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DataScienceAcademy\FCD\"/>
    </mc:Choice>
  </mc:AlternateContent>
  <xr:revisionPtr revIDLastSave="0" documentId="13_ncr:1_{8B681E90-E3BE-4936-9A61-F4683E8486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1" r:id="rId1"/>
    <sheet name="Planilha3" sheetId="4" r:id="rId2"/>
    <sheet name="Planilha1" sheetId="2" r:id="rId3"/>
  </sheets>
  <definedNames>
    <definedName name="_xlnm._FilterDatabase" localSheetId="1" hidden="1">Planilha3!$A$3:$B$599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Z1" i="1"/>
  <c r="Z2" i="1"/>
  <c r="R1" i="1"/>
  <c r="R2" i="1" s="1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U2" i="1"/>
  <c r="S3" i="1"/>
  <c r="S4" i="1" s="1"/>
  <c r="D2791" i="1"/>
  <c r="AG4" i="1" s="1"/>
  <c r="F383" i="1" s="1"/>
  <c r="A385" i="1" l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F382" i="1"/>
  <c r="F381" i="1"/>
  <c r="F390" i="1"/>
  <c r="F389" i="1"/>
  <c r="F388" i="1"/>
  <c r="F387" i="1"/>
  <c r="F386" i="1"/>
  <c r="F385" i="1"/>
  <c r="F392" i="1"/>
  <c r="F384" i="1"/>
  <c r="F391" i="1"/>
  <c r="F13" i="1"/>
  <c r="F194" i="1"/>
  <c r="F410" i="1"/>
  <c r="F524" i="1"/>
  <c r="F611" i="1"/>
  <c r="F695" i="1"/>
  <c r="F780" i="1"/>
  <c r="F867" i="1"/>
  <c r="F951" i="1"/>
  <c r="F1007" i="1"/>
  <c r="F1050" i="1"/>
  <c r="F1092" i="1"/>
  <c r="F1135" i="1"/>
  <c r="F1178" i="1"/>
  <c r="F1220" i="1"/>
  <c r="F1263" i="1"/>
  <c r="F1306" i="1"/>
  <c r="F1341" i="1"/>
  <c r="F1373" i="1"/>
  <c r="F1405" i="1"/>
  <c r="F1437" i="1"/>
  <c r="F1469" i="1"/>
  <c r="F1501" i="1"/>
  <c r="F1533" i="1"/>
  <c r="F1562" i="1"/>
  <c r="F1578" i="1"/>
  <c r="F1594" i="1"/>
  <c r="F1610" i="1"/>
  <c r="F1626" i="1"/>
  <c r="F1642" i="1"/>
  <c r="F1658" i="1"/>
  <c r="F1674" i="1"/>
  <c r="F1690" i="1"/>
  <c r="F1706" i="1"/>
  <c r="F1722" i="1"/>
  <c r="F1738" i="1"/>
  <c r="F1754" i="1"/>
  <c r="F1770" i="1"/>
  <c r="F1786" i="1"/>
  <c r="F1802" i="1"/>
  <c r="F1818" i="1"/>
  <c r="F1834" i="1"/>
  <c r="F1850" i="1"/>
  <c r="F1866" i="1"/>
  <c r="F1882" i="1"/>
  <c r="F1898" i="1"/>
  <c r="F1914" i="1"/>
  <c r="F1930" i="1"/>
  <c r="F1946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47" i="1"/>
  <c r="F453" i="1"/>
  <c r="F547" i="1"/>
  <c r="F631" i="1"/>
  <c r="F716" i="1"/>
  <c r="F803" i="1"/>
  <c r="F887" i="1"/>
  <c r="F972" i="1"/>
  <c r="F1018" i="1"/>
  <c r="F1060" i="1"/>
  <c r="F1103" i="1"/>
  <c r="F1146" i="1"/>
  <c r="F1188" i="1"/>
  <c r="F1231" i="1"/>
  <c r="F1274" i="1"/>
  <c r="F1316" i="1"/>
  <c r="F1349" i="1"/>
  <c r="F1381" i="1"/>
  <c r="F1413" i="1"/>
  <c r="F1445" i="1"/>
  <c r="F1477" i="1"/>
  <c r="F1509" i="1"/>
  <c r="F1541" i="1"/>
  <c r="F1565" i="1"/>
  <c r="F1581" i="1"/>
  <c r="F1597" i="1"/>
  <c r="F1613" i="1"/>
  <c r="F1629" i="1"/>
  <c r="F1645" i="1"/>
  <c r="F1661" i="1"/>
  <c r="F1677" i="1"/>
  <c r="F1693" i="1"/>
  <c r="F1709" i="1"/>
  <c r="F1725" i="1"/>
  <c r="F1741" i="1"/>
  <c r="F1757" i="1"/>
  <c r="F1773" i="1"/>
  <c r="F1789" i="1"/>
  <c r="F1805" i="1"/>
  <c r="F1821" i="1"/>
  <c r="F1837" i="1"/>
  <c r="F1853" i="1"/>
  <c r="F1869" i="1"/>
  <c r="F1885" i="1"/>
  <c r="F1901" i="1"/>
  <c r="F1917" i="1"/>
  <c r="F1933" i="1"/>
  <c r="F1949" i="1"/>
  <c r="F1965" i="1"/>
  <c r="F1981" i="1"/>
  <c r="F1997" i="1"/>
  <c r="F2013" i="1"/>
  <c r="F2029" i="1"/>
  <c r="F2045" i="1"/>
  <c r="F2061" i="1"/>
  <c r="F2077" i="1"/>
  <c r="F2093" i="1"/>
  <c r="F2109" i="1"/>
  <c r="F2125" i="1"/>
  <c r="F2141" i="1"/>
  <c r="F2157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55" i="1"/>
  <c r="F134" i="1"/>
  <c r="F358" i="1"/>
  <c r="F503" i="1"/>
  <c r="F588" i="1"/>
  <c r="F675" i="1"/>
  <c r="F759" i="1"/>
  <c r="F844" i="1"/>
  <c r="F931" i="1"/>
  <c r="F996" i="1"/>
  <c r="F1039" i="1"/>
  <c r="F1082" i="1"/>
  <c r="F1124" i="1"/>
  <c r="F1167" i="1"/>
  <c r="F1210" i="1"/>
  <c r="F1252" i="1"/>
  <c r="F1295" i="1"/>
  <c r="F1333" i="1"/>
  <c r="F1365" i="1"/>
  <c r="F1397" i="1"/>
  <c r="F1429" i="1"/>
  <c r="F1461" i="1"/>
  <c r="F1493" i="1"/>
  <c r="F1525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1829" i="1"/>
  <c r="F1845" i="1"/>
  <c r="F1861" i="1"/>
  <c r="F1877" i="1"/>
  <c r="F1893" i="1"/>
  <c r="F1909" i="1"/>
  <c r="F1925" i="1"/>
  <c r="F1941" i="1"/>
  <c r="F1957" i="1"/>
  <c r="F1973" i="1"/>
  <c r="F1989" i="1"/>
  <c r="F2005" i="1"/>
  <c r="F2021" i="1"/>
  <c r="F2037" i="1"/>
  <c r="F2053" i="1"/>
  <c r="F2069" i="1"/>
  <c r="F2085" i="1"/>
  <c r="F2101" i="1"/>
  <c r="F2117" i="1"/>
  <c r="F2133" i="1"/>
  <c r="F2149" i="1"/>
  <c r="F2165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2" i="1"/>
  <c r="F2310" i="1"/>
  <c r="F2278" i="1"/>
  <c r="F2246" i="1"/>
  <c r="F2214" i="1"/>
  <c r="F2182" i="1"/>
  <c r="F2130" i="1"/>
  <c r="F2066" i="1"/>
  <c r="F2002" i="1"/>
  <c r="F1938" i="1"/>
  <c r="F1874" i="1"/>
  <c r="F1810" i="1"/>
  <c r="F1746" i="1"/>
  <c r="F1682" i="1"/>
  <c r="F1618" i="1"/>
  <c r="F1549" i="1"/>
  <c r="F1421" i="1"/>
  <c r="F1284" i="1"/>
  <c r="F1114" i="1"/>
  <c r="F908" i="1"/>
  <c r="F567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34" i="1"/>
  <c r="F2302" i="1"/>
  <c r="F2270" i="1"/>
  <c r="F2238" i="1"/>
  <c r="F2206" i="1"/>
  <c r="F2174" i="1"/>
  <c r="F2114" i="1"/>
  <c r="F2050" i="1"/>
  <c r="F1986" i="1"/>
  <c r="F1922" i="1"/>
  <c r="F1858" i="1"/>
  <c r="F1794" i="1"/>
  <c r="F1730" i="1"/>
  <c r="F1666" i="1"/>
  <c r="F1602" i="1"/>
  <c r="F1517" i="1"/>
  <c r="F1389" i="1"/>
  <c r="F1242" i="1"/>
  <c r="F1071" i="1"/>
  <c r="F823" i="1"/>
  <c r="F483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26" i="1"/>
  <c r="F2294" i="1"/>
  <c r="F2262" i="1"/>
  <c r="F2230" i="1"/>
  <c r="F2198" i="1"/>
  <c r="F2162" i="1"/>
  <c r="F2098" i="1"/>
  <c r="F2034" i="1"/>
  <c r="F1970" i="1"/>
  <c r="F1906" i="1"/>
  <c r="F1842" i="1"/>
  <c r="F1778" i="1"/>
  <c r="F1714" i="1"/>
  <c r="F1650" i="1"/>
  <c r="F1586" i="1"/>
  <c r="F1485" i="1"/>
  <c r="F1357" i="1"/>
  <c r="F1199" i="1"/>
  <c r="F1028" i="1"/>
  <c r="F739" i="1"/>
  <c r="F305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18" i="1"/>
  <c r="F2286" i="1"/>
  <c r="F2254" i="1"/>
  <c r="F2222" i="1"/>
  <c r="F2190" i="1"/>
  <c r="F2146" i="1"/>
  <c r="F2082" i="1"/>
  <c r="F2018" i="1"/>
  <c r="F1954" i="1"/>
  <c r="F1890" i="1"/>
  <c r="F1826" i="1"/>
  <c r="F1762" i="1"/>
  <c r="F1698" i="1"/>
  <c r="F1634" i="1"/>
  <c r="F1570" i="1"/>
  <c r="F1453" i="1"/>
  <c r="F1325" i="1"/>
  <c r="F1156" i="1"/>
  <c r="F986" i="1"/>
  <c r="F65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2" i="1"/>
  <c r="F1302" i="1"/>
  <c r="F1291" i="1"/>
  <c r="F1280" i="1"/>
  <c r="F1270" i="1"/>
  <c r="F1259" i="1"/>
  <c r="F1248" i="1"/>
  <c r="F1238" i="1"/>
  <c r="F1227" i="1"/>
  <c r="F1216" i="1"/>
  <c r="F1206" i="1"/>
  <c r="F1195" i="1"/>
  <c r="F1184" i="1"/>
  <c r="F1174" i="1"/>
  <c r="F1163" i="1"/>
  <c r="F1152" i="1"/>
  <c r="F1142" i="1"/>
  <c r="F1131" i="1"/>
  <c r="F1120" i="1"/>
  <c r="F1110" i="1"/>
  <c r="F1099" i="1"/>
  <c r="F1088" i="1"/>
  <c r="F1078" i="1"/>
  <c r="F1067" i="1"/>
  <c r="F1056" i="1"/>
  <c r="F1046" i="1"/>
  <c r="F1035" i="1"/>
  <c r="F1024" i="1"/>
  <c r="F1014" i="1"/>
  <c r="F1003" i="1"/>
  <c r="F992" i="1"/>
  <c r="F982" i="1"/>
  <c r="F964" i="1"/>
  <c r="F943" i="1"/>
  <c r="F923" i="1"/>
  <c r="F900" i="1"/>
  <c r="F879" i="1"/>
  <c r="F859" i="1"/>
  <c r="F836" i="1"/>
  <c r="F815" i="1"/>
  <c r="F795" i="1"/>
  <c r="F772" i="1"/>
  <c r="F751" i="1"/>
  <c r="F731" i="1"/>
  <c r="F708" i="1"/>
  <c r="F687" i="1"/>
  <c r="F667" i="1"/>
  <c r="F644" i="1"/>
  <c r="F623" i="1"/>
  <c r="F603" i="1"/>
  <c r="F580" i="1"/>
  <c r="F559" i="1"/>
  <c r="F539" i="1"/>
  <c r="F516" i="1"/>
  <c r="F495" i="1"/>
  <c r="F475" i="1"/>
  <c r="F437" i="1"/>
  <c r="F394" i="1"/>
  <c r="F342" i="1"/>
  <c r="F283" i="1"/>
  <c r="F226" i="1"/>
  <c r="F173" i="1"/>
  <c r="F109" i="1"/>
  <c r="F2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1" i="1"/>
  <c r="F1300" i="1"/>
  <c r="F1290" i="1"/>
  <c r="F1279" i="1"/>
  <c r="F1268" i="1"/>
  <c r="F1258" i="1"/>
  <c r="F1247" i="1"/>
  <c r="F1236" i="1"/>
  <c r="F1226" i="1"/>
  <c r="F1215" i="1"/>
  <c r="F1204" i="1"/>
  <c r="F1194" i="1"/>
  <c r="F1183" i="1"/>
  <c r="F1172" i="1"/>
  <c r="F1162" i="1"/>
  <c r="F1151" i="1"/>
  <c r="F1140" i="1"/>
  <c r="F1130" i="1"/>
  <c r="F1119" i="1"/>
  <c r="F1108" i="1"/>
  <c r="F1098" i="1"/>
  <c r="F1087" i="1"/>
  <c r="F1076" i="1"/>
  <c r="F1066" i="1"/>
  <c r="F1055" i="1"/>
  <c r="F1044" i="1"/>
  <c r="F1034" i="1"/>
  <c r="F1023" i="1"/>
  <c r="F1012" i="1"/>
  <c r="F1002" i="1"/>
  <c r="F991" i="1"/>
  <c r="F980" i="1"/>
  <c r="F963" i="1"/>
  <c r="F940" i="1"/>
  <c r="F919" i="1"/>
  <c r="F899" i="1"/>
  <c r="F876" i="1"/>
  <c r="F855" i="1"/>
  <c r="F835" i="1"/>
  <c r="F812" i="1"/>
  <c r="F791" i="1"/>
  <c r="F771" i="1"/>
  <c r="F748" i="1"/>
  <c r="F727" i="1"/>
  <c r="F707" i="1"/>
  <c r="F684" i="1"/>
  <c r="F663" i="1"/>
  <c r="F643" i="1"/>
  <c r="F620" i="1"/>
  <c r="F599" i="1"/>
  <c r="F579" i="1"/>
  <c r="F556" i="1"/>
  <c r="F535" i="1"/>
  <c r="F515" i="1"/>
  <c r="F492" i="1"/>
  <c r="F471" i="1"/>
  <c r="F434" i="1"/>
  <c r="F377" i="1"/>
  <c r="F333" i="1"/>
  <c r="F279" i="1"/>
  <c r="F219" i="1"/>
  <c r="F162" i="1"/>
  <c r="F10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6" i="1"/>
  <c r="F131" i="1"/>
  <c r="F137" i="1"/>
  <c r="F142" i="1"/>
  <c r="F147" i="1"/>
  <c r="F153" i="1"/>
  <c r="F158" i="1"/>
  <c r="F163" i="1"/>
  <c r="F169" i="1"/>
  <c r="F174" i="1"/>
  <c r="F179" i="1"/>
  <c r="F185" i="1"/>
  <c r="F190" i="1"/>
  <c r="F195" i="1"/>
  <c r="F201" i="1"/>
  <c r="F206" i="1"/>
  <c r="F211" i="1"/>
  <c r="F217" i="1"/>
  <c r="F222" i="1"/>
  <c r="F227" i="1"/>
  <c r="F233" i="1"/>
  <c r="F238" i="1"/>
  <c r="F243" i="1"/>
  <c r="F249" i="1"/>
  <c r="F254" i="1"/>
  <c r="F259" i="1"/>
  <c r="F265" i="1"/>
  <c r="F270" i="1"/>
  <c r="F275" i="1"/>
  <c r="F281" i="1"/>
  <c r="F286" i="1"/>
  <c r="F291" i="1"/>
  <c r="F297" i="1"/>
  <c r="F302" i="1"/>
  <c r="F307" i="1"/>
  <c r="F313" i="1"/>
  <c r="F318" i="1"/>
  <c r="F323" i="1"/>
  <c r="F329" i="1"/>
  <c r="F334" i="1"/>
  <c r="F339" i="1"/>
  <c r="F343" i="1"/>
  <c r="F347" i="1"/>
  <c r="F351" i="1"/>
  <c r="F355" i="1"/>
  <c r="F359" i="1"/>
  <c r="F363" i="1"/>
  <c r="F367" i="1"/>
  <c r="F371" i="1"/>
  <c r="F375" i="1"/>
  <c r="F379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2" i="1"/>
  <c r="F127" i="1"/>
  <c r="F133" i="1"/>
  <c r="F138" i="1"/>
  <c r="F143" i="1"/>
  <c r="F149" i="1"/>
  <c r="F154" i="1"/>
  <c r="F159" i="1"/>
  <c r="F165" i="1"/>
  <c r="F170" i="1"/>
  <c r="F175" i="1"/>
  <c r="F181" i="1"/>
  <c r="F186" i="1"/>
  <c r="F191" i="1"/>
  <c r="F197" i="1"/>
  <c r="F202" i="1"/>
  <c r="F207" i="1"/>
  <c r="F213" i="1"/>
  <c r="F218" i="1"/>
  <c r="F223" i="1"/>
  <c r="F229" i="1"/>
  <c r="F234" i="1"/>
  <c r="F239" i="1"/>
  <c r="F245" i="1"/>
  <c r="F250" i="1"/>
  <c r="F255" i="1"/>
  <c r="F261" i="1"/>
  <c r="F266" i="1"/>
  <c r="F271" i="1"/>
  <c r="F277" i="1"/>
  <c r="F282" i="1"/>
  <c r="F287" i="1"/>
  <c r="F293" i="1"/>
  <c r="F298" i="1"/>
  <c r="F303" i="1"/>
  <c r="F309" i="1"/>
  <c r="F314" i="1"/>
  <c r="F319" i="1"/>
  <c r="F325" i="1"/>
  <c r="F330" i="1"/>
  <c r="F335" i="1"/>
  <c r="F340" i="1"/>
  <c r="F344" i="1"/>
  <c r="F348" i="1"/>
  <c r="F352" i="1"/>
  <c r="F356" i="1"/>
  <c r="F360" i="1"/>
  <c r="F364" i="1"/>
  <c r="F368" i="1"/>
  <c r="F372" i="1"/>
  <c r="F376" i="1"/>
  <c r="F380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15" i="1"/>
  <c r="F31" i="1"/>
  <c r="F47" i="1"/>
  <c r="F63" i="1"/>
  <c r="F79" i="1"/>
  <c r="F95" i="1"/>
  <c r="F111" i="1"/>
  <c r="F125" i="1"/>
  <c r="F135" i="1"/>
  <c r="F146" i="1"/>
  <c r="F157" i="1"/>
  <c r="F167" i="1"/>
  <c r="F178" i="1"/>
  <c r="F189" i="1"/>
  <c r="F199" i="1"/>
  <c r="F210" i="1"/>
  <c r="F221" i="1"/>
  <c r="F231" i="1"/>
  <c r="F242" i="1"/>
  <c r="F253" i="1"/>
  <c r="F263" i="1"/>
  <c r="F274" i="1"/>
  <c r="F285" i="1"/>
  <c r="F295" i="1"/>
  <c r="F306" i="1"/>
  <c r="F317" i="1"/>
  <c r="F327" i="1"/>
  <c r="F338" i="1"/>
  <c r="F346" i="1"/>
  <c r="F354" i="1"/>
  <c r="F362" i="1"/>
  <c r="F370" i="1"/>
  <c r="F378" i="1"/>
  <c r="F398" i="1"/>
  <c r="F406" i="1"/>
  <c r="F414" i="1"/>
  <c r="F422" i="1"/>
  <c r="F430" i="1"/>
  <c r="F438" i="1"/>
  <c r="F446" i="1"/>
  <c r="F454" i="1"/>
  <c r="F462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5" i="1"/>
  <c r="F21" i="1"/>
  <c r="F37" i="1"/>
  <c r="F53" i="1"/>
  <c r="F69" i="1"/>
  <c r="F85" i="1"/>
  <c r="F101" i="1"/>
  <c r="F117" i="1"/>
  <c r="F129" i="1"/>
  <c r="F139" i="1"/>
  <c r="F150" i="1"/>
  <c r="F161" i="1"/>
  <c r="F171" i="1"/>
  <c r="F182" i="1"/>
  <c r="F193" i="1"/>
  <c r="F203" i="1"/>
  <c r="F214" i="1"/>
  <c r="F225" i="1"/>
  <c r="F235" i="1"/>
  <c r="F246" i="1"/>
  <c r="F257" i="1"/>
  <c r="F267" i="1"/>
  <c r="F278" i="1"/>
  <c r="F289" i="1"/>
  <c r="F299" i="1"/>
  <c r="F310" i="1"/>
  <c r="F321" i="1"/>
  <c r="F331" i="1"/>
  <c r="F341" i="1"/>
  <c r="F349" i="1"/>
  <c r="F357" i="1"/>
  <c r="F365" i="1"/>
  <c r="F373" i="1"/>
  <c r="F393" i="1"/>
  <c r="F401" i="1"/>
  <c r="F409" i="1"/>
  <c r="F417" i="1"/>
  <c r="F425" i="1"/>
  <c r="F433" i="1"/>
  <c r="F441" i="1"/>
  <c r="F449" i="1"/>
  <c r="F457" i="1"/>
  <c r="F465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29" i="1"/>
  <c r="F61" i="1"/>
  <c r="F93" i="1"/>
  <c r="F123" i="1"/>
  <c r="F145" i="1"/>
  <c r="F166" i="1"/>
  <c r="F187" i="1"/>
  <c r="F209" i="1"/>
  <c r="F230" i="1"/>
  <c r="F251" i="1"/>
  <c r="F273" i="1"/>
  <c r="F294" i="1"/>
  <c r="F315" i="1"/>
  <c r="F337" i="1"/>
  <c r="F353" i="1"/>
  <c r="F369" i="1"/>
  <c r="F397" i="1"/>
  <c r="F413" i="1"/>
  <c r="F429" i="1"/>
  <c r="F445" i="1"/>
  <c r="F461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39" i="1"/>
  <c r="F77" i="1"/>
  <c r="F119" i="1"/>
  <c r="F151" i="1"/>
  <c r="F177" i="1"/>
  <c r="F205" i="1"/>
  <c r="F237" i="1"/>
  <c r="F262" i="1"/>
  <c r="F290" i="1"/>
  <c r="F322" i="1"/>
  <c r="F345" i="1"/>
  <c r="F366" i="1"/>
  <c r="F402" i="1"/>
  <c r="F421" i="1"/>
  <c r="F442" i="1"/>
  <c r="F466" i="1"/>
  <c r="F476" i="1"/>
  <c r="F487" i="1"/>
  <c r="F499" i="1"/>
  <c r="F508" i="1"/>
  <c r="F519" i="1"/>
  <c r="F531" i="1"/>
  <c r="F540" i="1"/>
  <c r="F551" i="1"/>
  <c r="F563" i="1"/>
  <c r="F572" i="1"/>
  <c r="F583" i="1"/>
  <c r="F595" i="1"/>
  <c r="F604" i="1"/>
  <c r="F615" i="1"/>
  <c r="F627" i="1"/>
  <c r="F636" i="1"/>
  <c r="F647" i="1"/>
  <c r="F659" i="1"/>
  <c r="F668" i="1"/>
  <c r="F679" i="1"/>
  <c r="F691" i="1"/>
  <c r="F700" i="1"/>
  <c r="F711" i="1"/>
  <c r="F723" i="1"/>
  <c r="F732" i="1"/>
  <c r="F743" i="1"/>
  <c r="F755" i="1"/>
  <c r="F764" i="1"/>
  <c r="F775" i="1"/>
  <c r="F787" i="1"/>
  <c r="F796" i="1"/>
  <c r="F807" i="1"/>
  <c r="F819" i="1"/>
  <c r="F828" i="1"/>
  <c r="F839" i="1"/>
  <c r="F851" i="1"/>
  <c r="F860" i="1"/>
  <c r="F871" i="1"/>
  <c r="F883" i="1"/>
  <c r="F892" i="1"/>
  <c r="F903" i="1"/>
  <c r="F915" i="1"/>
  <c r="F924" i="1"/>
  <c r="F935" i="1"/>
  <c r="F947" i="1"/>
  <c r="F956" i="1"/>
  <c r="F967" i="1"/>
  <c r="F978" i="1"/>
  <c r="F983" i="1"/>
  <c r="F988" i="1"/>
  <c r="F994" i="1"/>
  <c r="F999" i="1"/>
  <c r="F1004" i="1"/>
  <c r="F1010" i="1"/>
  <c r="F1015" i="1"/>
  <c r="F1020" i="1"/>
  <c r="F1026" i="1"/>
  <c r="F1031" i="1"/>
  <c r="F1036" i="1"/>
  <c r="F1042" i="1"/>
  <c r="F1047" i="1"/>
  <c r="F1052" i="1"/>
  <c r="F1058" i="1"/>
  <c r="F1063" i="1"/>
  <c r="F1068" i="1"/>
  <c r="F1074" i="1"/>
  <c r="F1079" i="1"/>
  <c r="F1084" i="1"/>
  <c r="F1090" i="1"/>
  <c r="F1095" i="1"/>
  <c r="F1100" i="1"/>
  <c r="F1106" i="1"/>
  <c r="F1111" i="1"/>
  <c r="F1116" i="1"/>
  <c r="F1122" i="1"/>
  <c r="F1127" i="1"/>
  <c r="F1132" i="1"/>
  <c r="F1138" i="1"/>
  <c r="F1143" i="1"/>
  <c r="F1148" i="1"/>
  <c r="F1154" i="1"/>
  <c r="F1159" i="1"/>
  <c r="F1164" i="1"/>
  <c r="F1170" i="1"/>
  <c r="F1175" i="1"/>
  <c r="F1180" i="1"/>
  <c r="F1186" i="1"/>
  <c r="F1191" i="1"/>
  <c r="F1196" i="1"/>
  <c r="F1202" i="1"/>
  <c r="F1207" i="1"/>
  <c r="F1212" i="1"/>
  <c r="F1218" i="1"/>
  <c r="F1223" i="1"/>
  <c r="F1228" i="1"/>
  <c r="F1234" i="1"/>
  <c r="F1239" i="1"/>
  <c r="F1244" i="1"/>
  <c r="F1250" i="1"/>
  <c r="F1255" i="1"/>
  <c r="F1260" i="1"/>
  <c r="F1266" i="1"/>
  <c r="F1271" i="1"/>
  <c r="F1276" i="1"/>
  <c r="F1282" i="1"/>
  <c r="F1287" i="1"/>
  <c r="F1292" i="1"/>
  <c r="F1298" i="1"/>
  <c r="F1303" i="1"/>
  <c r="F1308" i="1"/>
  <c r="F1314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7" i="1"/>
  <c r="F45" i="1"/>
  <c r="F87" i="1"/>
  <c r="F130" i="1"/>
  <c r="F155" i="1"/>
  <c r="F183" i="1"/>
  <c r="F215" i="1"/>
  <c r="F241" i="1"/>
  <c r="F269" i="1"/>
  <c r="F301" i="1"/>
  <c r="F326" i="1"/>
  <c r="F350" i="1"/>
  <c r="F374" i="1"/>
  <c r="F405" i="1"/>
  <c r="F426" i="1"/>
  <c r="F450" i="1"/>
  <c r="F468" i="1"/>
  <c r="F479" i="1"/>
  <c r="F491" i="1"/>
  <c r="F500" i="1"/>
  <c r="F511" i="1"/>
  <c r="F523" i="1"/>
  <c r="F532" i="1"/>
  <c r="F543" i="1"/>
  <c r="F555" i="1"/>
  <c r="F564" i="1"/>
  <c r="F575" i="1"/>
  <c r="F587" i="1"/>
  <c r="F596" i="1"/>
  <c r="F607" i="1"/>
  <c r="F619" i="1"/>
  <c r="F628" i="1"/>
  <c r="F639" i="1"/>
  <c r="F651" i="1"/>
  <c r="F660" i="1"/>
  <c r="F671" i="1"/>
  <c r="F683" i="1"/>
  <c r="F692" i="1"/>
  <c r="F703" i="1"/>
  <c r="F715" i="1"/>
  <c r="F724" i="1"/>
  <c r="F735" i="1"/>
  <c r="F747" i="1"/>
  <c r="F756" i="1"/>
  <c r="F767" i="1"/>
  <c r="F779" i="1"/>
  <c r="F788" i="1"/>
  <c r="F799" i="1"/>
  <c r="F811" i="1"/>
  <c r="F820" i="1"/>
  <c r="F831" i="1"/>
  <c r="F843" i="1"/>
  <c r="F852" i="1"/>
  <c r="F863" i="1"/>
  <c r="F875" i="1"/>
  <c r="F884" i="1"/>
  <c r="F895" i="1"/>
  <c r="F907" i="1"/>
  <c r="F916" i="1"/>
  <c r="F927" i="1"/>
  <c r="F939" i="1"/>
  <c r="F948" i="1"/>
  <c r="F959" i="1"/>
  <c r="F971" i="1"/>
  <c r="F979" i="1"/>
  <c r="F984" i="1"/>
  <c r="F990" i="1"/>
  <c r="F995" i="1"/>
  <c r="F1000" i="1"/>
  <c r="F1006" i="1"/>
  <c r="F1011" i="1"/>
  <c r="F1016" i="1"/>
  <c r="F1022" i="1"/>
  <c r="F1027" i="1"/>
  <c r="F1032" i="1"/>
  <c r="F1038" i="1"/>
  <c r="F1043" i="1"/>
  <c r="F1048" i="1"/>
  <c r="F1054" i="1"/>
  <c r="F1059" i="1"/>
  <c r="F1064" i="1"/>
  <c r="F1070" i="1"/>
  <c r="F1075" i="1"/>
  <c r="F1080" i="1"/>
  <c r="F1086" i="1"/>
  <c r="F1091" i="1"/>
  <c r="F1096" i="1"/>
  <c r="F1102" i="1"/>
  <c r="F1107" i="1"/>
  <c r="F1112" i="1"/>
  <c r="F1118" i="1"/>
  <c r="F1123" i="1"/>
  <c r="F1128" i="1"/>
  <c r="F1134" i="1"/>
  <c r="F1139" i="1"/>
  <c r="F1144" i="1"/>
  <c r="F1150" i="1"/>
  <c r="F1155" i="1"/>
  <c r="F1160" i="1"/>
  <c r="F1166" i="1"/>
  <c r="F1171" i="1"/>
  <c r="F1176" i="1"/>
  <c r="F1182" i="1"/>
  <c r="F1187" i="1"/>
  <c r="F1192" i="1"/>
  <c r="F1198" i="1"/>
  <c r="F1203" i="1"/>
  <c r="F1208" i="1"/>
  <c r="F1214" i="1"/>
  <c r="F1219" i="1"/>
  <c r="F1224" i="1"/>
  <c r="F1230" i="1"/>
  <c r="F1235" i="1"/>
  <c r="F1240" i="1"/>
  <c r="F1246" i="1"/>
  <c r="F1251" i="1"/>
  <c r="F1256" i="1"/>
  <c r="F1262" i="1"/>
  <c r="F1267" i="1"/>
  <c r="F1272" i="1"/>
  <c r="F1278" i="1"/>
  <c r="F1283" i="1"/>
  <c r="F1288" i="1"/>
  <c r="F1294" i="1"/>
  <c r="F1299" i="1"/>
  <c r="F1304" i="1"/>
  <c r="F1310" i="1"/>
  <c r="F1315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07" i="1"/>
  <c r="F1296" i="1"/>
  <c r="F1286" i="1"/>
  <c r="F1275" i="1"/>
  <c r="F1264" i="1"/>
  <c r="F1254" i="1"/>
  <c r="F1243" i="1"/>
  <c r="F1232" i="1"/>
  <c r="F1222" i="1"/>
  <c r="F1211" i="1"/>
  <c r="F1200" i="1"/>
  <c r="F1190" i="1"/>
  <c r="F1179" i="1"/>
  <c r="F1168" i="1"/>
  <c r="F1158" i="1"/>
  <c r="F1147" i="1"/>
  <c r="F1136" i="1"/>
  <c r="F1126" i="1"/>
  <c r="F1115" i="1"/>
  <c r="F1104" i="1"/>
  <c r="F1094" i="1"/>
  <c r="F1083" i="1"/>
  <c r="F1072" i="1"/>
  <c r="F1062" i="1"/>
  <c r="F1051" i="1"/>
  <c r="F1040" i="1"/>
  <c r="F1030" i="1"/>
  <c r="F1019" i="1"/>
  <c r="F1008" i="1"/>
  <c r="F998" i="1"/>
  <c r="F987" i="1"/>
  <c r="F975" i="1"/>
  <c r="F955" i="1"/>
  <c r="F932" i="1"/>
  <c r="F911" i="1"/>
  <c r="F891" i="1"/>
  <c r="F868" i="1"/>
  <c r="F847" i="1"/>
  <c r="F827" i="1"/>
  <c r="F804" i="1"/>
  <c r="F783" i="1"/>
  <c r="F763" i="1"/>
  <c r="F740" i="1"/>
  <c r="F719" i="1"/>
  <c r="F699" i="1"/>
  <c r="F676" i="1"/>
  <c r="F655" i="1"/>
  <c r="F635" i="1"/>
  <c r="F612" i="1"/>
  <c r="F591" i="1"/>
  <c r="F571" i="1"/>
  <c r="F548" i="1"/>
  <c r="F527" i="1"/>
  <c r="F507" i="1"/>
  <c r="F484" i="1"/>
  <c r="F458" i="1"/>
  <c r="F418" i="1"/>
  <c r="F361" i="1"/>
  <c r="F311" i="1"/>
  <c r="F258" i="1"/>
  <c r="F198" i="1"/>
  <c r="F141" i="1"/>
  <c r="F71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T3" i="1"/>
  <c r="Z3" i="1" l="1"/>
  <c r="F279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X2" i="1"/>
  <c r="X3" i="1"/>
  <c r="Y3" i="1" s="1"/>
  <c r="T4" i="1"/>
  <c r="U3" i="1"/>
  <c r="S195" i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Z4" i="1" l="1"/>
  <c r="V3" i="1"/>
  <c r="X4" i="1"/>
  <c r="Y4" i="1" s="1"/>
  <c r="S259" i="1"/>
  <c r="T5" i="1"/>
  <c r="U4" i="1"/>
  <c r="Z5" i="1" l="1"/>
  <c r="X5" i="1"/>
  <c r="Y5" i="1" s="1"/>
  <c r="T6" i="1"/>
  <c r="U5" i="1"/>
  <c r="S260" i="1"/>
  <c r="Z6" i="1" l="1"/>
  <c r="X6" i="1"/>
  <c r="Y6" i="1" s="1"/>
  <c r="T7" i="1"/>
  <c r="U6" i="1"/>
  <c r="S261" i="1"/>
  <c r="Z7" i="1" l="1"/>
  <c r="X7" i="1"/>
  <c r="Y7" i="1" s="1"/>
  <c r="T8" i="1"/>
  <c r="U7" i="1"/>
  <c r="Z8" i="1" l="1"/>
  <c r="X8" i="1"/>
  <c r="Y8" i="1" s="1"/>
  <c r="T9" i="1"/>
  <c r="U8" i="1"/>
  <c r="Z9" i="1" l="1"/>
  <c r="AA9" i="1" s="1"/>
  <c r="X9" i="1"/>
  <c r="Y9" i="1" s="1"/>
  <c r="T10" i="1"/>
  <c r="U9" i="1"/>
  <c r="Z10" i="1" l="1"/>
  <c r="AA10" i="1" s="1"/>
  <c r="X10" i="1"/>
  <c r="Y10" i="1" s="1"/>
  <c r="T11" i="1"/>
  <c r="U10" i="1"/>
  <c r="V10" i="1" s="1"/>
  <c r="Z11" i="1" l="1"/>
  <c r="AA11" i="1" s="1"/>
  <c r="X11" i="1"/>
  <c r="Y11" i="1" s="1"/>
  <c r="T12" i="1"/>
  <c r="U11" i="1"/>
  <c r="Z12" i="1" l="1"/>
  <c r="AA12" i="1" s="1"/>
  <c r="X12" i="1"/>
  <c r="Y12" i="1" s="1"/>
  <c r="T13" i="1"/>
  <c r="U12" i="1"/>
  <c r="Z13" i="1" l="1"/>
  <c r="AA13" i="1" s="1"/>
  <c r="X13" i="1"/>
  <c r="Y13" i="1" s="1"/>
  <c r="T14" i="1"/>
  <c r="U13" i="1"/>
  <c r="Z14" i="1" l="1"/>
  <c r="AA14" i="1" s="1"/>
  <c r="X14" i="1"/>
  <c r="Y14" i="1" s="1"/>
  <c r="T15" i="1"/>
  <c r="U14" i="1"/>
  <c r="Z15" i="1" l="1"/>
  <c r="AA15" i="1" s="1"/>
  <c r="X15" i="1"/>
  <c r="Y15" i="1" s="1"/>
  <c r="T16" i="1"/>
  <c r="U15" i="1"/>
  <c r="Z16" i="1" l="1"/>
  <c r="X16" i="1"/>
  <c r="Y16" i="1" s="1"/>
  <c r="T17" i="1"/>
  <c r="U16" i="1"/>
  <c r="Z17" i="1" l="1"/>
  <c r="AA16" i="1"/>
  <c r="X17" i="1"/>
  <c r="Y17" i="1" s="1"/>
  <c r="T18" i="1"/>
  <c r="U17" i="1"/>
  <c r="V17" i="1" s="1"/>
  <c r="Z18" i="1" l="1"/>
  <c r="AA18" i="1" s="1"/>
  <c r="X18" i="1"/>
  <c r="Y18" i="1" s="1"/>
  <c r="T19" i="1"/>
  <c r="U18" i="1"/>
  <c r="Z19" i="1" l="1"/>
  <c r="AA19" i="1" s="1"/>
  <c r="X19" i="1"/>
  <c r="Y19" i="1" s="1"/>
  <c r="T20" i="1"/>
  <c r="U19" i="1"/>
  <c r="Z20" i="1" l="1"/>
  <c r="X20" i="1"/>
  <c r="Y20" i="1" s="1"/>
  <c r="T21" i="1"/>
  <c r="U20" i="1"/>
  <c r="Z21" i="1" l="1"/>
  <c r="X21" i="1"/>
  <c r="Y21" i="1" s="1"/>
  <c r="T22" i="1"/>
  <c r="U21" i="1"/>
  <c r="Z22" i="1" l="1"/>
  <c r="X22" i="1"/>
  <c r="Y22" i="1" s="1"/>
  <c r="T23" i="1"/>
  <c r="U22" i="1"/>
  <c r="Z23" i="1" l="1"/>
  <c r="X23" i="1"/>
  <c r="Y23" i="1" s="1"/>
  <c r="T24" i="1"/>
  <c r="U23" i="1"/>
  <c r="Z24" i="1" l="1"/>
  <c r="X24" i="1"/>
  <c r="Y24" i="1" s="1"/>
  <c r="T25" i="1"/>
  <c r="U24" i="1"/>
  <c r="V24" i="1" s="1"/>
  <c r="AA24" i="1" l="1"/>
  <c r="Z25" i="1"/>
  <c r="X25" i="1"/>
  <c r="Y25" i="1" s="1"/>
  <c r="T26" i="1"/>
  <c r="U25" i="1"/>
  <c r="Z26" i="1" l="1"/>
  <c r="AA26" i="1" s="1"/>
  <c r="X26" i="1"/>
  <c r="Y26" i="1" s="1"/>
  <c r="T27" i="1"/>
  <c r="U26" i="1"/>
  <c r="Z27" i="1" l="1"/>
  <c r="X27" i="1"/>
  <c r="Y27" i="1" s="1"/>
  <c r="T28" i="1"/>
  <c r="U27" i="1"/>
  <c r="Z28" i="1" l="1"/>
  <c r="X28" i="1"/>
  <c r="Y28" i="1" s="1"/>
  <c r="T29" i="1"/>
  <c r="U28" i="1"/>
  <c r="Z29" i="1" l="1"/>
  <c r="X29" i="1"/>
  <c r="Y29" i="1" s="1"/>
  <c r="T30" i="1"/>
  <c r="U29" i="1"/>
  <c r="Z30" i="1" l="1"/>
  <c r="X30" i="1"/>
  <c r="Y30" i="1" s="1"/>
  <c r="T31" i="1"/>
  <c r="U30" i="1"/>
  <c r="Z31" i="1" l="1"/>
  <c r="X31" i="1"/>
  <c r="Y31" i="1" s="1"/>
  <c r="T32" i="1"/>
  <c r="U31" i="1"/>
  <c r="V31" i="1" s="1"/>
  <c r="Z32" i="1" l="1"/>
  <c r="X32" i="1"/>
  <c r="Y32" i="1" s="1"/>
  <c r="T33" i="1"/>
  <c r="U32" i="1"/>
  <c r="Z33" i="1" l="1"/>
  <c r="X33" i="1"/>
  <c r="Y33" i="1" s="1"/>
  <c r="T34" i="1"/>
  <c r="U33" i="1"/>
  <c r="Z34" i="1" l="1"/>
  <c r="X34" i="1"/>
  <c r="Y34" i="1" s="1"/>
  <c r="T35" i="1"/>
  <c r="U34" i="1"/>
  <c r="AA34" i="1" l="1"/>
  <c r="Z35" i="1"/>
  <c r="AA35" i="1" s="1"/>
  <c r="X35" i="1"/>
  <c r="Y35" i="1" s="1"/>
  <c r="T36" i="1"/>
  <c r="U35" i="1"/>
  <c r="Z36" i="1" l="1"/>
  <c r="X36" i="1"/>
  <c r="Y36" i="1" s="1"/>
  <c r="T37" i="1"/>
  <c r="U36" i="1"/>
  <c r="Z37" i="1" l="1"/>
  <c r="X37" i="1"/>
  <c r="Y37" i="1" s="1"/>
  <c r="T38" i="1"/>
  <c r="U37" i="1"/>
  <c r="Z38" i="1" l="1"/>
  <c r="X38" i="1"/>
  <c r="Y38" i="1" s="1"/>
  <c r="T39" i="1"/>
  <c r="U38" i="1"/>
  <c r="V38" i="1" s="1"/>
  <c r="Z39" i="1" l="1"/>
  <c r="AA39" i="1" s="1"/>
  <c r="X39" i="1"/>
  <c r="Y39" i="1" s="1"/>
  <c r="T40" i="1"/>
  <c r="U39" i="1"/>
  <c r="Z40" i="1" l="1"/>
  <c r="AA40" i="1" s="1"/>
  <c r="X40" i="1"/>
  <c r="Y40" i="1" s="1"/>
  <c r="T41" i="1"/>
  <c r="U40" i="1"/>
  <c r="Z41" i="1" l="1"/>
  <c r="AA41" i="1" s="1"/>
  <c r="X41" i="1"/>
  <c r="Y41" i="1" s="1"/>
  <c r="T42" i="1"/>
  <c r="U41" i="1"/>
  <c r="Z42" i="1" l="1"/>
  <c r="AA42" i="1" s="1"/>
  <c r="X42" i="1"/>
  <c r="Y42" i="1" s="1"/>
  <c r="T43" i="1"/>
  <c r="U42" i="1"/>
  <c r="Z43" i="1" l="1"/>
  <c r="AA43" i="1" s="1"/>
  <c r="X43" i="1"/>
  <c r="Y43" i="1" s="1"/>
  <c r="T44" i="1"/>
  <c r="U43" i="1"/>
  <c r="Z44" i="1" l="1"/>
  <c r="AA44" i="1" s="1"/>
  <c r="X44" i="1"/>
  <c r="Y44" i="1" s="1"/>
  <c r="T45" i="1"/>
  <c r="U44" i="1"/>
  <c r="Z45" i="1" l="1"/>
  <c r="AA45" i="1" s="1"/>
  <c r="X45" i="1"/>
  <c r="Y45" i="1" s="1"/>
  <c r="T46" i="1"/>
  <c r="U45" i="1"/>
  <c r="V45" i="1" s="1"/>
  <c r="Z46" i="1" l="1"/>
  <c r="AA46" i="1" s="1"/>
  <c r="X46" i="1"/>
  <c r="Y46" i="1" s="1"/>
  <c r="T47" i="1"/>
  <c r="U46" i="1"/>
  <c r="Z47" i="1" l="1"/>
  <c r="AA47" i="1" s="1"/>
  <c r="X47" i="1"/>
  <c r="Y47" i="1" s="1"/>
  <c r="T48" i="1"/>
  <c r="U47" i="1"/>
  <c r="Z48" i="1" l="1"/>
  <c r="AA48" i="1" s="1"/>
  <c r="X48" i="1"/>
  <c r="Y48" i="1" s="1"/>
  <c r="T49" i="1"/>
  <c r="U48" i="1"/>
  <c r="Z49" i="1" l="1"/>
  <c r="AA49" i="1" s="1"/>
  <c r="X49" i="1"/>
  <c r="Y49" i="1" s="1"/>
  <c r="T50" i="1"/>
  <c r="U49" i="1"/>
  <c r="Z50" i="1" l="1"/>
  <c r="AA50" i="1" s="1"/>
  <c r="X50" i="1"/>
  <c r="Y50" i="1" s="1"/>
  <c r="T51" i="1"/>
  <c r="U50" i="1"/>
  <c r="Z51" i="1" l="1"/>
  <c r="AA51" i="1" s="1"/>
  <c r="X51" i="1"/>
  <c r="Y51" i="1" s="1"/>
  <c r="T52" i="1"/>
  <c r="U51" i="1"/>
  <c r="Z52" i="1" l="1"/>
  <c r="AA52" i="1" s="1"/>
  <c r="X52" i="1"/>
  <c r="Y52" i="1" s="1"/>
  <c r="T53" i="1"/>
  <c r="U52" i="1"/>
  <c r="V52" i="1" s="1"/>
  <c r="Z53" i="1" l="1"/>
  <c r="AA53" i="1" s="1"/>
  <c r="X53" i="1"/>
  <c r="Y53" i="1" s="1"/>
  <c r="T54" i="1"/>
  <c r="U53" i="1"/>
  <c r="Z54" i="1" l="1"/>
  <c r="AA54" i="1" s="1"/>
  <c r="X54" i="1"/>
  <c r="Y54" i="1" s="1"/>
  <c r="T55" i="1"/>
  <c r="U54" i="1"/>
  <c r="Z55" i="1" l="1"/>
  <c r="AA55" i="1" s="1"/>
  <c r="X55" i="1"/>
  <c r="Y55" i="1" s="1"/>
  <c r="T56" i="1"/>
  <c r="U55" i="1"/>
  <c r="Z56" i="1" l="1"/>
  <c r="AA56" i="1" s="1"/>
  <c r="X56" i="1"/>
  <c r="Y56" i="1" s="1"/>
  <c r="T57" i="1"/>
  <c r="U56" i="1"/>
  <c r="Z57" i="1" l="1"/>
  <c r="AA57" i="1" s="1"/>
  <c r="X57" i="1"/>
  <c r="Y57" i="1" s="1"/>
  <c r="T58" i="1"/>
  <c r="U57" i="1"/>
  <c r="Z58" i="1" l="1"/>
  <c r="AA58" i="1" s="1"/>
  <c r="X58" i="1"/>
  <c r="Y58" i="1" s="1"/>
  <c r="T59" i="1"/>
  <c r="U58" i="1"/>
  <c r="Z59" i="1" l="1"/>
  <c r="AA59" i="1" s="1"/>
  <c r="X59" i="1"/>
  <c r="Y59" i="1" s="1"/>
  <c r="T60" i="1"/>
  <c r="U59" i="1"/>
  <c r="V59" i="1" s="1"/>
  <c r="Z60" i="1" l="1"/>
  <c r="AA60" i="1" s="1"/>
  <c r="X60" i="1"/>
  <c r="Y60" i="1" s="1"/>
  <c r="T61" i="1"/>
  <c r="U60" i="1"/>
  <c r="Z61" i="1" l="1"/>
  <c r="AA61" i="1" s="1"/>
  <c r="X61" i="1"/>
  <c r="Y61" i="1" s="1"/>
  <c r="T62" i="1"/>
  <c r="U61" i="1"/>
  <c r="Z62" i="1" l="1"/>
  <c r="AA62" i="1" s="1"/>
  <c r="X62" i="1"/>
  <c r="Y62" i="1" s="1"/>
  <c r="T63" i="1"/>
  <c r="U62" i="1"/>
  <c r="Z63" i="1" l="1"/>
  <c r="AA63" i="1" s="1"/>
  <c r="X63" i="1"/>
  <c r="Y63" i="1" s="1"/>
  <c r="T64" i="1"/>
  <c r="U63" i="1"/>
  <c r="Z64" i="1" l="1"/>
  <c r="AA64" i="1" s="1"/>
  <c r="X64" i="1"/>
  <c r="Y64" i="1" s="1"/>
  <c r="T65" i="1"/>
  <c r="U64" i="1"/>
  <c r="Z65" i="1" l="1"/>
  <c r="AA65" i="1" s="1"/>
  <c r="X65" i="1"/>
  <c r="Y65" i="1" s="1"/>
  <c r="T66" i="1"/>
  <c r="U65" i="1"/>
  <c r="Z66" i="1" l="1"/>
  <c r="AA66" i="1" s="1"/>
  <c r="X66" i="1"/>
  <c r="Y66" i="1" s="1"/>
  <c r="T67" i="1"/>
  <c r="U66" i="1"/>
  <c r="V66" i="1" s="1"/>
  <c r="Z67" i="1" l="1"/>
  <c r="AA67" i="1" s="1"/>
  <c r="X67" i="1"/>
  <c r="Y67" i="1" s="1"/>
  <c r="T68" i="1"/>
  <c r="U67" i="1"/>
  <c r="Z68" i="1" l="1"/>
  <c r="AA68" i="1" s="1"/>
  <c r="X68" i="1"/>
  <c r="Y68" i="1" s="1"/>
  <c r="T69" i="1"/>
  <c r="U68" i="1"/>
  <c r="Z69" i="1" l="1"/>
  <c r="AA69" i="1" s="1"/>
  <c r="X69" i="1"/>
  <c r="Y69" i="1" s="1"/>
  <c r="T70" i="1"/>
  <c r="U69" i="1"/>
  <c r="Z70" i="1" l="1"/>
  <c r="AA70" i="1" s="1"/>
  <c r="X70" i="1"/>
  <c r="Y70" i="1" s="1"/>
  <c r="T71" i="1"/>
  <c r="U70" i="1"/>
  <c r="Z71" i="1" l="1"/>
  <c r="AA71" i="1" s="1"/>
  <c r="X71" i="1"/>
  <c r="Y71" i="1" s="1"/>
  <c r="T72" i="1"/>
  <c r="U71" i="1"/>
  <c r="Z72" i="1" l="1"/>
  <c r="AA72" i="1" s="1"/>
  <c r="X72" i="1"/>
  <c r="Y72" i="1" s="1"/>
  <c r="T73" i="1"/>
  <c r="U72" i="1"/>
  <c r="Z73" i="1" l="1"/>
  <c r="AA73" i="1" s="1"/>
  <c r="X73" i="1"/>
  <c r="Y73" i="1" s="1"/>
  <c r="T74" i="1"/>
  <c r="U73" i="1"/>
  <c r="V73" i="1" s="1"/>
  <c r="Z74" i="1" l="1"/>
  <c r="AA74" i="1" s="1"/>
  <c r="X74" i="1"/>
  <c r="Y74" i="1" s="1"/>
  <c r="T75" i="1"/>
  <c r="U74" i="1"/>
  <c r="Z75" i="1" l="1"/>
  <c r="AA75" i="1" s="1"/>
  <c r="X75" i="1"/>
  <c r="Y75" i="1" s="1"/>
  <c r="T76" i="1"/>
  <c r="U75" i="1"/>
  <c r="Z76" i="1" l="1"/>
  <c r="AA76" i="1" s="1"/>
  <c r="X76" i="1"/>
  <c r="Y76" i="1" s="1"/>
  <c r="T77" i="1"/>
  <c r="U76" i="1"/>
  <c r="Z77" i="1" l="1"/>
  <c r="AA77" i="1" s="1"/>
  <c r="X77" i="1"/>
  <c r="Y77" i="1" s="1"/>
  <c r="T78" i="1"/>
  <c r="U77" i="1"/>
  <c r="Z78" i="1" l="1"/>
  <c r="AA78" i="1" s="1"/>
  <c r="X78" i="1"/>
  <c r="Y78" i="1" s="1"/>
  <c r="T79" i="1"/>
  <c r="U78" i="1"/>
  <c r="Z79" i="1" l="1"/>
  <c r="AA79" i="1" s="1"/>
  <c r="X79" i="1"/>
  <c r="Y79" i="1" s="1"/>
  <c r="T80" i="1"/>
  <c r="U79" i="1"/>
  <c r="Z80" i="1" l="1"/>
  <c r="AA80" i="1" s="1"/>
  <c r="X80" i="1"/>
  <c r="Y80" i="1" s="1"/>
  <c r="T81" i="1"/>
  <c r="U80" i="1"/>
  <c r="V80" i="1" s="1"/>
  <c r="Z81" i="1" l="1"/>
  <c r="AA81" i="1" s="1"/>
  <c r="X81" i="1"/>
  <c r="Y81" i="1" s="1"/>
  <c r="T82" i="1"/>
  <c r="U81" i="1"/>
  <c r="Z82" i="1" l="1"/>
  <c r="AA82" i="1" s="1"/>
  <c r="X82" i="1"/>
  <c r="Y82" i="1" s="1"/>
  <c r="T83" i="1"/>
  <c r="U82" i="1"/>
  <c r="Z83" i="1" l="1"/>
  <c r="AA83" i="1" s="1"/>
  <c r="X83" i="1"/>
  <c r="Y83" i="1" s="1"/>
  <c r="T84" i="1"/>
  <c r="U83" i="1"/>
  <c r="Z84" i="1" l="1"/>
  <c r="AA84" i="1" s="1"/>
  <c r="X84" i="1"/>
  <c r="Y84" i="1" s="1"/>
  <c r="T85" i="1"/>
  <c r="U84" i="1"/>
  <c r="Z85" i="1" l="1"/>
  <c r="AA85" i="1" s="1"/>
  <c r="X85" i="1"/>
  <c r="Y85" i="1" s="1"/>
  <c r="T86" i="1"/>
  <c r="U85" i="1"/>
  <c r="Z86" i="1" l="1"/>
  <c r="AA86" i="1" s="1"/>
  <c r="X86" i="1"/>
  <c r="Y86" i="1" s="1"/>
  <c r="T87" i="1"/>
  <c r="U86" i="1"/>
  <c r="Z87" i="1" l="1"/>
  <c r="AA87" i="1" s="1"/>
  <c r="X87" i="1"/>
  <c r="Y87" i="1" s="1"/>
  <c r="T88" i="1"/>
  <c r="U87" i="1"/>
  <c r="V87" i="1" s="1"/>
  <c r="Z88" i="1" l="1"/>
  <c r="AA88" i="1" s="1"/>
  <c r="X88" i="1"/>
  <c r="Y88" i="1" s="1"/>
  <c r="T89" i="1"/>
  <c r="U88" i="1"/>
  <c r="Z89" i="1" l="1"/>
  <c r="AA89" i="1" s="1"/>
  <c r="X89" i="1"/>
  <c r="Y89" i="1" s="1"/>
  <c r="T90" i="1"/>
  <c r="U89" i="1"/>
  <c r="Z90" i="1" l="1"/>
  <c r="AA90" i="1" s="1"/>
  <c r="X90" i="1"/>
  <c r="Y90" i="1" s="1"/>
  <c r="T91" i="1"/>
  <c r="U90" i="1"/>
  <c r="Z91" i="1" l="1"/>
  <c r="AA91" i="1" s="1"/>
  <c r="X91" i="1"/>
  <c r="Y91" i="1" s="1"/>
  <c r="T92" i="1"/>
  <c r="U91" i="1"/>
  <c r="Z92" i="1" l="1"/>
  <c r="AA92" i="1" s="1"/>
  <c r="X92" i="1"/>
  <c r="Y92" i="1" s="1"/>
  <c r="T93" i="1"/>
  <c r="U92" i="1"/>
  <c r="Z93" i="1" l="1"/>
  <c r="AA93" i="1" s="1"/>
  <c r="X93" i="1"/>
  <c r="Y93" i="1" s="1"/>
  <c r="T94" i="1"/>
  <c r="U93" i="1"/>
  <c r="Z94" i="1" l="1"/>
  <c r="AA94" i="1" s="1"/>
  <c r="X94" i="1"/>
  <c r="Y94" i="1" s="1"/>
  <c r="T95" i="1"/>
  <c r="U94" i="1"/>
  <c r="V94" i="1" s="1"/>
  <c r="Z95" i="1" l="1"/>
  <c r="AA95" i="1" s="1"/>
  <c r="X95" i="1"/>
  <c r="Y95" i="1" s="1"/>
  <c r="T96" i="1"/>
  <c r="U95" i="1"/>
  <c r="Z96" i="1" l="1"/>
  <c r="AA96" i="1" s="1"/>
  <c r="X96" i="1"/>
  <c r="Y96" i="1" s="1"/>
  <c r="T97" i="1"/>
  <c r="U96" i="1"/>
  <c r="Z97" i="1" l="1"/>
  <c r="AA97" i="1" s="1"/>
  <c r="X97" i="1"/>
  <c r="Y97" i="1" s="1"/>
  <c r="T98" i="1"/>
  <c r="U97" i="1"/>
  <c r="Z98" i="1" l="1"/>
  <c r="AA98" i="1" s="1"/>
  <c r="X98" i="1"/>
  <c r="Y98" i="1" s="1"/>
  <c r="T99" i="1"/>
  <c r="U98" i="1"/>
  <c r="Z99" i="1" l="1"/>
  <c r="AA99" i="1" s="1"/>
  <c r="X99" i="1"/>
  <c r="Y99" i="1" s="1"/>
  <c r="T100" i="1"/>
  <c r="U99" i="1"/>
  <c r="Z100" i="1" l="1"/>
  <c r="AA100" i="1" s="1"/>
  <c r="X100" i="1"/>
  <c r="Y100" i="1" s="1"/>
  <c r="T101" i="1"/>
  <c r="U100" i="1"/>
  <c r="Z101" i="1" l="1"/>
  <c r="AA101" i="1" s="1"/>
  <c r="X101" i="1"/>
  <c r="Y101" i="1" s="1"/>
  <c r="T102" i="1"/>
  <c r="U101" i="1"/>
  <c r="V101" i="1" s="1"/>
  <c r="Z102" i="1" l="1"/>
  <c r="AA102" i="1" s="1"/>
  <c r="X102" i="1"/>
  <c r="Y102" i="1" s="1"/>
  <c r="T103" i="1"/>
  <c r="U102" i="1"/>
  <c r="Z103" i="1" l="1"/>
  <c r="AA103" i="1" s="1"/>
  <c r="X103" i="1"/>
  <c r="Y103" i="1" s="1"/>
  <c r="T104" i="1"/>
  <c r="U103" i="1"/>
  <c r="Z104" i="1" l="1"/>
  <c r="AA104" i="1" s="1"/>
  <c r="X104" i="1"/>
  <c r="Y104" i="1" s="1"/>
  <c r="T105" i="1"/>
  <c r="U104" i="1"/>
  <c r="Z105" i="1" l="1"/>
  <c r="AA105" i="1" s="1"/>
  <c r="X105" i="1"/>
  <c r="Y105" i="1" s="1"/>
  <c r="T106" i="1"/>
  <c r="U105" i="1"/>
  <c r="Z106" i="1" l="1"/>
  <c r="AA106" i="1" s="1"/>
  <c r="X106" i="1"/>
  <c r="Y106" i="1" s="1"/>
  <c r="T107" i="1"/>
  <c r="U106" i="1"/>
  <c r="Z107" i="1" l="1"/>
  <c r="AA107" i="1" s="1"/>
  <c r="X107" i="1"/>
  <c r="Y107" i="1" s="1"/>
  <c r="T108" i="1"/>
  <c r="U107" i="1"/>
  <c r="Z108" i="1" l="1"/>
  <c r="AA108" i="1" s="1"/>
  <c r="X108" i="1"/>
  <c r="Y108" i="1" s="1"/>
  <c r="T109" i="1"/>
  <c r="U108" i="1"/>
  <c r="V108" i="1" s="1"/>
  <c r="Z109" i="1" l="1"/>
  <c r="AA109" i="1" s="1"/>
  <c r="X109" i="1"/>
  <c r="Y109" i="1" s="1"/>
  <c r="T110" i="1"/>
  <c r="U109" i="1"/>
  <c r="Z110" i="1" l="1"/>
  <c r="AA110" i="1" s="1"/>
  <c r="X110" i="1"/>
  <c r="Y110" i="1" s="1"/>
  <c r="T111" i="1"/>
  <c r="U110" i="1"/>
  <c r="Z111" i="1" l="1"/>
  <c r="AA111" i="1" s="1"/>
  <c r="X111" i="1"/>
  <c r="Y111" i="1" s="1"/>
  <c r="T112" i="1"/>
  <c r="U111" i="1"/>
  <c r="Z112" i="1" l="1"/>
  <c r="AA112" i="1" s="1"/>
  <c r="X112" i="1"/>
  <c r="Y112" i="1" s="1"/>
  <c r="T113" i="1"/>
  <c r="U112" i="1"/>
  <c r="Z113" i="1" l="1"/>
  <c r="AA113" i="1" s="1"/>
  <c r="X113" i="1"/>
  <c r="Y113" i="1" s="1"/>
  <c r="T114" i="1"/>
  <c r="U113" i="1"/>
  <c r="Z114" i="1" l="1"/>
  <c r="AA114" i="1" s="1"/>
  <c r="X114" i="1"/>
  <c r="Y114" i="1" s="1"/>
  <c r="T115" i="1"/>
  <c r="U114" i="1"/>
  <c r="Z115" i="1" l="1"/>
  <c r="AA115" i="1" s="1"/>
  <c r="X115" i="1"/>
  <c r="Y115" i="1" s="1"/>
  <c r="T116" i="1"/>
  <c r="U115" i="1"/>
  <c r="V115" i="1" s="1"/>
  <c r="Z116" i="1" l="1"/>
  <c r="AA116" i="1" s="1"/>
  <c r="X116" i="1"/>
  <c r="Y116" i="1" s="1"/>
  <c r="T117" i="1"/>
  <c r="U116" i="1"/>
  <c r="Z117" i="1" l="1"/>
  <c r="AA117" i="1" s="1"/>
  <c r="X117" i="1"/>
  <c r="Y117" i="1" s="1"/>
  <c r="T118" i="1"/>
  <c r="U117" i="1"/>
  <c r="Z118" i="1" l="1"/>
  <c r="AA118" i="1" s="1"/>
  <c r="X118" i="1"/>
  <c r="Y118" i="1" s="1"/>
  <c r="T119" i="1"/>
  <c r="U118" i="1"/>
  <c r="Z119" i="1" l="1"/>
  <c r="AA119" i="1" s="1"/>
  <c r="X119" i="1"/>
  <c r="Y119" i="1" s="1"/>
  <c r="T120" i="1"/>
  <c r="U119" i="1"/>
  <c r="Z120" i="1" l="1"/>
  <c r="AA120" i="1" s="1"/>
  <c r="X120" i="1"/>
  <c r="Y120" i="1" s="1"/>
  <c r="T121" i="1"/>
  <c r="U120" i="1"/>
  <c r="Z121" i="1" l="1"/>
  <c r="AA121" i="1" s="1"/>
  <c r="X121" i="1"/>
  <c r="Y121" i="1" s="1"/>
  <c r="T122" i="1"/>
  <c r="U121" i="1"/>
  <c r="Z122" i="1" l="1"/>
  <c r="AA122" i="1" s="1"/>
  <c r="X122" i="1"/>
  <c r="Y122" i="1" s="1"/>
  <c r="T123" i="1"/>
  <c r="U122" i="1"/>
  <c r="V122" i="1" s="1"/>
  <c r="Z123" i="1" l="1"/>
  <c r="AA123" i="1" s="1"/>
  <c r="X123" i="1"/>
  <c r="Y123" i="1" s="1"/>
  <c r="T124" i="1"/>
  <c r="U123" i="1"/>
  <c r="Z124" i="1" l="1"/>
  <c r="AA124" i="1" s="1"/>
  <c r="X124" i="1"/>
  <c r="Y124" i="1" s="1"/>
  <c r="T125" i="1"/>
  <c r="U124" i="1"/>
  <c r="Z125" i="1" l="1"/>
  <c r="AA125" i="1" s="1"/>
  <c r="X125" i="1"/>
  <c r="Y125" i="1" s="1"/>
  <c r="T126" i="1"/>
  <c r="U125" i="1"/>
  <c r="Z126" i="1" l="1"/>
  <c r="AA126" i="1" s="1"/>
  <c r="X126" i="1"/>
  <c r="Y126" i="1" s="1"/>
  <c r="T127" i="1"/>
  <c r="U126" i="1"/>
  <c r="Z127" i="1" l="1"/>
  <c r="AA127" i="1" s="1"/>
  <c r="X127" i="1"/>
  <c r="Y127" i="1" s="1"/>
  <c r="T128" i="1"/>
  <c r="U127" i="1"/>
  <c r="Z128" i="1" l="1"/>
  <c r="AA128" i="1" s="1"/>
  <c r="X128" i="1"/>
  <c r="Y128" i="1" s="1"/>
  <c r="T129" i="1"/>
  <c r="U128" i="1"/>
  <c r="Z129" i="1" l="1"/>
  <c r="AA129" i="1" s="1"/>
  <c r="X129" i="1"/>
  <c r="Y129" i="1" s="1"/>
  <c r="T130" i="1"/>
  <c r="U129" i="1"/>
  <c r="V129" i="1" s="1"/>
  <c r="Z130" i="1" l="1"/>
  <c r="AA130" i="1" s="1"/>
  <c r="X130" i="1"/>
  <c r="Y130" i="1" s="1"/>
  <c r="T131" i="1"/>
  <c r="U130" i="1"/>
  <c r="Z131" i="1" l="1"/>
  <c r="AA131" i="1" s="1"/>
  <c r="X131" i="1"/>
  <c r="Y131" i="1" s="1"/>
  <c r="T132" i="1"/>
  <c r="U131" i="1"/>
  <c r="Z132" i="1" l="1"/>
  <c r="AA132" i="1" s="1"/>
  <c r="X132" i="1"/>
  <c r="Y132" i="1" s="1"/>
  <c r="T133" i="1"/>
  <c r="U132" i="1"/>
  <c r="Z133" i="1" l="1"/>
  <c r="AA133" i="1" s="1"/>
  <c r="X133" i="1"/>
  <c r="Y133" i="1" s="1"/>
  <c r="T134" i="1"/>
  <c r="U133" i="1"/>
  <c r="Z134" i="1" l="1"/>
  <c r="AA134" i="1" s="1"/>
  <c r="X134" i="1"/>
  <c r="Y134" i="1" s="1"/>
  <c r="T135" i="1"/>
  <c r="U134" i="1"/>
  <c r="Z135" i="1" l="1"/>
  <c r="AA135" i="1" s="1"/>
  <c r="X135" i="1"/>
  <c r="Y135" i="1" s="1"/>
  <c r="T136" i="1"/>
  <c r="U135" i="1"/>
  <c r="Z136" i="1" l="1"/>
  <c r="AA136" i="1" s="1"/>
  <c r="X136" i="1"/>
  <c r="Y136" i="1" s="1"/>
  <c r="T137" i="1"/>
  <c r="U136" i="1"/>
  <c r="V136" i="1" s="1"/>
  <c r="Z137" i="1" l="1"/>
  <c r="AA137" i="1" s="1"/>
  <c r="X137" i="1"/>
  <c r="Y137" i="1" s="1"/>
  <c r="T138" i="1"/>
  <c r="U137" i="1"/>
  <c r="Z138" i="1" l="1"/>
  <c r="AA138" i="1" s="1"/>
  <c r="X138" i="1"/>
  <c r="Y138" i="1" s="1"/>
  <c r="T139" i="1"/>
  <c r="U138" i="1"/>
  <c r="Z139" i="1" l="1"/>
  <c r="AA139" i="1" s="1"/>
  <c r="X139" i="1"/>
  <c r="Y139" i="1" s="1"/>
  <c r="T140" i="1"/>
  <c r="U139" i="1"/>
  <c r="Z140" i="1" l="1"/>
  <c r="AA140" i="1" s="1"/>
  <c r="X140" i="1"/>
  <c r="Y140" i="1" s="1"/>
  <c r="T141" i="1"/>
  <c r="U140" i="1"/>
  <c r="Z141" i="1" l="1"/>
  <c r="AA141" i="1" s="1"/>
  <c r="X141" i="1"/>
  <c r="Y141" i="1" s="1"/>
  <c r="T142" i="1"/>
  <c r="U141" i="1"/>
  <c r="Z142" i="1" l="1"/>
  <c r="AA142" i="1" s="1"/>
  <c r="X142" i="1"/>
  <c r="Y142" i="1" s="1"/>
  <c r="T143" i="1"/>
  <c r="U142" i="1"/>
  <c r="Z143" i="1" l="1"/>
  <c r="AA143" i="1" s="1"/>
  <c r="X143" i="1"/>
  <c r="Y143" i="1" s="1"/>
  <c r="T144" i="1"/>
  <c r="U143" i="1"/>
  <c r="V143" i="1" s="1"/>
  <c r="Z144" i="1" l="1"/>
  <c r="AA144" i="1" s="1"/>
  <c r="X144" i="1"/>
  <c r="Y144" i="1" s="1"/>
  <c r="T145" i="1"/>
  <c r="U144" i="1"/>
  <c r="Z145" i="1" l="1"/>
  <c r="AA145" i="1" s="1"/>
  <c r="X145" i="1"/>
  <c r="Y145" i="1" s="1"/>
  <c r="T146" i="1"/>
  <c r="U145" i="1"/>
  <c r="Z146" i="1" l="1"/>
  <c r="AA146" i="1" s="1"/>
  <c r="X146" i="1"/>
  <c r="Y146" i="1" s="1"/>
  <c r="T147" i="1"/>
  <c r="U146" i="1"/>
  <c r="Z147" i="1" l="1"/>
  <c r="AA147" i="1" s="1"/>
  <c r="X147" i="1"/>
  <c r="Y147" i="1" s="1"/>
  <c r="T148" i="1"/>
  <c r="U147" i="1"/>
  <c r="Z148" i="1" l="1"/>
  <c r="AA148" i="1" s="1"/>
  <c r="X148" i="1"/>
  <c r="Y148" i="1" s="1"/>
  <c r="T149" i="1"/>
  <c r="U148" i="1"/>
  <c r="Z149" i="1" l="1"/>
  <c r="AA149" i="1" s="1"/>
  <c r="X149" i="1"/>
  <c r="Y149" i="1" s="1"/>
  <c r="T150" i="1"/>
  <c r="U149" i="1"/>
  <c r="Z150" i="1" l="1"/>
  <c r="AA150" i="1" s="1"/>
  <c r="X150" i="1"/>
  <c r="Y150" i="1" s="1"/>
  <c r="T151" i="1"/>
  <c r="U150" i="1"/>
  <c r="V150" i="1" s="1"/>
  <c r="Z151" i="1" l="1"/>
  <c r="AA151" i="1" s="1"/>
  <c r="X151" i="1"/>
  <c r="Y151" i="1" s="1"/>
  <c r="T152" i="1"/>
  <c r="U151" i="1"/>
  <c r="Z152" i="1" l="1"/>
  <c r="AA152" i="1" s="1"/>
  <c r="X152" i="1"/>
  <c r="Y152" i="1" s="1"/>
  <c r="T153" i="1"/>
  <c r="U152" i="1"/>
  <c r="Z153" i="1" l="1"/>
  <c r="AA153" i="1" s="1"/>
  <c r="X153" i="1"/>
  <c r="Y153" i="1" s="1"/>
  <c r="T154" i="1"/>
  <c r="U153" i="1"/>
  <c r="Z154" i="1" l="1"/>
  <c r="AA154" i="1" s="1"/>
  <c r="X154" i="1"/>
  <c r="Y154" i="1" s="1"/>
  <c r="T155" i="1"/>
  <c r="U154" i="1"/>
  <c r="Z155" i="1" l="1"/>
  <c r="AA155" i="1" s="1"/>
  <c r="X155" i="1"/>
  <c r="Y155" i="1" s="1"/>
  <c r="T156" i="1"/>
  <c r="U155" i="1"/>
  <c r="Z156" i="1" l="1"/>
  <c r="AA156" i="1" s="1"/>
  <c r="X156" i="1"/>
  <c r="Y156" i="1" s="1"/>
  <c r="T157" i="1"/>
  <c r="U156" i="1"/>
  <c r="Z157" i="1" l="1"/>
  <c r="AA157" i="1" s="1"/>
  <c r="X157" i="1"/>
  <c r="Y157" i="1" s="1"/>
  <c r="T158" i="1"/>
  <c r="U157" i="1"/>
  <c r="V157" i="1" s="1"/>
  <c r="Z158" i="1" l="1"/>
  <c r="AA158" i="1" s="1"/>
  <c r="X158" i="1"/>
  <c r="Y158" i="1" s="1"/>
  <c r="T159" i="1"/>
  <c r="U158" i="1"/>
  <c r="Z159" i="1" l="1"/>
  <c r="AA159" i="1" s="1"/>
  <c r="X159" i="1"/>
  <c r="Y159" i="1" s="1"/>
  <c r="T160" i="1"/>
  <c r="U159" i="1"/>
  <c r="Z160" i="1" l="1"/>
  <c r="AA160" i="1" s="1"/>
  <c r="X160" i="1"/>
  <c r="Y160" i="1" s="1"/>
  <c r="T161" i="1"/>
  <c r="U160" i="1"/>
  <c r="Z161" i="1" l="1"/>
  <c r="AA161" i="1" s="1"/>
  <c r="X161" i="1"/>
  <c r="Y161" i="1" s="1"/>
  <c r="T162" i="1"/>
  <c r="U161" i="1"/>
  <c r="Z162" i="1" l="1"/>
  <c r="AA162" i="1" s="1"/>
  <c r="X162" i="1"/>
  <c r="Y162" i="1" s="1"/>
  <c r="T163" i="1"/>
  <c r="U162" i="1"/>
  <c r="Z163" i="1" l="1"/>
  <c r="AA163" i="1" s="1"/>
  <c r="X163" i="1"/>
  <c r="Y163" i="1" s="1"/>
  <c r="T164" i="1"/>
  <c r="U163" i="1"/>
  <c r="Z164" i="1" l="1"/>
  <c r="AA164" i="1" s="1"/>
  <c r="X164" i="1"/>
  <c r="Y164" i="1" s="1"/>
  <c r="T165" i="1"/>
  <c r="U164" i="1"/>
  <c r="V164" i="1" s="1"/>
  <c r="Z165" i="1" l="1"/>
  <c r="AA165" i="1" s="1"/>
  <c r="X165" i="1"/>
  <c r="Y165" i="1" s="1"/>
  <c r="T166" i="1"/>
  <c r="U165" i="1"/>
  <c r="Z166" i="1" l="1"/>
  <c r="AA166" i="1" s="1"/>
  <c r="X166" i="1"/>
  <c r="Y166" i="1" s="1"/>
  <c r="T167" i="1"/>
  <c r="U166" i="1"/>
  <c r="Z167" i="1" l="1"/>
  <c r="AA167" i="1" s="1"/>
  <c r="X167" i="1"/>
  <c r="Y167" i="1" s="1"/>
  <c r="T168" i="1"/>
  <c r="U167" i="1"/>
  <c r="Z168" i="1" l="1"/>
  <c r="AA168" i="1" s="1"/>
  <c r="X168" i="1"/>
  <c r="Y168" i="1" s="1"/>
  <c r="T169" i="1"/>
  <c r="U168" i="1"/>
  <c r="Z169" i="1" l="1"/>
  <c r="AA169" i="1" s="1"/>
  <c r="X169" i="1"/>
  <c r="Y169" i="1" s="1"/>
  <c r="T170" i="1"/>
  <c r="U169" i="1"/>
  <c r="Z170" i="1" l="1"/>
  <c r="AA170" i="1" s="1"/>
  <c r="X170" i="1"/>
  <c r="Y170" i="1" s="1"/>
  <c r="T171" i="1"/>
  <c r="U170" i="1"/>
  <c r="Z171" i="1" l="1"/>
  <c r="AA171" i="1" s="1"/>
  <c r="X171" i="1"/>
  <c r="Y171" i="1" s="1"/>
  <c r="T172" i="1"/>
  <c r="U171" i="1"/>
  <c r="V171" i="1" s="1"/>
  <c r="Z172" i="1" l="1"/>
  <c r="AA172" i="1" s="1"/>
  <c r="X172" i="1"/>
  <c r="Y172" i="1" s="1"/>
  <c r="T173" i="1"/>
  <c r="U172" i="1"/>
  <c r="Z173" i="1" l="1"/>
  <c r="AA173" i="1" s="1"/>
  <c r="X173" i="1"/>
  <c r="Y173" i="1" s="1"/>
  <c r="T174" i="1"/>
  <c r="U173" i="1"/>
  <c r="Z174" i="1" l="1"/>
  <c r="AA174" i="1" s="1"/>
  <c r="X174" i="1"/>
  <c r="Y174" i="1" s="1"/>
  <c r="T175" i="1"/>
  <c r="U174" i="1"/>
  <c r="Z175" i="1" l="1"/>
  <c r="AA175" i="1" s="1"/>
  <c r="X175" i="1"/>
  <c r="Y175" i="1" s="1"/>
  <c r="T176" i="1"/>
  <c r="U175" i="1"/>
  <c r="Z176" i="1" l="1"/>
  <c r="AA176" i="1" s="1"/>
  <c r="X176" i="1"/>
  <c r="Y176" i="1" s="1"/>
  <c r="T177" i="1"/>
  <c r="U176" i="1"/>
  <c r="Z177" i="1" l="1"/>
  <c r="AA177" i="1" s="1"/>
  <c r="X177" i="1"/>
  <c r="Y177" i="1" s="1"/>
  <c r="T178" i="1"/>
  <c r="U177" i="1"/>
  <c r="Z178" i="1" l="1"/>
  <c r="AA178" i="1" s="1"/>
  <c r="X178" i="1"/>
  <c r="Y178" i="1" s="1"/>
  <c r="T179" i="1"/>
  <c r="U178" i="1"/>
  <c r="V178" i="1" s="1"/>
  <c r="Z179" i="1" l="1"/>
  <c r="AA179" i="1" s="1"/>
  <c r="X179" i="1"/>
  <c r="Y179" i="1" s="1"/>
  <c r="T180" i="1"/>
  <c r="U179" i="1"/>
  <c r="Z180" i="1" l="1"/>
  <c r="AA180" i="1" s="1"/>
  <c r="X180" i="1"/>
  <c r="Y180" i="1" s="1"/>
  <c r="T181" i="1"/>
  <c r="U180" i="1"/>
  <c r="Z181" i="1" l="1"/>
  <c r="AA181" i="1" s="1"/>
  <c r="X181" i="1"/>
  <c r="Y181" i="1" s="1"/>
  <c r="T182" i="1"/>
  <c r="U181" i="1"/>
  <c r="Z182" i="1" l="1"/>
  <c r="AA182" i="1" s="1"/>
  <c r="X182" i="1"/>
  <c r="Y182" i="1" s="1"/>
  <c r="T183" i="1"/>
  <c r="U182" i="1"/>
  <c r="Z183" i="1" l="1"/>
  <c r="AA183" i="1" s="1"/>
  <c r="X183" i="1"/>
  <c r="Y183" i="1" s="1"/>
  <c r="T184" i="1"/>
  <c r="U183" i="1"/>
  <c r="Z184" i="1" l="1"/>
  <c r="AA184" i="1" s="1"/>
  <c r="X184" i="1"/>
  <c r="Y184" i="1" s="1"/>
  <c r="T185" i="1"/>
  <c r="U184" i="1"/>
  <c r="Z185" i="1" l="1"/>
  <c r="AA185" i="1" s="1"/>
  <c r="X185" i="1"/>
  <c r="Y185" i="1" s="1"/>
  <c r="T186" i="1"/>
  <c r="U185" i="1"/>
  <c r="V185" i="1" s="1"/>
  <c r="Z186" i="1" l="1"/>
  <c r="AA186" i="1" s="1"/>
  <c r="X186" i="1"/>
  <c r="Y186" i="1" s="1"/>
  <c r="T187" i="1"/>
  <c r="U186" i="1"/>
  <c r="Z187" i="1" l="1"/>
  <c r="AA187" i="1" s="1"/>
  <c r="X187" i="1"/>
  <c r="Y187" i="1" s="1"/>
  <c r="T188" i="1"/>
  <c r="U187" i="1"/>
  <c r="Z188" i="1" l="1"/>
  <c r="AA188" i="1" s="1"/>
  <c r="X188" i="1"/>
  <c r="Y188" i="1" s="1"/>
  <c r="T189" i="1"/>
  <c r="U188" i="1"/>
  <c r="Z189" i="1" l="1"/>
  <c r="AA189" i="1" s="1"/>
  <c r="X189" i="1"/>
  <c r="Y189" i="1" s="1"/>
  <c r="T190" i="1"/>
  <c r="U189" i="1"/>
  <c r="Z190" i="1" l="1"/>
  <c r="AA190" i="1" s="1"/>
  <c r="X190" i="1"/>
  <c r="Y190" i="1" s="1"/>
  <c r="T191" i="1"/>
  <c r="U190" i="1"/>
  <c r="Z191" i="1" l="1"/>
  <c r="AA191" i="1" s="1"/>
  <c r="X191" i="1"/>
  <c r="Y191" i="1" s="1"/>
  <c r="T192" i="1"/>
  <c r="U191" i="1"/>
  <c r="Z192" i="1" l="1"/>
  <c r="AA192" i="1" s="1"/>
  <c r="X192" i="1"/>
  <c r="Y192" i="1" s="1"/>
  <c r="T193" i="1"/>
  <c r="U192" i="1"/>
  <c r="V192" i="1" s="1"/>
  <c r="Z193" i="1" l="1"/>
  <c r="AA193" i="1" s="1"/>
  <c r="X193" i="1"/>
  <c r="Y193" i="1" s="1"/>
  <c r="U193" i="1"/>
  <c r="T194" i="1"/>
  <c r="Z194" i="1" l="1"/>
  <c r="AA194" i="1" s="1"/>
  <c r="X194" i="1"/>
  <c r="Y194" i="1" s="1"/>
  <c r="T195" i="1"/>
  <c r="U194" i="1"/>
  <c r="Z195" i="1" l="1"/>
  <c r="AA195" i="1" s="1"/>
  <c r="X195" i="1"/>
  <c r="Y195" i="1" s="1"/>
  <c r="T196" i="1"/>
  <c r="U195" i="1"/>
  <c r="Z196" i="1" l="1"/>
  <c r="AA196" i="1" s="1"/>
  <c r="X196" i="1"/>
  <c r="Y196" i="1" s="1"/>
  <c r="T197" i="1"/>
  <c r="U196" i="1"/>
  <c r="Z197" i="1" l="1"/>
  <c r="AA197" i="1" s="1"/>
  <c r="X197" i="1"/>
  <c r="Y197" i="1" s="1"/>
  <c r="T198" i="1"/>
  <c r="U197" i="1"/>
  <c r="Z198" i="1" l="1"/>
  <c r="AA198" i="1" s="1"/>
  <c r="X198" i="1"/>
  <c r="Y198" i="1" s="1"/>
  <c r="T199" i="1"/>
  <c r="U198" i="1"/>
  <c r="Z199" i="1" l="1"/>
  <c r="AA199" i="1" s="1"/>
  <c r="X199" i="1"/>
  <c r="Y199" i="1" s="1"/>
  <c r="T200" i="1"/>
  <c r="U199" i="1"/>
  <c r="V199" i="1" s="1"/>
  <c r="Z200" i="1" l="1"/>
  <c r="AA200" i="1" s="1"/>
  <c r="X200" i="1"/>
  <c r="Y200" i="1" s="1"/>
  <c r="T201" i="1"/>
  <c r="U200" i="1"/>
  <c r="Z201" i="1" l="1"/>
  <c r="AA201" i="1" s="1"/>
  <c r="X201" i="1"/>
  <c r="Y201" i="1" s="1"/>
  <c r="T202" i="1"/>
  <c r="U201" i="1"/>
  <c r="Z202" i="1" l="1"/>
  <c r="AA202" i="1" s="1"/>
  <c r="X202" i="1"/>
  <c r="Y202" i="1" s="1"/>
  <c r="T203" i="1"/>
  <c r="U202" i="1"/>
  <c r="Z203" i="1" l="1"/>
  <c r="AA203" i="1" s="1"/>
  <c r="X203" i="1"/>
  <c r="Y203" i="1" s="1"/>
  <c r="T204" i="1"/>
  <c r="U203" i="1"/>
  <c r="Z204" i="1" l="1"/>
  <c r="AA204" i="1" s="1"/>
  <c r="X204" i="1"/>
  <c r="Y204" i="1" s="1"/>
  <c r="T205" i="1"/>
  <c r="U204" i="1"/>
  <c r="Z205" i="1" l="1"/>
  <c r="AA205" i="1" s="1"/>
  <c r="X205" i="1"/>
  <c r="Y205" i="1" s="1"/>
  <c r="T206" i="1"/>
  <c r="U205" i="1"/>
  <c r="Z206" i="1" l="1"/>
  <c r="AA206" i="1" s="1"/>
  <c r="X206" i="1"/>
  <c r="Y206" i="1" s="1"/>
  <c r="T207" i="1"/>
  <c r="U206" i="1"/>
  <c r="V206" i="1" s="1"/>
  <c r="Z207" i="1" l="1"/>
  <c r="AA207" i="1" s="1"/>
  <c r="X207" i="1"/>
  <c r="Y207" i="1" s="1"/>
  <c r="T208" i="1"/>
  <c r="U207" i="1"/>
  <c r="Z208" i="1" l="1"/>
  <c r="AA208" i="1" s="1"/>
  <c r="X208" i="1"/>
  <c r="Y208" i="1" s="1"/>
  <c r="T209" i="1"/>
  <c r="U208" i="1"/>
  <c r="Z209" i="1" l="1"/>
  <c r="AA209" i="1" s="1"/>
  <c r="X209" i="1"/>
  <c r="Y209" i="1" s="1"/>
  <c r="T210" i="1"/>
  <c r="U209" i="1"/>
  <c r="Z210" i="1" l="1"/>
  <c r="AA210" i="1" s="1"/>
  <c r="X210" i="1"/>
  <c r="Y210" i="1" s="1"/>
  <c r="T211" i="1"/>
  <c r="U210" i="1"/>
  <c r="Z211" i="1" l="1"/>
  <c r="AA211" i="1" s="1"/>
  <c r="X211" i="1"/>
  <c r="Y211" i="1" s="1"/>
  <c r="T212" i="1"/>
  <c r="U211" i="1"/>
  <c r="Z212" i="1" l="1"/>
  <c r="AA212" i="1" s="1"/>
  <c r="X212" i="1"/>
  <c r="Y212" i="1" s="1"/>
  <c r="T213" i="1"/>
  <c r="U212" i="1"/>
  <c r="Z213" i="1" l="1"/>
  <c r="AA213" i="1" s="1"/>
  <c r="X213" i="1"/>
  <c r="Y213" i="1" s="1"/>
  <c r="T214" i="1"/>
  <c r="U213" i="1"/>
  <c r="V213" i="1" s="1"/>
  <c r="Z214" i="1" l="1"/>
  <c r="AA214" i="1" s="1"/>
  <c r="X214" i="1"/>
  <c r="Y214" i="1" s="1"/>
  <c r="T215" i="1"/>
  <c r="U214" i="1"/>
  <c r="Z215" i="1" l="1"/>
  <c r="AA215" i="1" s="1"/>
  <c r="X215" i="1"/>
  <c r="Y215" i="1" s="1"/>
  <c r="T216" i="1"/>
  <c r="U215" i="1"/>
  <c r="Z216" i="1" l="1"/>
  <c r="AA216" i="1" s="1"/>
  <c r="X216" i="1"/>
  <c r="Y216" i="1" s="1"/>
  <c r="T217" i="1"/>
  <c r="U216" i="1"/>
  <c r="Z217" i="1" l="1"/>
  <c r="AA217" i="1" s="1"/>
  <c r="X217" i="1"/>
  <c r="Y217" i="1" s="1"/>
  <c r="T218" i="1"/>
  <c r="U217" i="1"/>
  <c r="Z218" i="1" l="1"/>
  <c r="AA218" i="1" s="1"/>
  <c r="X218" i="1"/>
  <c r="Y218" i="1" s="1"/>
  <c r="T219" i="1"/>
  <c r="U218" i="1"/>
  <c r="Z219" i="1" l="1"/>
  <c r="AA219" i="1" s="1"/>
  <c r="X219" i="1"/>
  <c r="Y219" i="1" s="1"/>
  <c r="T220" i="1"/>
  <c r="U219" i="1"/>
  <c r="Z220" i="1" l="1"/>
  <c r="AA220" i="1" s="1"/>
  <c r="X220" i="1"/>
  <c r="Y220" i="1" s="1"/>
  <c r="T221" i="1"/>
  <c r="U220" i="1"/>
  <c r="V220" i="1" s="1"/>
  <c r="Z221" i="1" l="1"/>
  <c r="AA221" i="1" s="1"/>
  <c r="X221" i="1"/>
  <c r="Y221" i="1" s="1"/>
  <c r="T222" i="1"/>
  <c r="U221" i="1"/>
  <c r="Z222" i="1" l="1"/>
  <c r="AA222" i="1" s="1"/>
  <c r="X222" i="1"/>
  <c r="Y222" i="1" s="1"/>
  <c r="T223" i="1"/>
  <c r="U222" i="1"/>
  <c r="Z223" i="1" l="1"/>
  <c r="AA223" i="1" s="1"/>
  <c r="X223" i="1"/>
  <c r="Y223" i="1" s="1"/>
  <c r="T224" i="1"/>
  <c r="U223" i="1"/>
  <c r="Z224" i="1" l="1"/>
  <c r="AA224" i="1" s="1"/>
  <c r="X224" i="1"/>
  <c r="Y224" i="1" s="1"/>
  <c r="T225" i="1"/>
  <c r="U224" i="1"/>
  <c r="Z225" i="1" l="1"/>
  <c r="AA225" i="1" s="1"/>
  <c r="X225" i="1"/>
  <c r="Y225" i="1" s="1"/>
  <c r="T226" i="1"/>
  <c r="U225" i="1"/>
  <c r="Z226" i="1" l="1"/>
  <c r="AA226" i="1" s="1"/>
  <c r="X226" i="1"/>
  <c r="Y226" i="1" s="1"/>
  <c r="T227" i="1"/>
  <c r="U226" i="1"/>
  <c r="Z227" i="1" l="1"/>
  <c r="AA227" i="1" s="1"/>
  <c r="X227" i="1"/>
  <c r="Y227" i="1" s="1"/>
  <c r="T228" i="1"/>
  <c r="U227" i="1"/>
  <c r="V227" i="1" s="1"/>
  <c r="Z228" i="1" l="1"/>
  <c r="AA228" i="1" s="1"/>
  <c r="X228" i="1"/>
  <c r="Y228" i="1" s="1"/>
  <c r="T229" i="1"/>
  <c r="U228" i="1"/>
  <c r="Z229" i="1" l="1"/>
  <c r="AA229" i="1" s="1"/>
  <c r="X229" i="1"/>
  <c r="Y229" i="1" s="1"/>
  <c r="T230" i="1"/>
  <c r="U229" i="1"/>
  <c r="Z230" i="1" l="1"/>
  <c r="AA230" i="1" s="1"/>
  <c r="X230" i="1"/>
  <c r="Y230" i="1" s="1"/>
  <c r="T231" i="1"/>
  <c r="U230" i="1"/>
  <c r="Z231" i="1" l="1"/>
  <c r="AA231" i="1" s="1"/>
  <c r="X231" i="1"/>
  <c r="Y231" i="1" s="1"/>
  <c r="T232" i="1"/>
  <c r="U231" i="1"/>
  <c r="Z232" i="1" l="1"/>
  <c r="AA232" i="1" s="1"/>
  <c r="X232" i="1"/>
  <c r="Y232" i="1" s="1"/>
  <c r="T233" i="1"/>
  <c r="U232" i="1"/>
  <c r="Z233" i="1" l="1"/>
  <c r="AA233" i="1" s="1"/>
  <c r="X233" i="1"/>
  <c r="Y233" i="1" s="1"/>
  <c r="T234" i="1"/>
  <c r="U233" i="1"/>
  <c r="Z234" i="1" l="1"/>
  <c r="AA234" i="1" s="1"/>
  <c r="X234" i="1"/>
  <c r="Y234" i="1" s="1"/>
  <c r="T235" i="1"/>
  <c r="U234" i="1"/>
  <c r="V234" i="1" s="1"/>
  <c r="Z235" i="1" l="1"/>
  <c r="AA235" i="1" s="1"/>
  <c r="X235" i="1"/>
  <c r="Y235" i="1" s="1"/>
  <c r="T236" i="1"/>
  <c r="U235" i="1"/>
  <c r="Z236" i="1" l="1"/>
  <c r="AA236" i="1" s="1"/>
  <c r="X236" i="1"/>
  <c r="Y236" i="1" s="1"/>
  <c r="T237" i="1"/>
  <c r="U236" i="1"/>
  <c r="Z237" i="1" l="1"/>
  <c r="AA237" i="1" s="1"/>
  <c r="X237" i="1"/>
  <c r="Y237" i="1" s="1"/>
  <c r="T238" i="1"/>
  <c r="U237" i="1"/>
  <c r="Z238" i="1" l="1"/>
  <c r="AA238" i="1" s="1"/>
  <c r="X238" i="1"/>
  <c r="Y238" i="1" s="1"/>
  <c r="T239" i="1"/>
  <c r="U238" i="1"/>
  <c r="Z239" i="1" l="1"/>
  <c r="AA239" i="1" s="1"/>
  <c r="X239" i="1"/>
  <c r="Y239" i="1" s="1"/>
  <c r="T240" i="1"/>
  <c r="U239" i="1"/>
  <c r="Z240" i="1" l="1"/>
  <c r="AA240" i="1" s="1"/>
  <c r="X240" i="1"/>
  <c r="Y240" i="1" s="1"/>
  <c r="T241" i="1"/>
  <c r="U240" i="1"/>
  <c r="Z241" i="1" l="1"/>
  <c r="AA241" i="1" s="1"/>
  <c r="X241" i="1"/>
  <c r="Y241" i="1" s="1"/>
  <c r="T242" i="1"/>
  <c r="U241" i="1"/>
  <c r="V241" i="1" s="1"/>
  <c r="Z242" i="1" l="1"/>
  <c r="AA242" i="1" s="1"/>
  <c r="X242" i="1"/>
  <c r="Y242" i="1" s="1"/>
  <c r="T243" i="1"/>
  <c r="U242" i="1"/>
  <c r="Z243" i="1" l="1"/>
  <c r="AA243" i="1" s="1"/>
  <c r="X243" i="1"/>
  <c r="Y243" i="1" s="1"/>
  <c r="T244" i="1"/>
  <c r="U243" i="1"/>
  <c r="Z244" i="1" l="1"/>
  <c r="AA244" i="1" s="1"/>
  <c r="X244" i="1"/>
  <c r="Y244" i="1" s="1"/>
  <c r="T245" i="1"/>
  <c r="U244" i="1"/>
  <c r="Z245" i="1" l="1"/>
  <c r="AA245" i="1" s="1"/>
  <c r="X245" i="1"/>
  <c r="Y245" i="1" s="1"/>
  <c r="T246" i="1"/>
  <c r="U245" i="1"/>
  <c r="Z246" i="1" l="1"/>
  <c r="AA246" i="1" s="1"/>
  <c r="X246" i="1"/>
  <c r="Y246" i="1" s="1"/>
  <c r="T247" i="1"/>
  <c r="U246" i="1"/>
  <c r="Z247" i="1" l="1"/>
  <c r="AA247" i="1" s="1"/>
  <c r="X247" i="1"/>
  <c r="Y247" i="1" s="1"/>
  <c r="T248" i="1"/>
  <c r="U247" i="1"/>
  <c r="Z248" i="1" l="1"/>
  <c r="AA248" i="1" s="1"/>
  <c r="X248" i="1"/>
  <c r="Y248" i="1" s="1"/>
  <c r="T249" i="1"/>
  <c r="U248" i="1"/>
  <c r="V248" i="1" s="1"/>
  <c r="Z249" i="1" l="1"/>
  <c r="AA249" i="1" s="1"/>
  <c r="X249" i="1"/>
  <c r="Y249" i="1" s="1"/>
  <c r="T250" i="1"/>
  <c r="U249" i="1"/>
  <c r="Z250" i="1" l="1"/>
  <c r="AA250" i="1" s="1"/>
  <c r="X250" i="1"/>
  <c r="Y250" i="1" s="1"/>
  <c r="T251" i="1"/>
  <c r="U250" i="1"/>
  <c r="Z251" i="1" l="1"/>
  <c r="AA251" i="1" s="1"/>
  <c r="X251" i="1"/>
  <c r="Y251" i="1" s="1"/>
  <c r="T252" i="1"/>
  <c r="U251" i="1"/>
  <c r="Z252" i="1" l="1"/>
  <c r="AA252" i="1" s="1"/>
  <c r="X252" i="1"/>
  <c r="Y252" i="1" s="1"/>
  <c r="T253" i="1"/>
  <c r="U252" i="1"/>
  <c r="Z253" i="1" l="1"/>
  <c r="AA253" i="1" s="1"/>
  <c r="X253" i="1"/>
  <c r="Y253" i="1" s="1"/>
  <c r="T254" i="1"/>
  <c r="U253" i="1"/>
  <c r="Z254" i="1" l="1"/>
  <c r="AA254" i="1" s="1"/>
  <c r="X254" i="1"/>
  <c r="Y254" i="1" s="1"/>
  <c r="T255" i="1"/>
  <c r="U254" i="1"/>
  <c r="Z255" i="1" l="1"/>
  <c r="AA255" i="1" s="1"/>
  <c r="X255" i="1"/>
  <c r="Y255" i="1" s="1"/>
  <c r="T256" i="1"/>
  <c r="U255" i="1"/>
  <c r="V255" i="1" s="1"/>
  <c r="Z256" i="1" l="1"/>
  <c r="AA256" i="1" s="1"/>
  <c r="X256" i="1"/>
  <c r="Y256" i="1" s="1"/>
  <c r="T257" i="1"/>
  <c r="U256" i="1"/>
  <c r="Z257" i="1" l="1"/>
  <c r="AA257" i="1" s="1"/>
  <c r="X257" i="1"/>
  <c r="Y257" i="1" s="1"/>
  <c r="U257" i="1"/>
  <c r="T258" i="1"/>
  <c r="Z258" i="1" l="1"/>
  <c r="AA258" i="1" s="1"/>
  <c r="X258" i="1"/>
  <c r="Y258" i="1" s="1"/>
  <c r="U258" i="1"/>
  <c r="T259" i="1"/>
  <c r="Z259" i="1" l="1"/>
  <c r="AA259" i="1" s="1"/>
  <c r="X259" i="1"/>
  <c r="Y259" i="1" s="1"/>
  <c r="U259" i="1"/>
  <c r="T260" i="1"/>
  <c r="Z260" i="1" l="1"/>
  <c r="AA260" i="1" s="1"/>
  <c r="X260" i="1"/>
  <c r="Y260" i="1" s="1"/>
  <c r="U260" i="1"/>
  <c r="T261" i="1"/>
  <c r="Z261" i="1" l="1"/>
  <c r="AA261" i="1" s="1"/>
  <c r="U261" i="1"/>
  <c r="AA2" i="1" s="1"/>
  <c r="X261" i="1"/>
  <c r="AA3" i="1" s="1"/>
  <c r="Y261" i="1" l="1"/>
  <c r="AA4" i="1"/>
  <c r="AH1" i="1"/>
  <c r="AJ1" i="1" s="1"/>
  <c r="AI1" i="1" l="1"/>
  <c r="AA5" i="1" s="1"/>
  <c r="AA6" i="1" s="1"/>
  <c r="AA7" i="1" l="1"/>
  <c r="V2" i="1"/>
  <c r="W2" i="1" s="1"/>
  <c r="V4" i="1"/>
  <c r="V5" i="1"/>
  <c r="V6" i="1"/>
  <c r="V7" i="1"/>
  <c r="V8" i="1"/>
  <c r="V9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9" i="1"/>
  <c r="V40" i="1"/>
  <c r="V41" i="1"/>
  <c r="V42" i="1"/>
  <c r="V43" i="1"/>
  <c r="V44" i="1"/>
  <c r="V46" i="1"/>
  <c r="V47" i="1"/>
  <c r="V48" i="1"/>
  <c r="V49" i="1"/>
  <c r="V50" i="1"/>
  <c r="V51" i="1"/>
  <c r="V53" i="1"/>
  <c r="V54" i="1"/>
  <c r="V55" i="1"/>
  <c r="V56" i="1"/>
  <c r="V57" i="1"/>
  <c r="V58" i="1"/>
  <c r="V60" i="1"/>
  <c r="V61" i="1"/>
  <c r="V62" i="1"/>
  <c r="V63" i="1"/>
  <c r="V64" i="1"/>
  <c r="V65" i="1"/>
  <c r="V67" i="1"/>
  <c r="V68" i="1"/>
  <c r="V69" i="1"/>
  <c r="V70" i="1"/>
  <c r="V71" i="1"/>
  <c r="V72" i="1"/>
  <c r="V74" i="1"/>
  <c r="V75" i="1"/>
  <c r="V76" i="1"/>
  <c r="V77" i="1"/>
  <c r="V78" i="1"/>
  <c r="V79" i="1"/>
  <c r="V81" i="1"/>
  <c r="V82" i="1"/>
  <c r="V83" i="1"/>
  <c r="V84" i="1"/>
  <c r="V85" i="1"/>
  <c r="V86" i="1"/>
  <c r="V88" i="1"/>
  <c r="V89" i="1"/>
  <c r="V90" i="1"/>
  <c r="V91" i="1"/>
  <c r="V92" i="1"/>
  <c r="V93" i="1"/>
  <c r="V95" i="1"/>
  <c r="V96" i="1"/>
  <c r="V97" i="1"/>
  <c r="V98" i="1"/>
  <c r="V99" i="1"/>
  <c r="V100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200" i="1"/>
  <c r="V201" i="1"/>
  <c r="V202" i="1"/>
  <c r="V203" i="1"/>
  <c r="V204" i="1"/>
  <c r="V205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V221" i="1"/>
  <c r="V222" i="1"/>
  <c r="V223" i="1"/>
  <c r="V224" i="1"/>
  <c r="V225" i="1"/>
  <c r="V226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AI4" i="1"/>
  <c r="W3" i="1" l="1"/>
  <c r="W4" i="1" l="1"/>
  <c r="AA17" i="1"/>
  <c r="W5" i="1" l="1"/>
  <c r="W6" i="1" l="1"/>
  <c r="W7" i="1" l="1"/>
  <c r="W8" i="1" l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AA20" i="1" l="1"/>
  <c r="W21" i="1"/>
  <c r="AA21" i="1" l="1"/>
  <c r="W22" i="1"/>
  <c r="AA22" i="1" l="1"/>
  <c r="W23" i="1"/>
  <c r="AA23" i="1" l="1"/>
  <c r="W24" i="1"/>
  <c r="W25" i="1" l="1"/>
  <c r="AA25" i="1" s="1"/>
  <c r="W26" i="1" l="1"/>
  <c r="W27" i="1" l="1"/>
  <c r="AA27" i="1" s="1"/>
  <c r="W28" i="1" l="1"/>
  <c r="AA28" i="1" s="1"/>
  <c r="W29" i="1" l="1"/>
  <c r="AA29" i="1" s="1"/>
  <c r="W30" i="1" l="1"/>
  <c r="AA30" i="1" s="1"/>
  <c r="W31" i="1" l="1"/>
  <c r="AA31" i="1" s="1"/>
  <c r="W32" i="1" l="1"/>
  <c r="AA32" i="1" s="1"/>
  <c r="W33" i="1" l="1"/>
  <c r="AA33" i="1" s="1"/>
  <c r="W34" i="1" l="1"/>
  <c r="W35" i="1" l="1"/>
  <c r="W36" i="1" l="1"/>
  <c r="AA36" i="1" s="1"/>
  <c r="W37" i="1" l="1"/>
  <c r="AA37" i="1" s="1"/>
  <c r="W38" i="1" l="1"/>
  <c r="AA38" i="1" s="1"/>
  <c r="W39" i="1" l="1"/>
  <c r="W40" i="1" l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 l="1"/>
  <c r="W106" i="1" l="1"/>
  <c r="W107" i="1" l="1"/>
  <c r="W108" i="1" l="1"/>
  <c r="W109" i="1" l="1"/>
  <c r="W110" i="1" l="1"/>
  <c r="W111" i="1" l="1"/>
  <c r="W112" i="1" l="1"/>
  <c r="W113" i="1" l="1"/>
  <c r="W114" i="1" l="1"/>
  <c r="W115" i="1" l="1"/>
  <c r="W116" i="1" l="1"/>
  <c r="W117" i="1" l="1"/>
  <c r="W118" i="1" l="1"/>
  <c r="W119" i="1" l="1"/>
  <c r="W120" i="1" l="1"/>
  <c r="W121" i="1" l="1"/>
  <c r="W122" i="1" l="1"/>
  <c r="W123" i="1" l="1"/>
  <c r="W124" i="1" l="1"/>
  <c r="W125" i="1" l="1"/>
  <c r="W126" i="1" l="1"/>
  <c r="W127" i="1" l="1"/>
  <c r="W128" i="1" l="1"/>
  <c r="W129" i="1" l="1"/>
  <c r="W130" i="1" l="1"/>
  <c r="W131" i="1" l="1"/>
  <c r="W132" i="1" l="1"/>
  <c r="W133" i="1" l="1"/>
  <c r="W134" i="1" l="1"/>
  <c r="W135" i="1" l="1"/>
  <c r="W136" i="1" l="1"/>
  <c r="W137" i="1" l="1"/>
  <c r="W138" i="1" l="1"/>
  <c r="W139" i="1" l="1"/>
  <c r="W140" i="1" l="1"/>
  <c r="W141" i="1" l="1"/>
  <c r="W142" i="1" l="1"/>
  <c r="W143" i="1" l="1"/>
  <c r="W144" i="1" l="1"/>
  <c r="W145" i="1" l="1"/>
  <c r="W146" i="1" l="1"/>
  <c r="W147" i="1" l="1"/>
  <c r="W148" i="1" l="1"/>
  <c r="W149" i="1" l="1"/>
  <c r="W150" i="1" l="1"/>
  <c r="W151" i="1" l="1"/>
  <c r="W152" i="1" l="1"/>
  <c r="W153" i="1" l="1"/>
  <c r="W154" i="1" l="1"/>
  <c r="W155" i="1" l="1"/>
  <c r="W156" i="1" l="1"/>
  <c r="W157" i="1" l="1"/>
  <c r="W158" i="1" l="1"/>
  <c r="W159" i="1" l="1"/>
  <c r="W160" i="1" l="1"/>
  <c r="W161" i="1" l="1"/>
  <c r="W162" i="1" l="1"/>
  <c r="W163" i="1" l="1"/>
  <c r="W164" i="1" l="1"/>
  <c r="W165" i="1" l="1"/>
  <c r="W166" i="1" l="1"/>
  <c r="W167" i="1" l="1"/>
  <c r="W168" i="1" l="1"/>
  <c r="W169" i="1" l="1"/>
  <c r="W170" i="1" l="1"/>
  <c r="W171" i="1" l="1"/>
  <c r="W172" i="1" l="1"/>
  <c r="W173" i="1" l="1"/>
  <c r="W174" i="1" l="1"/>
  <c r="W175" i="1" l="1"/>
  <c r="W176" i="1" l="1"/>
  <c r="W177" i="1" l="1"/>
  <c r="W178" i="1" l="1"/>
  <c r="W179" i="1" l="1"/>
  <c r="W180" i="1" l="1"/>
  <c r="W181" i="1" l="1"/>
  <c r="W182" i="1" l="1"/>
  <c r="W183" i="1" l="1"/>
  <c r="W184" i="1" l="1"/>
  <c r="W185" i="1" l="1"/>
  <c r="W186" i="1" l="1"/>
  <c r="W187" i="1" l="1"/>
  <c r="W188" i="1" l="1"/>
  <c r="W189" i="1" l="1"/>
  <c r="W190" i="1" l="1"/>
  <c r="W191" i="1" l="1"/>
  <c r="W192" i="1" l="1"/>
  <c r="W193" i="1" l="1"/>
  <c r="W194" i="1" l="1"/>
  <c r="W195" i="1" l="1"/>
  <c r="W196" i="1" l="1"/>
  <c r="W197" i="1" l="1"/>
  <c r="W198" i="1" l="1"/>
  <c r="W199" i="1" l="1"/>
  <c r="W200" i="1" l="1"/>
  <c r="W201" i="1" l="1"/>
  <c r="W202" i="1" l="1"/>
  <c r="W203" i="1" l="1"/>
  <c r="W204" i="1" l="1"/>
  <c r="W205" i="1" l="1"/>
  <c r="W206" i="1" l="1"/>
  <c r="W207" i="1" l="1"/>
  <c r="W208" i="1" l="1"/>
  <c r="W209" i="1" l="1"/>
  <c r="W210" i="1" l="1"/>
  <c r="W211" i="1" l="1"/>
  <c r="W212" i="1" l="1"/>
  <c r="W213" i="1" l="1"/>
  <c r="W214" i="1" l="1"/>
  <c r="W215" i="1" l="1"/>
  <c r="W216" i="1" l="1"/>
  <c r="W217" i="1" l="1"/>
  <c r="W218" i="1" l="1"/>
  <c r="W219" i="1" l="1"/>
  <c r="W220" i="1" l="1"/>
  <c r="W221" i="1" l="1"/>
  <c r="W222" i="1" l="1"/>
  <c r="W223" i="1" l="1"/>
  <c r="W224" i="1" l="1"/>
  <c r="W225" i="1" l="1"/>
  <c r="W226" i="1" l="1"/>
  <c r="W227" i="1" l="1"/>
  <c r="W228" i="1" l="1"/>
  <c r="W229" i="1" l="1"/>
  <c r="W230" i="1" l="1"/>
  <c r="W231" i="1" l="1"/>
  <c r="W232" i="1" l="1"/>
  <c r="W233" i="1" l="1"/>
  <c r="W234" i="1" l="1"/>
  <c r="W235" i="1" l="1"/>
  <c r="W236" i="1" l="1"/>
  <c r="W237" i="1" l="1"/>
  <c r="W238" i="1" l="1"/>
  <c r="W239" i="1" l="1"/>
  <c r="W240" i="1" l="1"/>
  <c r="W241" i="1" l="1"/>
  <c r="W242" i="1" l="1"/>
  <c r="W243" i="1" l="1"/>
  <c r="W244" i="1" l="1"/>
  <c r="W245" i="1" l="1"/>
  <c r="W246" i="1" l="1"/>
  <c r="W247" i="1" l="1"/>
  <c r="W248" i="1" l="1"/>
  <c r="W249" i="1" l="1"/>
  <c r="W250" i="1" l="1"/>
  <c r="W251" i="1" l="1"/>
  <c r="W252" i="1" l="1"/>
  <c r="W253" i="1" l="1"/>
  <c r="W254" i="1" l="1"/>
  <c r="W255" i="1" l="1"/>
  <c r="W256" i="1" l="1"/>
  <c r="W257" i="1" l="1"/>
  <c r="W258" i="1" l="1"/>
  <c r="W259" i="1" l="1"/>
  <c r="W260" i="1" l="1"/>
  <c r="W261" i="1" l="1"/>
  <c r="H532" i="1"/>
  <c r="K532" i="1" s="1"/>
  <c r="H530" i="1"/>
  <c r="K530" i="1" s="1"/>
  <c r="H528" i="1"/>
  <c r="K528" i="1" s="1"/>
  <c r="H526" i="1"/>
  <c r="K526" i="1" s="1"/>
  <c r="H534" i="1"/>
  <c r="K534" i="1" s="1"/>
  <c r="H535" i="1"/>
  <c r="K535" i="1" s="1"/>
  <c r="H381" i="1" l="1"/>
  <c r="H382" i="1"/>
  <c r="H383" i="1"/>
  <c r="H384" i="1"/>
  <c r="H385" i="1"/>
  <c r="H386" i="1"/>
  <c r="H387" i="1"/>
  <c r="H388" i="1"/>
  <c r="H389" i="1"/>
  <c r="H390" i="1"/>
  <c r="H391" i="1"/>
  <c r="H392" i="1"/>
  <c r="J535" i="1"/>
  <c r="J534" i="1"/>
  <c r="J528" i="1"/>
  <c r="J526" i="1"/>
  <c r="J532" i="1"/>
  <c r="J530" i="1"/>
  <c r="H521" i="1"/>
  <c r="K521" i="1" s="1"/>
  <c r="H522" i="1"/>
  <c r="K522" i="1" s="1"/>
  <c r="H516" i="1"/>
  <c r="K516" i="1" s="1"/>
  <c r="H514" i="1"/>
  <c r="K514" i="1" s="1"/>
  <c r="H520" i="1"/>
  <c r="K520" i="1" s="1"/>
  <c r="H518" i="1"/>
  <c r="K518" i="1" s="1"/>
  <c r="H512" i="1"/>
  <c r="K512" i="1" s="1"/>
  <c r="H121" i="1"/>
  <c r="K121" i="1" s="1"/>
  <c r="H506" i="1"/>
  <c r="K506" i="1" s="1"/>
  <c r="H455" i="1"/>
  <c r="K455" i="1" s="1"/>
  <c r="H111" i="1"/>
  <c r="K111" i="1" s="1"/>
  <c r="H212" i="1"/>
  <c r="K212" i="1" s="1"/>
  <c r="H253" i="1"/>
  <c r="K253" i="1" s="1"/>
  <c r="H117" i="1"/>
  <c r="K117" i="1" s="1"/>
  <c r="H18" i="1"/>
  <c r="K18" i="1" s="1"/>
  <c r="H153" i="1"/>
  <c r="K153" i="1" s="1"/>
  <c r="H505" i="1"/>
  <c r="K505" i="1" s="1"/>
  <c r="H207" i="1"/>
  <c r="K207" i="1" s="1"/>
  <c r="H3" i="1"/>
  <c r="H312" i="1"/>
  <c r="K312" i="1" s="1"/>
  <c r="H286" i="1"/>
  <c r="K286" i="1" s="1"/>
  <c r="H41" i="1"/>
  <c r="K41" i="1" s="1"/>
  <c r="H264" i="1"/>
  <c r="K264" i="1" s="1"/>
  <c r="H397" i="1"/>
  <c r="K397" i="1" s="1"/>
  <c r="H495" i="1"/>
  <c r="K495" i="1" s="1"/>
  <c r="H197" i="1"/>
  <c r="K197" i="1" s="1"/>
  <c r="H436" i="1"/>
  <c r="K436" i="1" s="1"/>
  <c r="H143" i="1"/>
  <c r="K143" i="1" s="1"/>
  <c r="H106" i="1"/>
  <c r="K106" i="1" s="1"/>
  <c r="H282" i="1"/>
  <c r="K282" i="1" s="1"/>
  <c r="H50" i="1"/>
  <c r="K50" i="1" s="1"/>
  <c r="H347" i="1"/>
  <c r="K347" i="1" s="1"/>
  <c r="H9" i="1"/>
  <c r="K9" i="1" s="1"/>
  <c r="H150" i="1"/>
  <c r="K150" i="1" s="1"/>
  <c r="H95" i="1"/>
  <c r="K95" i="1" s="1"/>
  <c r="H393" i="1"/>
  <c r="K393" i="1" s="1"/>
  <c r="H241" i="1"/>
  <c r="K241" i="1" s="1"/>
  <c r="H340" i="1"/>
  <c r="K340" i="1" s="1"/>
  <c r="H320" i="1"/>
  <c r="K320" i="1" s="1"/>
  <c r="H34" i="1"/>
  <c r="K34" i="1" s="1"/>
  <c r="H88" i="1"/>
  <c r="K88" i="1" s="1"/>
  <c r="H72" i="1"/>
  <c r="K72" i="1" s="1"/>
  <c r="H374" i="1"/>
  <c r="K374" i="1" s="1"/>
  <c r="H163" i="1"/>
  <c r="K163" i="1" s="1"/>
  <c r="H16" i="1"/>
  <c r="K16" i="1" s="1"/>
  <c r="H297" i="1"/>
  <c r="K297" i="1" s="1"/>
  <c r="H220" i="1"/>
  <c r="K220" i="1" s="1"/>
  <c r="H364" i="1"/>
  <c r="K364" i="1" s="1"/>
  <c r="H334" i="1"/>
  <c r="K334" i="1" s="1"/>
  <c r="H472" i="1"/>
  <c r="K472" i="1" s="1"/>
  <c r="H160" i="1"/>
  <c r="K160" i="1" s="1"/>
  <c r="H198" i="1"/>
  <c r="K198" i="1" s="1"/>
  <c r="H43" i="1"/>
  <c r="K43" i="1" s="1"/>
  <c r="H8" i="1"/>
  <c r="K8" i="1" s="1"/>
  <c r="H169" i="1"/>
  <c r="K169" i="1" s="1"/>
  <c r="H2" i="1"/>
  <c r="H134" i="1"/>
  <c r="K134" i="1" s="1"/>
  <c r="H403" i="1"/>
  <c r="K403" i="1" s="1"/>
  <c r="H427" i="1"/>
  <c r="K427" i="1" s="1"/>
  <c r="H405" i="1"/>
  <c r="K405" i="1" s="1"/>
  <c r="H37" i="1"/>
  <c r="K37" i="1" s="1"/>
  <c r="H242" i="1"/>
  <c r="K242" i="1" s="1"/>
  <c r="H447" i="1"/>
  <c r="K447" i="1" s="1"/>
  <c r="H206" i="1"/>
  <c r="K206" i="1" s="1"/>
  <c r="H38" i="1"/>
  <c r="K38" i="1" s="1"/>
  <c r="H307" i="1"/>
  <c r="K307" i="1" s="1"/>
  <c r="H517" i="1"/>
  <c r="K517" i="1" s="1"/>
  <c r="H90" i="1"/>
  <c r="K90" i="1" s="1"/>
  <c r="H502" i="1"/>
  <c r="K502" i="1" s="1"/>
  <c r="H187" i="1"/>
  <c r="K187" i="1" s="1"/>
  <c r="H130" i="1"/>
  <c r="K130" i="1" s="1"/>
  <c r="H335" i="1"/>
  <c r="K335" i="1" s="1"/>
  <c r="H222" i="1"/>
  <c r="K222" i="1" s="1"/>
  <c r="H325" i="1"/>
  <c r="K325" i="1" s="1"/>
  <c r="H380" i="1"/>
  <c r="K380" i="1" s="1"/>
  <c r="H499" i="1"/>
  <c r="K499" i="1" s="1"/>
  <c r="H178" i="1"/>
  <c r="K178" i="1" s="1"/>
  <c r="H118" i="1"/>
  <c r="K118" i="1" s="1"/>
  <c r="H254" i="1"/>
  <c r="K254" i="1" s="1"/>
  <c r="H345" i="1"/>
  <c r="K345" i="1" s="1"/>
  <c r="H350" i="1"/>
  <c r="K350" i="1" s="1"/>
  <c r="H115" i="1"/>
  <c r="K115" i="1" s="1"/>
  <c r="H479" i="1"/>
  <c r="K479" i="1" s="1"/>
  <c r="H142" i="1"/>
  <c r="K142" i="1" s="1"/>
  <c r="H97" i="1"/>
  <c r="K97" i="1" s="1"/>
  <c r="H225" i="1"/>
  <c r="K225" i="1" s="1"/>
  <c r="H210" i="1"/>
  <c r="K210" i="1" s="1"/>
  <c r="H152" i="1"/>
  <c r="K152" i="1" s="1"/>
  <c r="H209" i="1"/>
  <c r="K209" i="1" s="1"/>
  <c r="H216" i="1"/>
  <c r="K216" i="1" s="1"/>
  <c r="H165" i="1"/>
  <c r="K165" i="1" s="1"/>
  <c r="H332" i="1"/>
  <c r="K332" i="1" s="1"/>
  <c r="H144" i="1"/>
  <c r="K144" i="1" s="1"/>
  <c r="H74" i="1"/>
  <c r="K74" i="1" s="1"/>
  <c r="H35" i="1"/>
  <c r="K35" i="1" s="1"/>
  <c r="H376" i="1"/>
  <c r="K376" i="1" s="1"/>
  <c r="H125" i="1"/>
  <c r="K125" i="1" s="1"/>
  <c r="H296" i="1"/>
  <c r="K296" i="1" s="1"/>
  <c r="H79" i="1"/>
  <c r="K79" i="1" s="1"/>
  <c r="H107" i="1"/>
  <c r="K107" i="1" s="1"/>
  <c r="H232" i="1"/>
  <c r="K232" i="1" s="1"/>
  <c r="H83" i="1"/>
  <c r="K83" i="1" s="1"/>
  <c r="H358" i="1"/>
  <c r="K358" i="1" s="1"/>
  <c r="H168" i="1"/>
  <c r="K168" i="1" s="1"/>
  <c r="H272" i="1"/>
  <c r="K272" i="1" s="1"/>
  <c r="H444" i="1"/>
  <c r="K444" i="1" s="1"/>
  <c r="H351" i="1"/>
  <c r="K351" i="1" s="1"/>
  <c r="H357" i="1"/>
  <c r="K357" i="1" s="1"/>
  <c r="H103" i="1"/>
  <c r="K103" i="1" s="1"/>
  <c r="H303" i="1"/>
  <c r="K303" i="1" s="1"/>
  <c r="H28" i="1"/>
  <c r="K28" i="1" s="1"/>
  <c r="H113" i="1"/>
  <c r="K113" i="1" s="1"/>
  <c r="H420" i="1"/>
  <c r="K420" i="1" s="1"/>
  <c r="H199" i="1"/>
  <c r="K199" i="1" s="1"/>
  <c r="H329" i="1"/>
  <c r="K329" i="1" s="1"/>
  <c r="H62" i="1"/>
  <c r="K62" i="1" s="1"/>
  <c r="H29" i="1"/>
  <c r="K29" i="1" s="1"/>
  <c r="H257" i="1"/>
  <c r="K257" i="1" s="1"/>
  <c r="H474" i="1"/>
  <c r="K474" i="1" s="1"/>
  <c r="H159" i="1"/>
  <c r="K159" i="1" s="1"/>
  <c r="H352" i="1"/>
  <c r="K352" i="1" s="1"/>
  <c r="H270" i="1"/>
  <c r="K270" i="1" s="1"/>
  <c r="H476" i="1"/>
  <c r="K476" i="1" s="1"/>
  <c r="H515" i="1"/>
  <c r="K515" i="1" s="1"/>
  <c r="H99" i="1"/>
  <c r="K99" i="1" s="1"/>
  <c r="H156" i="1"/>
  <c r="K156" i="1" s="1"/>
  <c r="H148" i="1"/>
  <c r="K148" i="1" s="1"/>
  <c r="H267" i="1"/>
  <c r="K267" i="1" s="1"/>
  <c r="H193" i="1"/>
  <c r="K193" i="1" s="1"/>
  <c r="H471" i="1"/>
  <c r="K471" i="1" s="1"/>
  <c r="H183" i="1"/>
  <c r="K183" i="1" s="1"/>
  <c r="H430" i="1"/>
  <c r="K430" i="1" s="1"/>
  <c r="H400" i="1"/>
  <c r="K400" i="1" s="1"/>
  <c r="H301" i="1"/>
  <c r="K301" i="1" s="1"/>
  <c r="H269" i="1"/>
  <c r="K269" i="1" s="1"/>
  <c r="H469" i="1"/>
  <c r="K469" i="1" s="1"/>
  <c r="H10" i="1"/>
  <c r="K10" i="1" s="1"/>
  <c r="H23" i="1"/>
  <c r="K23" i="1" s="1"/>
  <c r="H402" i="1"/>
  <c r="K402" i="1" s="1"/>
  <c r="H309" i="1"/>
  <c r="K309" i="1" s="1"/>
  <c r="H373" i="1"/>
  <c r="K373" i="1" s="1"/>
  <c r="H251" i="1"/>
  <c r="K251" i="1" s="1"/>
  <c r="H40" i="1"/>
  <c r="K40" i="1" s="1"/>
  <c r="H359" i="1"/>
  <c r="K359" i="1" s="1"/>
  <c r="H211" i="1"/>
  <c r="K211" i="1" s="1"/>
  <c r="H412" i="1"/>
  <c r="K412" i="1" s="1"/>
  <c r="H418" i="1"/>
  <c r="K418" i="1" s="1"/>
  <c r="H131" i="1"/>
  <c r="K131" i="1" s="1"/>
  <c r="H177" i="1"/>
  <c r="K177" i="1" s="1"/>
  <c r="H315" i="1"/>
  <c r="K315" i="1" s="1"/>
  <c r="H371" i="1"/>
  <c r="K371" i="1" s="1"/>
  <c r="H483" i="1"/>
  <c r="K483" i="1" s="1"/>
  <c r="H110" i="1"/>
  <c r="K110" i="1" s="1"/>
  <c r="H127" i="1"/>
  <c r="K127" i="1" s="1"/>
  <c r="H226" i="1"/>
  <c r="K226" i="1" s="1"/>
  <c r="H201" i="1"/>
  <c r="K201" i="1" s="1"/>
  <c r="H20" i="1"/>
  <c r="K20" i="1" s="1"/>
  <c r="H57" i="1"/>
  <c r="K57" i="1" s="1"/>
  <c r="H428" i="1"/>
  <c r="K428" i="1" s="1"/>
  <c r="H370" i="1"/>
  <c r="K370" i="1" s="1"/>
  <c r="H246" i="1"/>
  <c r="K246" i="1" s="1"/>
  <c r="H372" i="1"/>
  <c r="K372" i="1" s="1"/>
  <c r="H59" i="1"/>
  <c r="K59" i="1" s="1"/>
  <c r="H375" i="1"/>
  <c r="K375" i="1" s="1"/>
  <c r="H262" i="1"/>
  <c r="K262" i="1" s="1"/>
  <c r="H73" i="1"/>
  <c r="K73" i="1" s="1"/>
  <c r="H422" i="1"/>
  <c r="K422" i="1" s="1"/>
  <c r="H243" i="1"/>
  <c r="K243" i="1" s="1"/>
  <c r="H47" i="1"/>
  <c r="K47" i="1" s="1"/>
  <c r="H363" i="1"/>
  <c r="K363" i="1" s="1"/>
  <c r="H184" i="1"/>
  <c r="K184" i="1" s="1"/>
  <c r="H146" i="1"/>
  <c r="K146" i="1" s="1"/>
  <c r="H87" i="1"/>
  <c r="K87" i="1" s="1"/>
  <c r="H398" i="1"/>
  <c r="K398" i="1" s="1"/>
  <c r="H410" i="1"/>
  <c r="K410" i="1" s="1"/>
  <c r="H151" i="1"/>
  <c r="K151" i="1" s="1"/>
  <c r="H214" i="1"/>
  <c r="K214" i="1" s="1"/>
  <c r="H228" i="1"/>
  <c r="K228" i="1" s="1"/>
  <c r="H173" i="1"/>
  <c r="K173" i="1" s="1"/>
  <c r="H327" i="1"/>
  <c r="K327" i="1" s="1"/>
  <c r="H120" i="1"/>
  <c r="K120" i="1" s="1"/>
  <c r="H330" i="1"/>
  <c r="K330" i="1" s="1"/>
  <c r="H55" i="1"/>
  <c r="K55" i="1" s="1"/>
  <c r="H369" i="1"/>
  <c r="K369" i="1" s="1"/>
  <c r="H245" i="1"/>
  <c r="K245" i="1" s="1"/>
  <c r="H175" i="1"/>
  <c r="K175" i="1" s="1"/>
  <c r="H52" i="1"/>
  <c r="K52" i="1" s="1"/>
  <c r="H500" i="1"/>
  <c r="K500" i="1" s="1"/>
  <c r="H76" i="1"/>
  <c r="K76" i="1" s="1"/>
  <c r="H433" i="1"/>
  <c r="K433" i="1" s="1"/>
  <c r="H396" i="1"/>
  <c r="K396" i="1" s="1"/>
  <c r="H454" i="1"/>
  <c r="K454" i="1" s="1"/>
  <c r="H457" i="1"/>
  <c r="K457" i="1" s="1"/>
  <c r="H293" i="1"/>
  <c r="K293" i="1" s="1"/>
  <c r="H39" i="1"/>
  <c r="K39" i="1" s="1"/>
  <c r="H279" i="1"/>
  <c r="K279" i="1" s="1"/>
  <c r="H435" i="1"/>
  <c r="K435" i="1" s="1"/>
  <c r="H459" i="1"/>
  <c r="K459" i="1" s="1"/>
  <c r="H489" i="1"/>
  <c r="K489" i="1" s="1"/>
  <c r="H235" i="1"/>
  <c r="K235" i="1" s="1"/>
  <c r="H488" i="1"/>
  <c r="K488" i="1" s="1"/>
  <c r="H498" i="1"/>
  <c r="K498" i="1" s="1"/>
  <c r="H4" i="1"/>
  <c r="K4" i="1" s="1"/>
  <c r="H486" i="1"/>
  <c r="K486" i="1" s="1"/>
  <c r="H69" i="1"/>
  <c r="K69" i="1" s="1"/>
  <c r="H289" i="1"/>
  <c r="K289" i="1" s="1"/>
  <c r="H48" i="1"/>
  <c r="K48" i="1" s="1"/>
  <c r="H482" i="1"/>
  <c r="K482" i="1" s="1"/>
  <c r="H440" i="1"/>
  <c r="K440" i="1" s="1"/>
  <c r="H213" i="1"/>
  <c r="K213" i="1" s="1"/>
  <c r="H313" i="1"/>
  <c r="K313" i="1" s="1"/>
  <c r="H273" i="1"/>
  <c r="K273" i="1" s="1"/>
  <c r="H324" i="1"/>
  <c r="K324" i="1" s="1"/>
  <c r="H260" i="1"/>
  <c r="K260" i="1" s="1"/>
  <c r="H234" i="1"/>
  <c r="K234" i="1" s="1"/>
  <c r="H284" i="1"/>
  <c r="K284" i="1" s="1"/>
  <c r="H368" i="1"/>
  <c r="K368" i="1" s="1"/>
  <c r="H114" i="1"/>
  <c r="K114" i="1" s="1"/>
  <c r="H465" i="1"/>
  <c r="K465" i="1" s="1"/>
  <c r="H135" i="1"/>
  <c r="K135" i="1" s="1"/>
  <c r="H63" i="1"/>
  <c r="K63" i="1" s="1"/>
  <c r="H475" i="1"/>
  <c r="K475" i="1" s="1"/>
  <c r="H174" i="1"/>
  <c r="K174" i="1" s="1"/>
  <c r="H473" i="1"/>
  <c r="K473" i="1" s="1"/>
  <c r="H300" i="1"/>
  <c r="K300" i="1" s="1"/>
  <c r="H53" i="1"/>
  <c r="K53" i="1" s="1"/>
  <c r="H496" i="1"/>
  <c r="K496" i="1" s="1"/>
  <c r="H54" i="1"/>
  <c r="K54" i="1" s="1"/>
  <c r="H306" i="1"/>
  <c r="K306" i="1" s="1"/>
  <c r="H122" i="1"/>
  <c r="K122" i="1" s="1"/>
  <c r="H308" i="1"/>
  <c r="K308" i="1" s="1"/>
  <c r="H78" i="1"/>
  <c r="K78" i="1" s="1"/>
  <c r="H44" i="1"/>
  <c r="K44" i="1" s="1"/>
  <c r="H230" i="1"/>
  <c r="K230" i="1" s="1"/>
  <c r="H92" i="1"/>
  <c r="K92" i="1" s="1"/>
  <c r="H441" i="1"/>
  <c r="K441" i="1" s="1"/>
  <c r="H439" i="1"/>
  <c r="K439" i="1" s="1"/>
  <c r="H449" i="1"/>
  <c r="K449" i="1" s="1"/>
  <c r="H154" i="1"/>
  <c r="K154" i="1" s="1"/>
  <c r="H490" i="1"/>
  <c r="K490" i="1" s="1"/>
  <c r="H519" i="1"/>
  <c r="K519" i="1" s="1"/>
  <c r="H314" i="1"/>
  <c r="K314" i="1" s="1"/>
  <c r="H494" i="1"/>
  <c r="K494" i="1" s="1"/>
  <c r="H408" i="1"/>
  <c r="K408" i="1" s="1"/>
  <c r="H185" i="1"/>
  <c r="K185" i="1" s="1"/>
  <c r="H180" i="1"/>
  <c r="K180" i="1" s="1"/>
  <c r="H158" i="1"/>
  <c r="K158" i="1" s="1"/>
  <c r="H22" i="1"/>
  <c r="K22" i="1" s="1"/>
  <c r="H343" i="1"/>
  <c r="K343" i="1" s="1"/>
  <c r="H462" i="1"/>
  <c r="K462" i="1" s="1"/>
  <c r="H108" i="1"/>
  <c r="K108" i="1" s="1"/>
  <c r="H172" i="1"/>
  <c r="K172" i="1" s="1"/>
  <c r="H277" i="1"/>
  <c r="K277" i="1" s="1"/>
  <c r="H349" i="1"/>
  <c r="K349" i="1" s="1"/>
  <c r="H36" i="1"/>
  <c r="K36" i="1" s="1"/>
  <c r="H137" i="1"/>
  <c r="K137" i="1" s="1"/>
  <c r="H406" i="1"/>
  <c r="K406" i="1" s="1"/>
  <c r="H411" i="1"/>
  <c r="K411" i="1" s="1"/>
  <c r="H407" i="1"/>
  <c r="K407" i="1" s="1"/>
  <c r="H423" i="1"/>
  <c r="K423" i="1" s="1"/>
  <c r="H311" i="1"/>
  <c r="K311" i="1" s="1"/>
  <c r="H259" i="1"/>
  <c r="K259" i="1" s="1"/>
  <c r="H128" i="1"/>
  <c r="K128" i="1" s="1"/>
  <c r="H239" i="1"/>
  <c r="K239" i="1" s="1"/>
  <c r="H7" i="1"/>
  <c r="K7" i="1" s="1"/>
  <c r="H248" i="1"/>
  <c r="K248" i="1" s="1"/>
  <c r="H247" i="1"/>
  <c r="K247" i="1" s="1"/>
  <c r="H66" i="1"/>
  <c r="K66" i="1" s="1"/>
  <c r="H96" i="1"/>
  <c r="K96" i="1" s="1"/>
  <c r="H265" i="1"/>
  <c r="K265" i="1" s="1"/>
  <c r="H461" i="1"/>
  <c r="K461" i="1" s="1"/>
  <c r="H509" i="1"/>
  <c r="K509" i="1" s="1"/>
  <c r="H215" i="1"/>
  <c r="K215" i="1" s="1"/>
  <c r="H281" i="1"/>
  <c r="K281" i="1" s="1"/>
  <c r="H318" i="1"/>
  <c r="K318" i="1" s="1"/>
  <c r="H132" i="1"/>
  <c r="K132" i="1" s="1"/>
  <c r="H424" i="1"/>
  <c r="K424" i="1" s="1"/>
  <c r="H266" i="1"/>
  <c r="K266" i="1" s="1"/>
  <c r="H119" i="1"/>
  <c r="K119" i="1" s="1"/>
  <c r="H452" i="1"/>
  <c r="K452" i="1" s="1"/>
  <c r="H331" i="1"/>
  <c r="K331" i="1" s="1"/>
  <c r="H236" i="1"/>
  <c r="K236" i="1" s="1"/>
  <c r="H85" i="1"/>
  <c r="K85" i="1" s="1"/>
  <c r="H442" i="1"/>
  <c r="K442" i="1" s="1"/>
  <c r="H492" i="1"/>
  <c r="K492" i="1" s="1"/>
  <c r="H337" i="1"/>
  <c r="K337" i="1" s="1"/>
  <c r="H367" i="1"/>
  <c r="K367" i="1" s="1"/>
  <c r="H321" i="1"/>
  <c r="K321" i="1" s="1"/>
  <c r="H415" i="1"/>
  <c r="K415" i="1" s="1"/>
  <c r="H32" i="1"/>
  <c r="K32" i="1" s="1"/>
  <c r="H195" i="1"/>
  <c r="K195" i="1" s="1"/>
  <c r="H395" i="1"/>
  <c r="K395" i="1" s="1"/>
  <c r="H456" i="1"/>
  <c r="K456" i="1" s="1"/>
  <c r="H480" i="1"/>
  <c r="K480" i="1" s="1"/>
  <c r="H310" i="1"/>
  <c r="K310" i="1" s="1"/>
  <c r="H164" i="1"/>
  <c r="K164" i="1" s="1"/>
  <c r="H445" i="1"/>
  <c r="K445" i="1" s="1"/>
  <c r="H477" i="1"/>
  <c r="K477" i="1" s="1"/>
  <c r="H203" i="1"/>
  <c r="K203" i="1" s="1"/>
  <c r="H81" i="1"/>
  <c r="K81" i="1" s="1"/>
  <c r="H191" i="1"/>
  <c r="K191" i="1" s="1"/>
  <c r="H27" i="1"/>
  <c r="K27" i="1" s="1"/>
  <c r="H42" i="1"/>
  <c r="K42" i="1" s="1"/>
  <c r="H221" i="1"/>
  <c r="K221" i="1" s="1"/>
  <c r="H443" i="1"/>
  <c r="K443" i="1" s="1"/>
  <c r="H231" i="1"/>
  <c r="K231" i="1" s="1"/>
  <c r="H328" i="1"/>
  <c r="K328" i="1" s="1"/>
  <c r="H116" i="1"/>
  <c r="K116" i="1" s="1"/>
  <c r="H109" i="1"/>
  <c r="K109" i="1" s="1"/>
  <c r="H326" i="1"/>
  <c r="K326" i="1" s="1"/>
  <c r="H17" i="1"/>
  <c r="K17" i="1" s="1"/>
  <c r="H507" i="1"/>
  <c r="K507" i="1" s="1"/>
  <c r="H181" i="1"/>
  <c r="K181" i="1" s="1"/>
  <c r="H60" i="1"/>
  <c r="K60" i="1" s="1"/>
  <c r="H323" i="1"/>
  <c r="K323" i="1" s="1"/>
  <c r="H105" i="1"/>
  <c r="K105" i="1" s="1"/>
  <c r="H249" i="1"/>
  <c r="K249" i="1" s="1"/>
  <c r="H244" i="1"/>
  <c r="K244" i="1" s="1"/>
  <c r="H136" i="1"/>
  <c r="K136" i="1" s="1"/>
  <c r="H451" i="1"/>
  <c r="K451" i="1" s="1"/>
  <c r="H278" i="1"/>
  <c r="K278" i="1" s="1"/>
  <c r="H171" i="1"/>
  <c r="K171" i="1" s="1"/>
  <c r="H149" i="1"/>
  <c r="K149" i="1" s="1"/>
  <c r="H219" i="1"/>
  <c r="K219" i="1" s="1"/>
  <c r="H202" i="1"/>
  <c r="K202" i="1" s="1"/>
  <c r="H240" i="1"/>
  <c r="K240" i="1" s="1"/>
  <c r="H295" i="1"/>
  <c r="K295" i="1" s="1"/>
  <c r="H112" i="1"/>
  <c r="K112" i="1" s="1"/>
  <c r="H170" i="1"/>
  <c r="K170" i="1" s="1"/>
  <c r="H491" i="1"/>
  <c r="K491" i="1" s="1"/>
  <c r="H147" i="1"/>
  <c r="K147" i="1" s="1"/>
  <c r="H504" i="1"/>
  <c r="K504" i="1" s="1"/>
  <c r="H70" i="1"/>
  <c r="K70" i="1" s="1"/>
  <c r="H366" i="1"/>
  <c r="K366" i="1" s="1"/>
  <c r="H126" i="1"/>
  <c r="K126" i="1" s="1"/>
  <c r="H6" i="1"/>
  <c r="K6" i="1" s="1"/>
  <c r="H458" i="1"/>
  <c r="K458" i="1" s="1"/>
  <c r="H223" i="1"/>
  <c r="K223" i="1" s="1"/>
  <c r="H274" i="1"/>
  <c r="K274" i="1" s="1"/>
  <c r="H182" i="1"/>
  <c r="K182" i="1" s="1"/>
  <c r="H487" i="1"/>
  <c r="K487" i="1" s="1"/>
  <c r="H394" i="1"/>
  <c r="K394" i="1" s="1"/>
  <c r="H21" i="1"/>
  <c r="K21" i="1" s="1"/>
  <c r="H227" i="1"/>
  <c r="K227" i="1" s="1"/>
  <c r="H419" i="1"/>
  <c r="K419" i="1" s="1"/>
  <c r="H224" i="1"/>
  <c r="K224" i="1" s="1"/>
  <c r="H237" i="1"/>
  <c r="K237" i="1" s="1"/>
  <c r="H287" i="1"/>
  <c r="K287" i="1" s="1"/>
  <c r="H421" i="1"/>
  <c r="K421" i="1" s="1"/>
  <c r="H217" i="1"/>
  <c r="K217" i="1" s="1"/>
  <c r="H75" i="1"/>
  <c r="K75" i="1" s="1"/>
  <c r="H317" i="1"/>
  <c r="K317" i="1" s="1"/>
  <c r="H133" i="1"/>
  <c r="K133" i="1" s="1"/>
  <c r="H91" i="1"/>
  <c r="K91" i="1" s="1"/>
  <c r="H429" i="1"/>
  <c r="K429" i="1" s="1"/>
  <c r="H503" i="1"/>
  <c r="K503" i="1" s="1"/>
  <c r="H356" i="1"/>
  <c r="K356" i="1" s="1"/>
  <c r="H365" i="1"/>
  <c r="K365" i="1" s="1"/>
  <c r="H145" i="1"/>
  <c r="K145" i="1" s="1"/>
  <c r="H453" i="1"/>
  <c r="K453" i="1" s="1"/>
  <c r="H501" i="1"/>
  <c r="K501" i="1" s="1"/>
  <c r="H255" i="1"/>
  <c r="K255" i="1" s="1"/>
  <c r="H275" i="1"/>
  <c r="K275" i="1" s="1"/>
  <c r="H426" i="1"/>
  <c r="K426" i="1" s="1"/>
  <c r="H294" i="1"/>
  <c r="K294" i="1" s="1"/>
  <c r="H101" i="1"/>
  <c r="K101" i="1" s="1"/>
  <c r="H493" i="1"/>
  <c r="K493" i="1" s="1"/>
  <c r="H523" i="1"/>
  <c r="K523" i="1" s="1"/>
  <c r="H360" i="1"/>
  <c r="K360" i="1" s="1"/>
  <c r="H162" i="1"/>
  <c r="K162" i="1" s="1"/>
  <c r="H190" i="1"/>
  <c r="K190" i="1" s="1"/>
  <c r="H100" i="1"/>
  <c r="K100" i="1" s="1"/>
  <c r="H304" i="1"/>
  <c r="K304" i="1" s="1"/>
  <c r="H124" i="1"/>
  <c r="K124" i="1" s="1"/>
  <c r="H288" i="1"/>
  <c r="K288" i="1" s="1"/>
  <c r="H361" i="1"/>
  <c r="K361" i="1" s="1"/>
  <c r="H49" i="1"/>
  <c r="K49" i="1" s="1"/>
  <c r="H189" i="1"/>
  <c r="K189" i="1" s="1"/>
  <c r="H263" i="1"/>
  <c r="K263" i="1" s="1"/>
  <c r="H166" i="1"/>
  <c r="K166" i="1" s="1"/>
  <c r="H467" i="1"/>
  <c r="K467" i="1" s="1"/>
  <c r="H305" i="1"/>
  <c r="K305" i="1" s="1"/>
  <c r="H338" i="1"/>
  <c r="K338" i="1" s="1"/>
  <c r="H416" i="1"/>
  <c r="K416" i="1" s="1"/>
  <c r="H30" i="1"/>
  <c r="K30" i="1" s="1"/>
  <c r="H229" i="1"/>
  <c r="K229" i="1" s="1"/>
  <c r="H205" i="1"/>
  <c r="K205" i="1" s="1"/>
  <c r="H484" i="1"/>
  <c r="K484" i="1" s="1"/>
  <c r="H276" i="1"/>
  <c r="K276" i="1" s="1"/>
  <c r="H497" i="1"/>
  <c r="K497" i="1" s="1"/>
  <c r="H140" i="1"/>
  <c r="K140" i="1" s="1"/>
  <c r="H93" i="1"/>
  <c r="K93" i="1" s="1"/>
  <c r="H298" i="1"/>
  <c r="K298" i="1" s="1"/>
  <c r="H362" i="1"/>
  <c r="K362" i="1" s="1"/>
  <c r="H508" i="1"/>
  <c r="K508" i="1" s="1"/>
  <c r="H283" i="1"/>
  <c r="K283" i="1" s="1"/>
  <c r="H333" i="1"/>
  <c r="K333" i="1" s="1"/>
  <c r="H256" i="1"/>
  <c r="K256" i="1" s="1"/>
  <c r="H353" i="1"/>
  <c r="K353" i="1" s="1"/>
  <c r="H51" i="1"/>
  <c r="K51" i="1" s="1"/>
  <c r="H379" i="1"/>
  <c r="K379" i="1" s="1"/>
  <c r="H123" i="1"/>
  <c r="K123" i="1" s="1"/>
  <c r="H319" i="1"/>
  <c r="K319" i="1" s="1"/>
  <c r="H46" i="1"/>
  <c r="K46" i="1" s="1"/>
  <c r="H404" i="1"/>
  <c r="K404" i="1" s="1"/>
  <c r="H141" i="1"/>
  <c r="K141" i="1" s="1"/>
  <c r="H342" i="1"/>
  <c r="K342" i="1" s="1"/>
  <c r="H102" i="1"/>
  <c r="K102" i="1" s="1"/>
  <c r="H292" i="1"/>
  <c r="K292" i="1" s="1"/>
  <c r="H450" i="1"/>
  <c r="K450" i="1" s="1"/>
  <c r="H61" i="1"/>
  <c r="K61" i="1" s="1"/>
  <c r="H94" i="1"/>
  <c r="K94" i="1" s="1"/>
  <c r="H377" i="1"/>
  <c r="K377" i="1" s="1"/>
  <c r="H413" i="1"/>
  <c r="K413" i="1" s="1"/>
  <c r="H238" i="1"/>
  <c r="K238" i="1" s="1"/>
  <c r="H233" i="1"/>
  <c r="K233" i="1" s="1"/>
  <c r="H89" i="1"/>
  <c r="K89" i="1" s="1"/>
  <c r="H84" i="1"/>
  <c r="K84" i="1" s="1"/>
  <c r="H290" i="1"/>
  <c r="K290" i="1" s="1"/>
  <c r="H188" i="1"/>
  <c r="K188" i="1" s="1"/>
  <c r="H68" i="1"/>
  <c r="K68" i="1" s="1"/>
  <c r="H192" i="1"/>
  <c r="K192" i="1" s="1"/>
  <c r="H258" i="1"/>
  <c r="K258" i="1" s="1"/>
  <c r="H104" i="1"/>
  <c r="K104" i="1" s="1"/>
  <c r="H80" i="1"/>
  <c r="K80" i="1" s="1"/>
  <c r="H67" i="1"/>
  <c r="K67" i="1" s="1"/>
  <c r="H448" i="1"/>
  <c r="K448" i="1" s="1"/>
  <c r="H399" i="1"/>
  <c r="K399" i="1" s="1"/>
  <c r="H204" i="1"/>
  <c r="K204" i="1" s="1"/>
  <c r="H157" i="1"/>
  <c r="K157" i="1" s="1"/>
  <c r="H64" i="1"/>
  <c r="K64" i="1" s="1"/>
  <c r="H432" i="1"/>
  <c r="K432" i="1" s="1"/>
  <c r="H401" i="1"/>
  <c r="K401" i="1" s="1"/>
  <c r="H98" i="1"/>
  <c r="K98" i="1" s="1"/>
  <c r="H13" i="1"/>
  <c r="K13" i="1" s="1"/>
  <c r="H485" i="1"/>
  <c r="K485" i="1" s="1"/>
  <c r="H45" i="1"/>
  <c r="K45" i="1" s="1"/>
  <c r="H339" i="1"/>
  <c r="K339" i="1" s="1"/>
  <c r="H344" i="1"/>
  <c r="K344" i="1" s="1"/>
  <c r="H12" i="1"/>
  <c r="K12" i="1" s="1"/>
  <c r="H470" i="1"/>
  <c r="K470" i="1" s="1"/>
  <c r="H25" i="1"/>
  <c r="K25" i="1" s="1"/>
  <c r="H82" i="1"/>
  <c r="K82" i="1" s="1"/>
  <c r="H71" i="1"/>
  <c r="K71" i="1" s="1"/>
  <c r="H176" i="1"/>
  <c r="K176" i="1" s="1"/>
  <c r="H302" i="1"/>
  <c r="K302" i="1" s="1"/>
  <c r="H14" i="1"/>
  <c r="K14" i="1" s="1"/>
  <c r="H56" i="1"/>
  <c r="K56" i="1" s="1"/>
  <c r="H299" i="1"/>
  <c r="K299" i="1" s="1"/>
  <c r="H513" i="1"/>
  <c r="K513" i="1" s="1"/>
  <c r="H425" i="1"/>
  <c r="K425" i="1" s="1"/>
  <c r="H15" i="1"/>
  <c r="K15" i="1" s="1"/>
  <c r="H291" i="1"/>
  <c r="K291" i="1" s="1"/>
  <c r="H186" i="1"/>
  <c r="K186" i="1" s="1"/>
  <c r="H138" i="1"/>
  <c r="K138" i="1" s="1"/>
  <c r="H355" i="1"/>
  <c r="K355" i="1" s="1"/>
  <c r="H26" i="1"/>
  <c r="K26" i="1" s="1"/>
  <c r="H348" i="1"/>
  <c r="K348" i="1" s="1"/>
  <c r="H139" i="1"/>
  <c r="K139" i="1" s="1"/>
  <c r="H316" i="1"/>
  <c r="K316" i="1" s="1"/>
  <c r="H464" i="1"/>
  <c r="K464" i="1" s="1"/>
  <c r="H478" i="1"/>
  <c r="K478" i="1" s="1"/>
  <c r="H250" i="1"/>
  <c r="K250" i="1" s="1"/>
  <c r="H252" i="1"/>
  <c r="K252" i="1" s="1"/>
  <c r="H466" i="1"/>
  <c r="K466" i="1" s="1"/>
  <c r="H33" i="1"/>
  <c r="K33" i="1" s="1"/>
  <c r="H322" i="1"/>
  <c r="K322" i="1" s="1"/>
  <c r="H437" i="1"/>
  <c r="K437" i="1" s="1"/>
  <c r="H336" i="1"/>
  <c r="K336" i="1" s="1"/>
  <c r="H179" i="1"/>
  <c r="K179" i="1" s="1"/>
  <c r="H271" i="1"/>
  <c r="K271" i="1" s="1"/>
  <c r="H417" i="1"/>
  <c r="K417" i="1" s="1"/>
  <c r="H77" i="1"/>
  <c r="K77" i="1" s="1"/>
  <c r="H354" i="1"/>
  <c r="K354" i="1" s="1"/>
  <c r="H155" i="1"/>
  <c r="K155" i="1" s="1"/>
  <c r="H446" i="1"/>
  <c r="K446" i="1" s="1"/>
  <c r="H481" i="1"/>
  <c r="K481" i="1" s="1"/>
  <c r="H86" i="1"/>
  <c r="K86" i="1" s="1"/>
  <c r="H65" i="1"/>
  <c r="K65" i="1" s="1"/>
  <c r="H280" i="1"/>
  <c r="K280" i="1" s="1"/>
  <c r="H167" i="1"/>
  <c r="K167" i="1" s="1"/>
  <c r="H200" i="1"/>
  <c r="K200" i="1" s="1"/>
  <c r="H5" i="1"/>
  <c r="K5" i="1" s="1"/>
  <c r="H341" i="1"/>
  <c r="K341" i="1" s="1"/>
  <c r="H511" i="1"/>
  <c r="K511" i="1" s="1"/>
  <c r="H129" i="1"/>
  <c r="K129" i="1" s="1"/>
  <c r="H460" i="1"/>
  <c r="K460" i="1" s="1"/>
  <c r="H378" i="1"/>
  <c r="K378" i="1" s="1"/>
  <c r="H414" i="1"/>
  <c r="K414" i="1" s="1"/>
  <c r="H58" i="1"/>
  <c r="K58" i="1" s="1"/>
  <c r="H194" i="1"/>
  <c r="K194" i="1" s="1"/>
  <c r="H285" i="1"/>
  <c r="K285" i="1" s="1"/>
  <c r="H11" i="1"/>
  <c r="K11" i="1" s="1"/>
  <c r="H409" i="1"/>
  <c r="K409" i="1" s="1"/>
  <c r="H261" i="1"/>
  <c r="K261" i="1" s="1"/>
  <c r="H208" i="1"/>
  <c r="K208" i="1" s="1"/>
  <c r="H19" i="1"/>
  <c r="K19" i="1" s="1"/>
  <c r="H196" i="1"/>
  <c r="K196" i="1" s="1"/>
  <c r="H161" i="1"/>
  <c r="K161" i="1" s="1"/>
  <c r="H268" i="1"/>
  <c r="K268" i="1" s="1"/>
  <c r="H31" i="1"/>
  <c r="K31" i="1" s="1"/>
  <c r="H434" i="1"/>
  <c r="K434" i="1" s="1"/>
  <c r="H438" i="1"/>
  <c r="K438" i="1" s="1"/>
  <c r="H346" i="1"/>
  <c r="K346" i="1" s="1"/>
  <c r="H218" i="1"/>
  <c r="K218" i="1" s="1"/>
  <c r="H463" i="1"/>
  <c r="K463" i="1" s="1"/>
  <c r="H431" i="1"/>
  <c r="K431" i="1" s="1"/>
  <c r="H510" i="1"/>
  <c r="K510" i="1" s="1"/>
  <c r="H24" i="1"/>
  <c r="K24" i="1" s="1"/>
  <c r="H468" i="1"/>
  <c r="K468" i="1" s="1"/>
  <c r="H524" i="1"/>
  <c r="K524" i="1" s="1"/>
  <c r="H527" i="1"/>
  <c r="K527" i="1" s="1"/>
  <c r="H531" i="1"/>
  <c r="K531" i="1" s="1"/>
  <c r="H529" i="1"/>
  <c r="K529" i="1" s="1"/>
  <c r="H525" i="1"/>
  <c r="K525" i="1" s="1"/>
  <c r="H533" i="1"/>
  <c r="K533" i="1" s="1"/>
  <c r="H536" i="1"/>
  <c r="K536" i="1" s="1"/>
  <c r="O381" i="1" l="1"/>
  <c r="O382" i="1"/>
  <c r="L381" i="1"/>
  <c r="P381" i="1"/>
  <c r="M381" i="1"/>
  <c r="L382" i="1"/>
  <c r="P382" i="1"/>
  <c r="N381" i="1"/>
  <c r="N382" i="1"/>
  <c r="M382" i="1"/>
  <c r="K382" i="1"/>
  <c r="J382" i="1"/>
  <c r="K381" i="1"/>
  <c r="J381" i="1"/>
  <c r="J390" i="1"/>
  <c r="K390" i="1"/>
  <c r="J389" i="1"/>
  <c r="K389" i="1"/>
  <c r="J388" i="1"/>
  <c r="K388" i="1"/>
  <c r="J387" i="1"/>
  <c r="K387" i="1"/>
  <c r="K386" i="1"/>
  <c r="J386" i="1"/>
  <c r="K392" i="1"/>
  <c r="J392" i="1"/>
  <c r="J385" i="1"/>
  <c r="K385" i="1"/>
  <c r="L387" i="1"/>
  <c r="M383" i="1"/>
  <c r="M391" i="1"/>
  <c r="N387" i="1"/>
  <c r="O383" i="1"/>
  <c r="O385" i="1"/>
  <c r="L388" i="1"/>
  <c r="M384" i="1"/>
  <c r="M392" i="1"/>
  <c r="N388" i="1"/>
  <c r="O384" i="1"/>
  <c r="O392" i="1"/>
  <c r="P388" i="1"/>
  <c r="L389" i="1"/>
  <c r="M385" i="1"/>
  <c r="N389" i="1"/>
  <c r="P389" i="1"/>
  <c r="L390" i="1"/>
  <c r="M386" i="1"/>
  <c r="N390" i="1"/>
  <c r="O386" i="1"/>
  <c r="P390" i="1"/>
  <c r="L383" i="1"/>
  <c r="L391" i="1"/>
  <c r="M387" i="1"/>
  <c r="N383" i="1"/>
  <c r="N391" i="1"/>
  <c r="O387" i="1"/>
  <c r="P383" i="1"/>
  <c r="P391" i="1"/>
  <c r="L384" i="1"/>
  <c r="L392" i="1"/>
  <c r="M388" i="1"/>
  <c r="N384" i="1"/>
  <c r="N392" i="1"/>
  <c r="O388" i="1"/>
  <c r="P384" i="1"/>
  <c r="P392" i="1"/>
  <c r="L385" i="1"/>
  <c r="M389" i="1"/>
  <c r="N385" i="1"/>
  <c r="O389" i="1"/>
  <c r="P385" i="1"/>
  <c r="L386" i="1"/>
  <c r="M390" i="1"/>
  <c r="N386" i="1"/>
  <c r="O390" i="1"/>
  <c r="P386" i="1"/>
  <c r="O391" i="1"/>
  <c r="P387" i="1"/>
  <c r="K384" i="1"/>
  <c r="J384" i="1"/>
  <c r="K391" i="1"/>
  <c r="J391" i="1"/>
  <c r="K383" i="1"/>
  <c r="J383" i="1"/>
  <c r="P2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95" i="1"/>
  <c r="P40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9" i="1"/>
  <c r="P30" i="1"/>
  <c r="P51" i="1"/>
  <c r="P73" i="1"/>
  <c r="P94" i="1"/>
  <c r="P115" i="1"/>
  <c r="P137" i="1"/>
  <c r="P158" i="1"/>
  <c r="P179" i="1"/>
  <c r="P201" i="1"/>
  <c r="P222" i="1"/>
  <c r="P243" i="1"/>
  <c r="P265" i="1"/>
  <c r="P286" i="1"/>
  <c r="P307" i="1"/>
  <c r="P329" i="1"/>
  <c r="P350" i="1"/>
  <c r="P371" i="1"/>
  <c r="P405" i="1"/>
  <c r="P421" i="1"/>
  <c r="P437" i="1"/>
  <c r="P453" i="1"/>
  <c r="P469" i="1"/>
  <c r="P485" i="1"/>
  <c r="P501" i="1"/>
  <c r="P517" i="1"/>
  <c r="P533" i="1"/>
  <c r="P549" i="1"/>
  <c r="P565" i="1"/>
  <c r="P581" i="1"/>
  <c r="P595" i="1"/>
  <c r="P608" i="1"/>
  <c r="P621" i="1"/>
  <c r="P634" i="1"/>
  <c r="P645" i="1"/>
  <c r="P655" i="1"/>
  <c r="P664" i="1"/>
  <c r="P673" i="1"/>
  <c r="P682" i="1"/>
  <c r="P691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1012" i="1"/>
  <c r="P1020" i="1"/>
  <c r="P11" i="1"/>
  <c r="P33" i="1"/>
  <c r="P54" i="1"/>
  <c r="P75" i="1"/>
  <c r="P97" i="1"/>
  <c r="P118" i="1"/>
  <c r="P139" i="1"/>
  <c r="P161" i="1"/>
  <c r="P182" i="1"/>
  <c r="P203" i="1"/>
  <c r="P225" i="1"/>
  <c r="P246" i="1"/>
  <c r="P267" i="1"/>
  <c r="P289" i="1"/>
  <c r="P310" i="1"/>
  <c r="P331" i="1"/>
  <c r="P353" i="1"/>
  <c r="P374" i="1"/>
  <c r="P407" i="1"/>
  <c r="P423" i="1"/>
  <c r="P439" i="1"/>
  <c r="P455" i="1"/>
  <c r="P471" i="1"/>
  <c r="P487" i="1"/>
  <c r="P503" i="1"/>
  <c r="P519" i="1"/>
  <c r="P535" i="1"/>
  <c r="P551" i="1"/>
  <c r="P567" i="1"/>
  <c r="P583" i="1"/>
  <c r="P597" i="1"/>
  <c r="P610" i="1"/>
  <c r="P623" i="1"/>
  <c r="P635" i="1"/>
  <c r="P646" i="1"/>
  <c r="P656" i="1"/>
  <c r="P665" i="1"/>
  <c r="P674" i="1"/>
  <c r="P683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14" i="1"/>
  <c r="P35" i="1"/>
  <c r="P57" i="1"/>
  <c r="P78" i="1"/>
  <c r="P99" i="1"/>
  <c r="P121" i="1"/>
  <c r="P142" i="1"/>
  <c r="P163" i="1"/>
  <c r="P185" i="1"/>
  <c r="P206" i="1"/>
  <c r="P227" i="1"/>
  <c r="P249" i="1"/>
  <c r="P270" i="1"/>
  <c r="P291" i="1"/>
  <c r="P313" i="1"/>
  <c r="P334" i="1"/>
  <c r="P355" i="1"/>
  <c r="P377" i="1"/>
  <c r="P410" i="1"/>
  <c r="P426" i="1"/>
  <c r="P442" i="1"/>
  <c r="P458" i="1"/>
  <c r="P474" i="1"/>
  <c r="P490" i="1"/>
  <c r="P506" i="1"/>
  <c r="P522" i="1"/>
  <c r="P538" i="1"/>
  <c r="P554" i="1"/>
  <c r="P570" i="1"/>
  <c r="P586" i="1"/>
  <c r="P599" i="1"/>
  <c r="P611" i="1"/>
  <c r="P624" i="1"/>
  <c r="P637" i="1"/>
  <c r="P647" i="1"/>
  <c r="P657" i="1"/>
  <c r="P666" i="1"/>
  <c r="P675" i="1"/>
  <c r="P685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1006" i="1"/>
  <c r="P1014" i="1"/>
  <c r="P1022" i="1"/>
  <c r="P1030" i="1"/>
  <c r="P1038" i="1"/>
  <c r="P17" i="1"/>
  <c r="P38" i="1"/>
  <c r="P59" i="1"/>
  <c r="P81" i="1"/>
  <c r="P102" i="1"/>
  <c r="P123" i="1"/>
  <c r="P145" i="1"/>
  <c r="P166" i="1"/>
  <c r="P187" i="1"/>
  <c r="P209" i="1"/>
  <c r="P230" i="1"/>
  <c r="P251" i="1"/>
  <c r="P273" i="1"/>
  <c r="P294" i="1"/>
  <c r="P315" i="1"/>
  <c r="P337" i="1"/>
  <c r="P358" i="1"/>
  <c r="P379" i="1"/>
  <c r="P411" i="1"/>
  <c r="P427" i="1"/>
  <c r="P443" i="1"/>
  <c r="P459" i="1"/>
  <c r="P475" i="1"/>
  <c r="P491" i="1"/>
  <c r="P507" i="1"/>
  <c r="P523" i="1"/>
  <c r="P539" i="1"/>
  <c r="P555" i="1"/>
  <c r="P571" i="1"/>
  <c r="P587" i="1"/>
  <c r="P600" i="1"/>
  <c r="P613" i="1"/>
  <c r="P626" i="1"/>
  <c r="P638" i="1"/>
  <c r="P648" i="1"/>
  <c r="P658" i="1"/>
  <c r="P667" i="1"/>
  <c r="P677" i="1"/>
  <c r="P686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P1007" i="1"/>
  <c r="P1015" i="1"/>
  <c r="P1023" i="1"/>
  <c r="P1031" i="1"/>
  <c r="P1039" i="1"/>
  <c r="P1047" i="1"/>
  <c r="P1055" i="1"/>
  <c r="P19" i="1"/>
  <c r="P62" i="1"/>
  <c r="P105" i="1"/>
  <c r="P147" i="1"/>
  <c r="P190" i="1"/>
  <c r="P233" i="1"/>
  <c r="P275" i="1"/>
  <c r="P318" i="1"/>
  <c r="P361" i="1"/>
  <c r="P413" i="1"/>
  <c r="P445" i="1"/>
  <c r="P477" i="1"/>
  <c r="P509" i="1"/>
  <c r="P541" i="1"/>
  <c r="P573" i="1"/>
  <c r="P602" i="1"/>
  <c r="P627" i="1"/>
  <c r="P650" i="1"/>
  <c r="P669" i="1"/>
  <c r="P687" i="1"/>
  <c r="P704" i="1"/>
  <c r="P720" i="1"/>
  <c r="P736" i="1"/>
  <c r="P752" i="1"/>
  <c r="P768" i="1"/>
  <c r="P784" i="1"/>
  <c r="P800" i="1"/>
  <c r="P816" i="1"/>
  <c r="P832" i="1"/>
  <c r="P848" i="1"/>
  <c r="P864" i="1"/>
  <c r="P880" i="1"/>
  <c r="P896" i="1"/>
  <c r="P912" i="1"/>
  <c r="P928" i="1"/>
  <c r="P944" i="1"/>
  <c r="P957" i="1"/>
  <c r="P970" i="1"/>
  <c r="P984" i="1"/>
  <c r="P995" i="1"/>
  <c r="P1009" i="1"/>
  <c r="P1021" i="1"/>
  <c r="P1033" i="1"/>
  <c r="P1043" i="1"/>
  <c r="P1052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22" i="1"/>
  <c r="P65" i="1"/>
  <c r="P107" i="1"/>
  <c r="P150" i="1"/>
  <c r="P193" i="1"/>
  <c r="P235" i="1"/>
  <c r="P278" i="1"/>
  <c r="P321" i="1"/>
  <c r="P363" i="1"/>
  <c r="P415" i="1"/>
  <c r="P447" i="1"/>
  <c r="P479" i="1"/>
  <c r="P511" i="1"/>
  <c r="P543" i="1"/>
  <c r="P575" i="1"/>
  <c r="P603" i="1"/>
  <c r="P629" i="1"/>
  <c r="P651" i="1"/>
  <c r="P670" i="1"/>
  <c r="P688" i="1"/>
  <c r="P705" i="1"/>
  <c r="P721" i="1"/>
  <c r="P737" i="1"/>
  <c r="P753" i="1"/>
  <c r="P769" i="1"/>
  <c r="P785" i="1"/>
  <c r="P801" i="1"/>
  <c r="P817" i="1"/>
  <c r="P833" i="1"/>
  <c r="P849" i="1"/>
  <c r="P865" i="1"/>
  <c r="P881" i="1"/>
  <c r="P897" i="1"/>
  <c r="P913" i="1"/>
  <c r="P929" i="1"/>
  <c r="P945" i="1"/>
  <c r="P960" i="1"/>
  <c r="P971" i="1"/>
  <c r="P985" i="1"/>
  <c r="P997" i="1"/>
  <c r="P1010" i="1"/>
  <c r="P1024" i="1"/>
  <c r="P1034" i="1"/>
  <c r="P1044" i="1"/>
  <c r="P1053" i="1"/>
  <c r="P1062" i="1"/>
  <c r="P1070" i="1"/>
  <c r="P1078" i="1"/>
  <c r="P1086" i="1"/>
  <c r="P1094" i="1"/>
  <c r="P1102" i="1"/>
  <c r="P1110" i="1"/>
  <c r="P1118" i="1"/>
  <c r="P1126" i="1"/>
  <c r="P1134" i="1"/>
  <c r="P1142" i="1"/>
  <c r="P1150" i="1"/>
  <c r="P1158" i="1"/>
  <c r="P1166" i="1"/>
  <c r="P1174" i="1"/>
  <c r="P1182" i="1"/>
  <c r="P1190" i="1"/>
  <c r="P1198" i="1"/>
  <c r="P1206" i="1"/>
  <c r="P1214" i="1"/>
  <c r="P1222" i="1"/>
  <c r="P1230" i="1"/>
  <c r="P1238" i="1"/>
  <c r="P1246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25" i="1"/>
  <c r="P67" i="1"/>
  <c r="P110" i="1"/>
  <c r="P153" i="1"/>
  <c r="P195" i="1"/>
  <c r="P238" i="1"/>
  <c r="P281" i="1"/>
  <c r="P323" i="1"/>
  <c r="P366" i="1"/>
  <c r="P418" i="1"/>
  <c r="P450" i="1"/>
  <c r="P482" i="1"/>
  <c r="P514" i="1"/>
  <c r="P546" i="1"/>
  <c r="P578" i="1"/>
  <c r="P605" i="1"/>
  <c r="P631" i="1"/>
  <c r="P653" i="1"/>
  <c r="P671" i="1"/>
  <c r="P689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14" i="1"/>
  <c r="P930" i="1"/>
  <c r="P946" i="1"/>
  <c r="P961" i="1"/>
  <c r="P973" i="1"/>
  <c r="P986" i="1"/>
  <c r="P1000" i="1"/>
  <c r="P1011" i="1"/>
  <c r="P1025" i="1"/>
  <c r="P1035" i="1"/>
  <c r="P1045" i="1"/>
  <c r="P1054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1367" i="1"/>
  <c r="P1375" i="1"/>
  <c r="P27" i="1"/>
  <c r="P70" i="1"/>
  <c r="P113" i="1"/>
  <c r="P155" i="1"/>
  <c r="P198" i="1"/>
  <c r="P241" i="1"/>
  <c r="P283" i="1"/>
  <c r="P326" i="1"/>
  <c r="P369" i="1"/>
  <c r="P419" i="1"/>
  <c r="P451" i="1"/>
  <c r="P483" i="1"/>
  <c r="P515" i="1"/>
  <c r="P547" i="1"/>
  <c r="P579" i="1"/>
  <c r="P607" i="1"/>
  <c r="P632" i="1"/>
  <c r="P654" i="1"/>
  <c r="P672" i="1"/>
  <c r="P690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2" i="1"/>
  <c r="P976" i="1"/>
  <c r="P987" i="1"/>
  <c r="P1001" i="1"/>
  <c r="P1013" i="1"/>
  <c r="P1026" i="1"/>
  <c r="P1036" i="1"/>
  <c r="P1046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41" i="1"/>
  <c r="P83" i="1"/>
  <c r="P126" i="1"/>
  <c r="P169" i="1"/>
  <c r="P211" i="1"/>
  <c r="P254" i="1"/>
  <c r="P297" i="1"/>
  <c r="P339" i="1"/>
  <c r="P394" i="1"/>
  <c r="P429" i="1"/>
  <c r="P461" i="1"/>
  <c r="P493" i="1"/>
  <c r="P525" i="1"/>
  <c r="P557" i="1"/>
  <c r="P589" i="1"/>
  <c r="P615" i="1"/>
  <c r="P639" i="1"/>
  <c r="P659" i="1"/>
  <c r="P678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888" i="1"/>
  <c r="P904" i="1"/>
  <c r="P920" i="1"/>
  <c r="P936" i="1"/>
  <c r="P952" i="1"/>
  <c r="P963" i="1"/>
  <c r="P977" i="1"/>
  <c r="P989" i="1"/>
  <c r="P1002" i="1"/>
  <c r="P1016" i="1"/>
  <c r="P1027" i="1"/>
  <c r="P1037" i="1"/>
  <c r="P1048" i="1"/>
  <c r="P1057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369" i="1"/>
  <c r="P1377" i="1"/>
  <c r="P46" i="1"/>
  <c r="P89" i="1"/>
  <c r="P131" i="1"/>
  <c r="P174" i="1"/>
  <c r="P217" i="1"/>
  <c r="P259" i="1"/>
  <c r="P302" i="1"/>
  <c r="P345" i="1"/>
  <c r="P399" i="1"/>
  <c r="P434" i="1"/>
  <c r="P466" i="1"/>
  <c r="P498" i="1"/>
  <c r="P530" i="1"/>
  <c r="P562" i="1"/>
  <c r="P592" i="1"/>
  <c r="P618" i="1"/>
  <c r="P642" i="1"/>
  <c r="P662" i="1"/>
  <c r="P680" i="1"/>
  <c r="P698" i="1"/>
  <c r="P714" i="1"/>
  <c r="P730" i="1"/>
  <c r="P746" i="1"/>
  <c r="P762" i="1"/>
  <c r="P778" i="1"/>
  <c r="P794" i="1"/>
  <c r="P43" i="1"/>
  <c r="P214" i="1"/>
  <c r="P397" i="1"/>
  <c r="P527" i="1"/>
  <c r="P640" i="1"/>
  <c r="P713" i="1"/>
  <c r="P777" i="1"/>
  <c r="P826" i="1"/>
  <c r="P873" i="1"/>
  <c r="P907" i="1"/>
  <c r="P954" i="1"/>
  <c r="P992" i="1"/>
  <c r="P1019" i="1"/>
  <c r="P1050" i="1"/>
  <c r="P1074" i="1"/>
  <c r="P1092" i="1"/>
  <c r="P1115" i="1"/>
  <c r="P1138" i="1"/>
  <c r="P1156" i="1"/>
  <c r="P1179" i="1"/>
  <c r="P1202" i="1"/>
  <c r="P1220" i="1"/>
  <c r="P1242" i="1"/>
  <c r="P1258" i="1"/>
  <c r="P1274" i="1"/>
  <c r="P1290" i="1"/>
  <c r="P1306" i="1"/>
  <c r="P1322" i="1"/>
  <c r="P1338" i="1"/>
  <c r="P1354" i="1"/>
  <c r="P1364" i="1"/>
  <c r="P1374" i="1"/>
  <c r="P1384" i="1"/>
  <c r="P1392" i="1"/>
  <c r="P1400" i="1"/>
  <c r="P1408" i="1"/>
  <c r="P1416" i="1"/>
  <c r="P1424" i="1"/>
  <c r="P1432" i="1"/>
  <c r="P1440" i="1"/>
  <c r="P1448" i="1"/>
  <c r="P1456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86" i="1"/>
  <c r="P257" i="1"/>
  <c r="P431" i="1"/>
  <c r="P559" i="1"/>
  <c r="P49" i="1"/>
  <c r="P299" i="1"/>
  <c r="P495" i="1"/>
  <c r="P643" i="1"/>
  <c r="P729" i="1"/>
  <c r="P795" i="1"/>
  <c r="P843" i="1"/>
  <c r="P891" i="1"/>
  <c r="P939" i="1"/>
  <c r="P981" i="1"/>
  <c r="P1028" i="1"/>
  <c r="P1058" i="1"/>
  <c r="P1082" i="1"/>
  <c r="P1106" i="1"/>
  <c r="P1130" i="1"/>
  <c r="P1154" i="1"/>
  <c r="P1178" i="1"/>
  <c r="P1203" i="1"/>
  <c r="P1227" i="1"/>
  <c r="P1248" i="1"/>
  <c r="P1266" i="1"/>
  <c r="P1283" i="1"/>
  <c r="P1300" i="1"/>
  <c r="P1320" i="1"/>
  <c r="P1339" i="1"/>
  <c r="P1356" i="1"/>
  <c r="P1368" i="1"/>
  <c r="P1380" i="1"/>
  <c r="P1389" i="1"/>
  <c r="P1398" i="1"/>
  <c r="P1407" i="1"/>
  <c r="P1417" i="1"/>
  <c r="P1426" i="1"/>
  <c r="P1435" i="1"/>
  <c r="P1444" i="1"/>
  <c r="P1453" i="1"/>
  <c r="P1462" i="1"/>
  <c r="P1471" i="1"/>
  <c r="P1481" i="1"/>
  <c r="P1490" i="1"/>
  <c r="P1499" i="1"/>
  <c r="P1508" i="1"/>
  <c r="P1517" i="1"/>
  <c r="P1526" i="1"/>
  <c r="P1535" i="1"/>
  <c r="P1545" i="1"/>
  <c r="P1554" i="1"/>
  <c r="P1563" i="1"/>
  <c r="P1572" i="1"/>
  <c r="P1581" i="1"/>
  <c r="P1590" i="1"/>
  <c r="P1599" i="1"/>
  <c r="P1609" i="1"/>
  <c r="P1618" i="1"/>
  <c r="P1627" i="1"/>
  <c r="P1636" i="1"/>
  <c r="P1645" i="1"/>
  <c r="P1654" i="1"/>
  <c r="P1663" i="1"/>
  <c r="P1673" i="1"/>
  <c r="P1682" i="1"/>
  <c r="P1691" i="1"/>
  <c r="P1700" i="1"/>
  <c r="P1709" i="1"/>
  <c r="P1718" i="1"/>
  <c r="P1727" i="1"/>
  <c r="P1737" i="1"/>
  <c r="P1746" i="1"/>
  <c r="P1755" i="1"/>
  <c r="P1764" i="1"/>
  <c r="P1773" i="1"/>
  <c r="P1782" i="1"/>
  <c r="P1791" i="1"/>
  <c r="P1801" i="1"/>
  <c r="P1809" i="1"/>
  <c r="P1817" i="1"/>
  <c r="P1825" i="1"/>
  <c r="P1833" i="1"/>
  <c r="P1841" i="1"/>
  <c r="P1849" i="1"/>
  <c r="P1857" i="1"/>
  <c r="P1865" i="1"/>
  <c r="P1873" i="1"/>
  <c r="P1881" i="1"/>
  <c r="P1889" i="1"/>
  <c r="P1897" i="1"/>
  <c r="P1905" i="1"/>
  <c r="P1913" i="1"/>
  <c r="P1921" i="1"/>
  <c r="P1929" i="1"/>
  <c r="P1937" i="1"/>
  <c r="P1945" i="1"/>
  <c r="P1953" i="1"/>
  <c r="P1961" i="1"/>
  <c r="P1969" i="1"/>
  <c r="P1977" i="1"/>
  <c r="P1985" i="1"/>
  <c r="P1993" i="1"/>
  <c r="P2001" i="1"/>
  <c r="P2009" i="1"/>
  <c r="P2017" i="1"/>
  <c r="P2025" i="1"/>
  <c r="P2033" i="1"/>
  <c r="P2041" i="1"/>
  <c r="P2049" i="1"/>
  <c r="P2057" i="1"/>
  <c r="P2065" i="1"/>
  <c r="P2073" i="1"/>
  <c r="P2081" i="1"/>
  <c r="P2089" i="1"/>
  <c r="P2097" i="1"/>
  <c r="P91" i="1"/>
  <c r="P305" i="1"/>
  <c r="P499" i="1"/>
  <c r="P661" i="1"/>
  <c r="P731" i="1"/>
  <c r="P809" i="1"/>
  <c r="P857" i="1"/>
  <c r="P905" i="1"/>
  <c r="P953" i="1"/>
  <c r="P993" i="1"/>
  <c r="P1029" i="1"/>
  <c r="P1059" i="1"/>
  <c r="P1083" i="1"/>
  <c r="P1107" i="1"/>
  <c r="P1131" i="1"/>
  <c r="P1155" i="1"/>
  <c r="P1180" i="1"/>
  <c r="P1204" i="1"/>
  <c r="P1228" i="1"/>
  <c r="P1250" i="1"/>
  <c r="P1267" i="1"/>
  <c r="P1284" i="1"/>
  <c r="P1304" i="1"/>
  <c r="P1323" i="1"/>
  <c r="P1340" i="1"/>
  <c r="P1357" i="1"/>
  <c r="P1370" i="1"/>
  <c r="P1381" i="1"/>
  <c r="P1390" i="1"/>
  <c r="P1399" i="1"/>
  <c r="P1409" i="1"/>
  <c r="P1418" i="1"/>
  <c r="P1427" i="1"/>
  <c r="P1436" i="1"/>
  <c r="P1445" i="1"/>
  <c r="P1454" i="1"/>
  <c r="P1463" i="1"/>
  <c r="P1473" i="1"/>
  <c r="P1482" i="1"/>
  <c r="P1491" i="1"/>
  <c r="P1500" i="1"/>
  <c r="P1509" i="1"/>
  <c r="P1518" i="1"/>
  <c r="P1527" i="1"/>
  <c r="P1537" i="1"/>
  <c r="P1546" i="1"/>
  <c r="P1555" i="1"/>
  <c r="P1564" i="1"/>
  <c r="P1573" i="1"/>
  <c r="P1582" i="1"/>
  <c r="P1591" i="1"/>
  <c r="P1601" i="1"/>
  <c r="P1610" i="1"/>
  <c r="P1619" i="1"/>
  <c r="P1628" i="1"/>
  <c r="P1637" i="1"/>
  <c r="P1646" i="1"/>
  <c r="P1655" i="1"/>
  <c r="P1665" i="1"/>
  <c r="P1674" i="1"/>
  <c r="P1683" i="1"/>
  <c r="P1692" i="1"/>
  <c r="P1701" i="1"/>
  <c r="P1710" i="1"/>
  <c r="P1719" i="1"/>
  <c r="P1729" i="1"/>
  <c r="P1738" i="1"/>
  <c r="P1747" i="1"/>
  <c r="P1756" i="1"/>
  <c r="P1765" i="1"/>
  <c r="P1774" i="1"/>
  <c r="P1783" i="1"/>
  <c r="P1793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29" i="1"/>
  <c r="P342" i="1"/>
  <c r="P531" i="1"/>
  <c r="P663" i="1"/>
  <c r="P745" i="1"/>
  <c r="P810" i="1"/>
  <c r="P858" i="1"/>
  <c r="P906" i="1"/>
  <c r="P955" i="1"/>
  <c r="P994" i="1"/>
  <c r="P1032" i="1"/>
  <c r="P1060" i="1"/>
  <c r="P1084" i="1"/>
  <c r="P1108" i="1"/>
  <c r="P1132" i="1"/>
  <c r="P1162" i="1"/>
  <c r="P1186" i="1"/>
  <c r="P1210" i="1"/>
  <c r="P1234" i="1"/>
  <c r="P1251" i="1"/>
  <c r="P1268" i="1"/>
  <c r="P1288" i="1"/>
  <c r="P1307" i="1"/>
  <c r="P1324" i="1"/>
  <c r="P1344" i="1"/>
  <c r="P1358" i="1"/>
  <c r="P1371" i="1"/>
  <c r="P1382" i="1"/>
  <c r="P1391" i="1"/>
  <c r="P1401" i="1"/>
  <c r="P1410" i="1"/>
  <c r="P1419" i="1"/>
  <c r="P1428" i="1"/>
  <c r="P1437" i="1"/>
  <c r="P1446" i="1"/>
  <c r="P1455" i="1"/>
  <c r="P1465" i="1"/>
  <c r="P1474" i="1"/>
  <c r="P1483" i="1"/>
  <c r="P1492" i="1"/>
  <c r="P1501" i="1"/>
  <c r="P1510" i="1"/>
  <c r="P1519" i="1"/>
  <c r="P1529" i="1"/>
  <c r="P1538" i="1"/>
  <c r="P1547" i="1"/>
  <c r="P1556" i="1"/>
  <c r="P1565" i="1"/>
  <c r="P1574" i="1"/>
  <c r="P1583" i="1"/>
  <c r="P1593" i="1"/>
  <c r="P1602" i="1"/>
  <c r="P1611" i="1"/>
  <c r="P1620" i="1"/>
  <c r="P1629" i="1"/>
  <c r="P1638" i="1"/>
  <c r="P1647" i="1"/>
  <c r="P1657" i="1"/>
  <c r="P1666" i="1"/>
  <c r="P1675" i="1"/>
  <c r="P1684" i="1"/>
  <c r="P1693" i="1"/>
  <c r="P1702" i="1"/>
  <c r="P1711" i="1"/>
  <c r="P1721" i="1"/>
  <c r="P1730" i="1"/>
  <c r="P1739" i="1"/>
  <c r="P1748" i="1"/>
  <c r="P1757" i="1"/>
  <c r="P1766" i="1"/>
  <c r="P1775" i="1"/>
  <c r="P1785" i="1"/>
  <c r="P1794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P1915" i="1"/>
  <c r="P1923" i="1"/>
  <c r="P1931" i="1"/>
  <c r="P1939" i="1"/>
  <c r="P1947" i="1"/>
  <c r="P1955" i="1"/>
  <c r="P1963" i="1"/>
  <c r="P1971" i="1"/>
  <c r="P1979" i="1"/>
  <c r="P1987" i="1"/>
  <c r="P1995" i="1"/>
  <c r="P2003" i="1"/>
  <c r="P2011" i="1"/>
  <c r="P2019" i="1"/>
  <c r="P2027" i="1"/>
  <c r="P2035" i="1"/>
  <c r="P2043" i="1"/>
  <c r="P2051" i="1"/>
  <c r="P2059" i="1"/>
  <c r="P2067" i="1"/>
  <c r="P2075" i="1"/>
  <c r="P2083" i="1"/>
  <c r="P2091" i="1"/>
  <c r="P2099" i="1"/>
  <c r="P2107" i="1"/>
  <c r="P134" i="1"/>
  <c r="P347" i="1"/>
  <c r="P563" i="1"/>
  <c r="P679" i="1"/>
  <c r="P747" i="1"/>
  <c r="P811" i="1"/>
  <c r="P859" i="1"/>
  <c r="P921" i="1"/>
  <c r="P965" i="1"/>
  <c r="P1003" i="1"/>
  <c r="P1040" i="1"/>
  <c r="P1066" i="1"/>
  <c r="P1090" i="1"/>
  <c r="P1114" i="1"/>
  <c r="P1139" i="1"/>
  <c r="P1163" i="1"/>
  <c r="P1187" i="1"/>
  <c r="P1211" i="1"/>
  <c r="P1235" i="1"/>
  <c r="P1252" i="1"/>
  <c r="P1272" i="1"/>
  <c r="P1291" i="1"/>
  <c r="P1308" i="1"/>
  <c r="P1328" i="1"/>
  <c r="P1346" i="1"/>
  <c r="P1360" i="1"/>
  <c r="P1372" i="1"/>
  <c r="P1383" i="1"/>
  <c r="P1393" i="1"/>
  <c r="P1402" i="1"/>
  <c r="P1411" i="1"/>
  <c r="P1420" i="1"/>
  <c r="P1429" i="1"/>
  <c r="P1438" i="1"/>
  <c r="P1447" i="1"/>
  <c r="P1457" i="1"/>
  <c r="P1466" i="1"/>
  <c r="P1475" i="1"/>
  <c r="P1484" i="1"/>
  <c r="P1493" i="1"/>
  <c r="P1502" i="1"/>
  <c r="P1511" i="1"/>
  <c r="P1521" i="1"/>
  <c r="P1530" i="1"/>
  <c r="P1539" i="1"/>
  <c r="P1548" i="1"/>
  <c r="P1557" i="1"/>
  <c r="P1566" i="1"/>
  <c r="P1575" i="1"/>
  <c r="P1585" i="1"/>
  <c r="P1594" i="1"/>
  <c r="P1603" i="1"/>
  <c r="P1612" i="1"/>
  <c r="P1621" i="1"/>
  <c r="P1630" i="1"/>
  <c r="P1639" i="1"/>
  <c r="P1649" i="1"/>
  <c r="P1658" i="1"/>
  <c r="P1667" i="1"/>
  <c r="P1676" i="1"/>
  <c r="P1685" i="1"/>
  <c r="P1694" i="1"/>
  <c r="P1703" i="1"/>
  <c r="P1713" i="1"/>
  <c r="P1722" i="1"/>
  <c r="P1731" i="1"/>
  <c r="P1740" i="1"/>
  <c r="P1749" i="1"/>
  <c r="P1758" i="1"/>
  <c r="P1767" i="1"/>
  <c r="P1777" i="1"/>
  <c r="P1786" i="1"/>
  <c r="P1795" i="1"/>
  <c r="P1804" i="1"/>
  <c r="P1812" i="1"/>
  <c r="P1820" i="1"/>
  <c r="P1828" i="1"/>
  <c r="P1836" i="1"/>
  <c r="P1844" i="1"/>
  <c r="P1852" i="1"/>
  <c r="P1860" i="1"/>
  <c r="P1868" i="1"/>
  <c r="P1876" i="1"/>
  <c r="P1884" i="1"/>
  <c r="P1892" i="1"/>
  <c r="P1900" i="1"/>
  <c r="P1908" i="1"/>
  <c r="P1916" i="1"/>
  <c r="P1924" i="1"/>
  <c r="P1932" i="1"/>
  <c r="P1940" i="1"/>
  <c r="P1948" i="1"/>
  <c r="P1956" i="1"/>
  <c r="P1964" i="1"/>
  <c r="P1972" i="1"/>
  <c r="P1980" i="1"/>
  <c r="P1988" i="1"/>
  <c r="P1996" i="1"/>
  <c r="P2004" i="1"/>
  <c r="P2012" i="1"/>
  <c r="P2020" i="1"/>
  <c r="P2028" i="1"/>
  <c r="P2036" i="1"/>
  <c r="P2044" i="1"/>
  <c r="P2052" i="1"/>
  <c r="P2060" i="1"/>
  <c r="P2068" i="1"/>
  <c r="P2076" i="1"/>
  <c r="P2084" i="1"/>
  <c r="P2092" i="1"/>
  <c r="P2100" i="1"/>
  <c r="P2108" i="1"/>
  <c r="P171" i="1"/>
  <c r="P591" i="1"/>
  <c r="P761" i="1"/>
  <c r="P874" i="1"/>
  <c r="P968" i="1"/>
  <c r="P1041" i="1"/>
  <c r="P1091" i="1"/>
  <c r="P1140" i="1"/>
  <c r="P1188" i="1"/>
  <c r="P1236" i="1"/>
  <c r="P1275" i="1"/>
  <c r="P1312" i="1"/>
  <c r="P1347" i="1"/>
  <c r="P1373" i="1"/>
  <c r="P1394" i="1"/>
  <c r="P1412" i="1"/>
  <c r="P1430" i="1"/>
  <c r="P1449" i="1"/>
  <c r="P1467" i="1"/>
  <c r="P1485" i="1"/>
  <c r="P1503" i="1"/>
  <c r="P1522" i="1"/>
  <c r="P1540" i="1"/>
  <c r="P1558" i="1"/>
  <c r="P1577" i="1"/>
  <c r="P1595" i="1"/>
  <c r="P1613" i="1"/>
  <c r="P1631" i="1"/>
  <c r="P1650" i="1"/>
  <c r="P1668" i="1"/>
  <c r="P1686" i="1"/>
  <c r="P1705" i="1"/>
  <c r="P1723" i="1"/>
  <c r="P1741" i="1"/>
  <c r="P1759" i="1"/>
  <c r="P1778" i="1"/>
  <c r="P1796" i="1"/>
  <c r="P1813" i="1"/>
  <c r="P1829" i="1"/>
  <c r="P1845" i="1"/>
  <c r="P1861" i="1"/>
  <c r="P1877" i="1"/>
  <c r="P1893" i="1"/>
  <c r="P1904" i="1"/>
  <c r="P1918" i="1"/>
  <c r="P1930" i="1"/>
  <c r="P1943" i="1"/>
  <c r="P1957" i="1"/>
  <c r="P1968" i="1"/>
  <c r="P1982" i="1"/>
  <c r="P1994" i="1"/>
  <c r="P2007" i="1"/>
  <c r="P2021" i="1"/>
  <c r="P2032" i="1"/>
  <c r="P2046" i="1"/>
  <c r="P2058" i="1"/>
  <c r="P2071" i="1"/>
  <c r="P2085" i="1"/>
  <c r="P2096" i="1"/>
  <c r="P2109" i="1"/>
  <c r="P2117" i="1"/>
  <c r="P2125" i="1"/>
  <c r="P2133" i="1"/>
  <c r="P2141" i="1"/>
  <c r="P2149" i="1"/>
  <c r="P2157" i="1"/>
  <c r="P2165" i="1"/>
  <c r="P2173" i="1"/>
  <c r="P2181" i="1"/>
  <c r="P2189" i="1"/>
  <c r="P2197" i="1"/>
  <c r="P2205" i="1"/>
  <c r="P2213" i="1"/>
  <c r="P2221" i="1"/>
  <c r="P2229" i="1"/>
  <c r="P2237" i="1"/>
  <c r="P2245" i="1"/>
  <c r="P2253" i="1"/>
  <c r="P2261" i="1"/>
  <c r="P2269" i="1"/>
  <c r="P2277" i="1"/>
  <c r="P2285" i="1"/>
  <c r="P2293" i="1"/>
  <c r="P2301" i="1"/>
  <c r="P2309" i="1"/>
  <c r="P2317" i="1"/>
  <c r="P2325" i="1"/>
  <c r="P2333" i="1"/>
  <c r="P2341" i="1"/>
  <c r="P2349" i="1"/>
  <c r="P2357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2637" i="1"/>
  <c r="P2645" i="1"/>
  <c r="P2653" i="1"/>
  <c r="P2661" i="1"/>
  <c r="P2669" i="1"/>
  <c r="P2677" i="1"/>
  <c r="P2685" i="1"/>
  <c r="P2693" i="1"/>
  <c r="P2701" i="1"/>
  <c r="P2709" i="1"/>
  <c r="P2717" i="1"/>
  <c r="P2725" i="1"/>
  <c r="P2733" i="1"/>
  <c r="P2741" i="1"/>
  <c r="P2749" i="1"/>
  <c r="P2757" i="1"/>
  <c r="P2765" i="1"/>
  <c r="P2773" i="1"/>
  <c r="P2781" i="1"/>
  <c r="P2789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P177" i="1"/>
  <c r="P594" i="1"/>
  <c r="P763" i="1"/>
  <c r="P875" i="1"/>
  <c r="P969" i="1"/>
  <c r="P1042" i="1"/>
  <c r="P1098" i="1"/>
  <c r="P1146" i="1"/>
  <c r="P1194" i="1"/>
  <c r="P1240" i="1"/>
  <c r="P1276" i="1"/>
  <c r="P1314" i="1"/>
  <c r="P1348" i="1"/>
  <c r="P1376" i="1"/>
  <c r="P1395" i="1"/>
  <c r="P1413" i="1"/>
  <c r="P1431" i="1"/>
  <c r="P1450" i="1"/>
  <c r="P1468" i="1"/>
  <c r="P1486" i="1"/>
  <c r="P1505" i="1"/>
  <c r="P1523" i="1"/>
  <c r="P1541" i="1"/>
  <c r="P1559" i="1"/>
  <c r="P1578" i="1"/>
  <c r="P1596" i="1"/>
  <c r="P1614" i="1"/>
  <c r="P1633" i="1"/>
  <c r="P1651" i="1"/>
  <c r="P1669" i="1"/>
  <c r="P1687" i="1"/>
  <c r="P1706" i="1"/>
  <c r="P1724" i="1"/>
  <c r="P1742" i="1"/>
  <c r="P1761" i="1"/>
  <c r="P1779" i="1"/>
  <c r="P1797" i="1"/>
  <c r="P1814" i="1"/>
  <c r="P1830" i="1"/>
  <c r="P1846" i="1"/>
  <c r="P1862" i="1"/>
  <c r="P1878" i="1"/>
  <c r="P1894" i="1"/>
  <c r="P1906" i="1"/>
  <c r="P1919" i="1"/>
  <c r="P1933" i="1"/>
  <c r="P1944" i="1"/>
  <c r="P1958" i="1"/>
  <c r="P1970" i="1"/>
  <c r="P1983" i="1"/>
  <c r="P1997" i="1"/>
  <c r="P2008" i="1"/>
  <c r="P2022" i="1"/>
  <c r="P2034" i="1"/>
  <c r="P2047" i="1"/>
  <c r="P2061" i="1"/>
  <c r="P2072" i="1"/>
  <c r="P2086" i="1"/>
  <c r="P2098" i="1"/>
  <c r="P2110" i="1"/>
  <c r="P2118" i="1"/>
  <c r="P2126" i="1"/>
  <c r="P2134" i="1"/>
  <c r="P2142" i="1"/>
  <c r="P2150" i="1"/>
  <c r="P2158" i="1"/>
  <c r="P2166" i="1"/>
  <c r="P2174" i="1"/>
  <c r="P2182" i="1"/>
  <c r="P2190" i="1"/>
  <c r="P2198" i="1"/>
  <c r="P2206" i="1"/>
  <c r="P2214" i="1"/>
  <c r="P2222" i="1"/>
  <c r="P2230" i="1"/>
  <c r="P2238" i="1"/>
  <c r="P2246" i="1"/>
  <c r="P2254" i="1"/>
  <c r="P2262" i="1"/>
  <c r="P2270" i="1"/>
  <c r="P2278" i="1"/>
  <c r="P2286" i="1"/>
  <c r="P2294" i="1"/>
  <c r="P2302" i="1"/>
  <c r="P2310" i="1"/>
  <c r="P2318" i="1"/>
  <c r="P2326" i="1"/>
  <c r="P2334" i="1"/>
  <c r="P2342" i="1"/>
  <c r="P2350" i="1"/>
  <c r="P2358" i="1"/>
  <c r="P2366" i="1"/>
  <c r="P2374" i="1"/>
  <c r="P2382" i="1"/>
  <c r="P2390" i="1"/>
  <c r="P2398" i="1"/>
  <c r="P2406" i="1"/>
  <c r="P2414" i="1"/>
  <c r="P2422" i="1"/>
  <c r="P2430" i="1"/>
  <c r="P2438" i="1"/>
  <c r="P2446" i="1"/>
  <c r="P2454" i="1"/>
  <c r="P2462" i="1"/>
  <c r="P2470" i="1"/>
  <c r="P2478" i="1"/>
  <c r="P2486" i="1"/>
  <c r="P2494" i="1"/>
  <c r="P2502" i="1"/>
  <c r="P2510" i="1"/>
  <c r="P2518" i="1"/>
  <c r="P2526" i="1"/>
  <c r="P2534" i="1"/>
  <c r="P2542" i="1"/>
  <c r="P2550" i="1"/>
  <c r="P2558" i="1"/>
  <c r="P2566" i="1"/>
  <c r="P2574" i="1"/>
  <c r="P2582" i="1"/>
  <c r="P2590" i="1"/>
  <c r="P2598" i="1"/>
  <c r="P2606" i="1"/>
  <c r="P2614" i="1"/>
  <c r="P2622" i="1"/>
  <c r="P2630" i="1"/>
  <c r="P2638" i="1"/>
  <c r="P2646" i="1"/>
  <c r="P2654" i="1"/>
  <c r="P219" i="1"/>
  <c r="P616" i="1"/>
  <c r="P779" i="1"/>
  <c r="P889" i="1"/>
  <c r="P978" i="1"/>
  <c r="P1049" i="1"/>
  <c r="P1099" i="1"/>
  <c r="P1147" i="1"/>
  <c r="P1195" i="1"/>
  <c r="P1243" i="1"/>
  <c r="P1280" i="1"/>
  <c r="P1315" i="1"/>
  <c r="P1352" i="1"/>
  <c r="P1378" i="1"/>
  <c r="P1396" i="1"/>
  <c r="P1414" i="1"/>
  <c r="P1433" i="1"/>
  <c r="P1451" i="1"/>
  <c r="P1469" i="1"/>
  <c r="P1487" i="1"/>
  <c r="P1506" i="1"/>
  <c r="P1524" i="1"/>
  <c r="P1542" i="1"/>
  <c r="P1561" i="1"/>
  <c r="P1579" i="1"/>
  <c r="P1597" i="1"/>
  <c r="P1615" i="1"/>
  <c r="P1634" i="1"/>
  <c r="P1652" i="1"/>
  <c r="P1670" i="1"/>
  <c r="P1689" i="1"/>
  <c r="P1707" i="1"/>
  <c r="P1725" i="1"/>
  <c r="P1743" i="1"/>
  <c r="P1762" i="1"/>
  <c r="P1780" i="1"/>
  <c r="P1798" i="1"/>
  <c r="P1815" i="1"/>
  <c r="P1831" i="1"/>
  <c r="P1847" i="1"/>
  <c r="P1863" i="1"/>
  <c r="P1879" i="1"/>
  <c r="P1895" i="1"/>
  <c r="P1909" i="1"/>
  <c r="P1920" i="1"/>
  <c r="P1934" i="1"/>
  <c r="P1946" i="1"/>
  <c r="P1959" i="1"/>
  <c r="P1973" i="1"/>
  <c r="P1984" i="1"/>
  <c r="P1998" i="1"/>
  <c r="P2010" i="1"/>
  <c r="P2023" i="1"/>
  <c r="P2037" i="1"/>
  <c r="P2048" i="1"/>
  <c r="P2062" i="1"/>
  <c r="P2074" i="1"/>
  <c r="P2087" i="1"/>
  <c r="P2101" i="1"/>
  <c r="P2111" i="1"/>
  <c r="P2119" i="1"/>
  <c r="P2127" i="1"/>
  <c r="P2135" i="1"/>
  <c r="P2143" i="1"/>
  <c r="P2151" i="1"/>
  <c r="P2159" i="1"/>
  <c r="P2167" i="1"/>
  <c r="P2175" i="1"/>
  <c r="P2183" i="1"/>
  <c r="P2191" i="1"/>
  <c r="P2199" i="1"/>
  <c r="P2207" i="1"/>
  <c r="P2215" i="1"/>
  <c r="P2223" i="1"/>
  <c r="P2231" i="1"/>
  <c r="P2239" i="1"/>
  <c r="P2247" i="1"/>
  <c r="P2255" i="1"/>
  <c r="P2263" i="1"/>
  <c r="P2271" i="1"/>
  <c r="P2279" i="1"/>
  <c r="P2287" i="1"/>
  <c r="P2295" i="1"/>
  <c r="P2303" i="1"/>
  <c r="P2311" i="1"/>
  <c r="P2319" i="1"/>
  <c r="P2327" i="1"/>
  <c r="P2335" i="1"/>
  <c r="P2343" i="1"/>
  <c r="P2351" i="1"/>
  <c r="P2359" i="1"/>
  <c r="P2367" i="1"/>
  <c r="P2375" i="1"/>
  <c r="P2383" i="1"/>
  <c r="P2391" i="1"/>
  <c r="P2399" i="1"/>
  <c r="P2407" i="1"/>
  <c r="P2415" i="1"/>
  <c r="P2423" i="1"/>
  <c r="P2431" i="1"/>
  <c r="P2439" i="1"/>
  <c r="P2447" i="1"/>
  <c r="P2455" i="1"/>
  <c r="P2463" i="1"/>
  <c r="P2471" i="1"/>
  <c r="P2479" i="1"/>
  <c r="P2487" i="1"/>
  <c r="P2495" i="1"/>
  <c r="P2503" i="1"/>
  <c r="P2511" i="1"/>
  <c r="P2519" i="1"/>
  <c r="P2527" i="1"/>
  <c r="P2535" i="1"/>
  <c r="P2543" i="1"/>
  <c r="P2551" i="1"/>
  <c r="P2559" i="1"/>
  <c r="P2567" i="1"/>
  <c r="P2575" i="1"/>
  <c r="P2583" i="1"/>
  <c r="P2591" i="1"/>
  <c r="P2599" i="1"/>
  <c r="P2607" i="1"/>
  <c r="P2615" i="1"/>
  <c r="P2623" i="1"/>
  <c r="P2631" i="1"/>
  <c r="P2639" i="1"/>
  <c r="P2647" i="1"/>
  <c r="P2655" i="1"/>
  <c r="P2663" i="1"/>
  <c r="P2671" i="1"/>
  <c r="P2679" i="1"/>
  <c r="P2687" i="1"/>
  <c r="P2695" i="1"/>
  <c r="P2703" i="1"/>
  <c r="P2711" i="1"/>
  <c r="P2719" i="1"/>
  <c r="P2727" i="1"/>
  <c r="P2735" i="1"/>
  <c r="P2743" i="1"/>
  <c r="P2751" i="1"/>
  <c r="P2759" i="1"/>
  <c r="P2767" i="1"/>
  <c r="P262" i="1"/>
  <c r="P619" i="1"/>
  <c r="P793" i="1"/>
  <c r="P890" i="1"/>
  <c r="P979" i="1"/>
  <c r="P1051" i="1"/>
  <c r="P1100" i="1"/>
  <c r="P1148" i="1"/>
  <c r="P1196" i="1"/>
  <c r="P1244" i="1"/>
  <c r="P1282" i="1"/>
  <c r="P1316" i="1"/>
  <c r="P1355" i="1"/>
  <c r="P1379" i="1"/>
  <c r="P1397" i="1"/>
  <c r="P1415" i="1"/>
  <c r="P1434" i="1"/>
  <c r="P1452" i="1"/>
  <c r="P1470" i="1"/>
  <c r="P1489" i="1"/>
  <c r="P1507" i="1"/>
  <c r="P1525" i="1"/>
  <c r="P1543" i="1"/>
  <c r="P1562" i="1"/>
  <c r="P1580" i="1"/>
  <c r="P1598" i="1"/>
  <c r="P1617" i="1"/>
  <c r="P1635" i="1"/>
  <c r="P1653" i="1"/>
  <c r="P1671" i="1"/>
  <c r="P1690" i="1"/>
  <c r="P1708" i="1"/>
  <c r="P1726" i="1"/>
  <c r="P1745" i="1"/>
  <c r="P1763" i="1"/>
  <c r="P1781" i="1"/>
  <c r="P1799" i="1"/>
  <c r="P1816" i="1"/>
  <c r="P1832" i="1"/>
  <c r="P1848" i="1"/>
  <c r="P1864" i="1"/>
  <c r="P1880" i="1"/>
  <c r="P1896" i="1"/>
  <c r="P1910" i="1"/>
  <c r="P1922" i="1"/>
  <c r="P1935" i="1"/>
  <c r="P1949" i="1"/>
  <c r="P1960" i="1"/>
  <c r="P1974" i="1"/>
  <c r="P1986" i="1"/>
  <c r="P1999" i="1"/>
  <c r="P2013" i="1"/>
  <c r="P2024" i="1"/>
  <c r="P2038" i="1"/>
  <c r="P2050" i="1"/>
  <c r="P2063" i="1"/>
  <c r="P2077" i="1"/>
  <c r="P2088" i="1"/>
  <c r="P2102" i="1"/>
  <c r="P2112" i="1"/>
  <c r="P2120" i="1"/>
  <c r="P2128" i="1"/>
  <c r="P2136" i="1"/>
  <c r="P2144" i="1"/>
  <c r="P2152" i="1"/>
  <c r="P2160" i="1"/>
  <c r="P2168" i="1"/>
  <c r="P2176" i="1"/>
  <c r="P2184" i="1"/>
  <c r="P2192" i="1"/>
  <c r="P2200" i="1"/>
  <c r="P2208" i="1"/>
  <c r="P2216" i="1"/>
  <c r="P2224" i="1"/>
  <c r="P2232" i="1"/>
  <c r="P2240" i="1"/>
  <c r="P2248" i="1"/>
  <c r="P2256" i="1"/>
  <c r="P2264" i="1"/>
  <c r="P2272" i="1"/>
  <c r="P2280" i="1"/>
  <c r="P2288" i="1"/>
  <c r="P2296" i="1"/>
  <c r="P2304" i="1"/>
  <c r="P2312" i="1"/>
  <c r="P2320" i="1"/>
  <c r="P2328" i="1"/>
  <c r="P2336" i="1"/>
  <c r="P2344" i="1"/>
  <c r="P2352" i="1"/>
  <c r="P2360" i="1"/>
  <c r="P2368" i="1"/>
  <c r="P2376" i="1"/>
  <c r="P2384" i="1"/>
  <c r="P2392" i="1"/>
  <c r="P2400" i="1"/>
  <c r="P2408" i="1"/>
  <c r="P2416" i="1"/>
  <c r="P2424" i="1"/>
  <c r="P2432" i="1"/>
  <c r="P2440" i="1"/>
  <c r="P2448" i="1"/>
  <c r="P2456" i="1"/>
  <c r="P2464" i="1"/>
  <c r="P2472" i="1"/>
  <c r="P2480" i="1"/>
  <c r="P2488" i="1"/>
  <c r="P2496" i="1"/>
  <c r="P2504" i="1"/>
  <c r="P2512" i="1"/>
  <c r="P2520" i="1"/>
  <c r="P2528" i="1"/>
  <c r="P2536" i="1"/>
  <c r="P2544" i="1"/>
  <c r="P2552" i="1"/>
  <c r="P2560" i="1"/>
  <c r="P2568" i="1"/>
  <c r="P2576" i="1"/>
  <c r="P2584" i="1"/>
  <c r="P2592" i="1"/>
  <c r="P2600" i="1"/>
  <c r="P2608" i="1"/>
  <c r="P2616" i="1"/>
  <c r="P2624" i="1"/>
  <c r="P2632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P402" i="1"/>
  <c r="P825" i="1"/>
  <c r="P1005" i="1"/>
  <c r="P1116" i="1"/>
  <c r="P1212" i="1"/>
  <c r="P1292" i="1"/>
  <c r="P1362" i="1"/>
  <c r="P1403" i="1"/>
  <c r="P1439" i="1"/>
  <c r="P1476" i="1"/>
  <c r="P1513" i="1"/>
  <c r="P1549" i="1"/>
  <c r="P1586" i="1"/>
  <c r="P1622" i="1"/>
  <c r="P1659" i="1"/>
  <c r="P1695" i="1"/>
  <c r="P1732" i="1"/>
  <c r="P1769" i="1"/>
  <c r="P1805" i="1"/>
  <c r="P1837" i="1"/>
  <c r="P1869" i="1"/>
  <c r="P1898" i="1"/>
  <c r="P1925" i="1"/>
  <c r="P1950" i="1"/>
  <c r="P1975" i="1"/>
  <c r="P2000" i="1"/>
  <c r="P2026" i="1"/>
  <c r="P2053" i="1"/>
  <c r="P2078" i="1"/>
  <c r="P2103" i="1"/>
  <c r="P2121" i="1"/>
  <c r="P2137" i="1"/>
  <c r="P2153" i="1"/>
  <c r="P2169" i="1"/>
  <c r="P2185" i="1"/>
  <c r="P2201" i="1"/>
  <c r="P2217" i="1"/>
  <c r="P2233" i="1"/>
  <c r="P2249" i="1"/>
  <c r="P2265" i="1"/>
  <c r="P2281" i="1"/>
  <c r="P2297" i="1"/>
  <c r="P2313" i="1"/>
  <c r="P2329" i="1"/>
  <c r="P2345" i="1"/>
  <c r="P2361" i="1"/>
  <c r="P2377" i="1"/>
  <c r="P2393" i="1"/>
  <c r="P2409" i="1"/>
  <c r="P2425" i="1"/>
  <c r="P2441" i="1"/>
  <c r="P2457" i="1"/>
  <c r="P2473" i="1"/>
  <c r="P2489" i="1"/>
  <c r="P2505" i="1"/>
  <c r="P2521" i="1"/>
  <c r="P2537" i="1"/>
  <c r="P2553" i="1"/>
  <c r="P2569" i="1"/>
  <c r="P2585" i="1"/>
  <c r="P2601" i="1"/>
  <c r="P2617" i="1"/>
  <c r="P2633" i="1"/>
  <c r="P2649" i="1"/>
  <c r="P2662" i="1"/>
  <c r="P2675" i="1"/>
  <c r="P2689" i="1"/>
  <c r="P2700" i="1"/>
  <c r="P2714" i="1"/>
  <c r="P2726" i="1"/>
  <c r="P2739" i="1"/>
  <c r="P2753" i="1"/>
  <c r="P2764" i="1"/>
  <c r="P2777" i="1"/>
  <c r="P2787" i="1"/>
  <c r="O9" i="1"/>
  <c r="O20" i="1"/>
  <c r="O30" i="1"/>
  <c r="O41" i="1"/>
  <c r="O52" i="1"/>
  <c r="O62" i="1"/>
  <c r="O73" i="1"/>
  <c r="O84" i="1"/>
  <c r="O94" i="1"/>
  <c r="O105" i="1"/>
  <c r="O116" i="1"/>
  <c r="O125" i="1"/>
  <c r="O134" i="1"/>
  <c r="O143" i="1"/>
  <c r="O152" i="1"/>
  <c r="O161" i="1"/>
  <c r="O170" i="1"/>
  <c r="O180" i="1"/>
  <c r="O189" i="1"/>
  <c r="O198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P435" i="1"/>
  <c r="P827" i="1"/>
  <c r="P1008" i="1"/>
  <c r="P1122" i="1"/>
  <c r="P1218" i="1"/>
  <c r="P1296" i="1"/>
  <c r="P1363" i="1"/>
  <c r="P1404" i="1"/>
  <c r="P1441" i="1"/>
  <c r="P1477" i="1"/>
  <c r="P1514" i="1"/>
  <c r="P1550" i="1"/>
  <c r="P1587" i="1"/>
  <c r="P1623" i="1"/>
  <c r="P1660" i="1"/>
  <c r="P1697" i="1"/>
  <c r="P1733" i="1"/>
  <c r="P1770" i="1"/>
  <c r="P1806" i="1"/>
  <c r="P1838" i="1"/>
  <c r="P1870" i="1"/>
  <c r="P1901" i="1"/>
  <c r="P1926" i="1"/>
  <c r="P1951" i="1"/>
  <c r="P1976" i="1"/>
  <c r="P2002" i="1"/>
  <c r="P2029" i="1"/>
  <c r="P2054" i="1"/>
  <c r="P2079" i="1"/>
  <c r="P2104" i="1"/>
  <c r="P2122" i="1"/>
  <c r="P2138" i="1"/>
  <c r="P2154" i="1"/>
  <c r="P2170" i="1"/>
  <c r="P2186" i="1"/>
  <c r="P2202" i="1"/>
  <c r="P2218" i="1"/>
  <c r="P2234" i="1"/>
  <c r="P2250" i="1"/>
  <c r="P2266" i="1"/>
  <c r="P2282" i="1"/>
  <c r="P2298" i="1"/>
  <c r="P2314" i="1"/>
  <c r="P2330" i="1"/>
  <c r="P2346" i="1"/>
  <c r="P2362" i="1"/>
  <c r="P2378" i="1"/>
  <c r="P2394" i="1"/>
  <c r="P2410" i="1"/>
  <c r="P2426" i="1"/>
  <c r="P2442" i="1"/>
  <c r="P2458" i="1"/>
  <c r="P2474" i="1"/>
  <c r="P2490" i="1"/>
  <c r="P2506" i="1"/>
  <c r="P2522" i="1"/>
  <c r="P2538" i="1"/>
  <c r="P2554" i="1"/>
  <c r="P2570" i="1"/>
  <c r="P2586" i="1"/>
  <c r="P2602" i="1"/>
  <c r="P2618" i="1"/>
  <c r="P2634" i="1"/>
  <c r="P2650" i="1"/>
  <c r="P2665" i="1"/>
  <c r="P2676" i="1"/>
  <c r="P2690" i="1"/>
  <c r="P2702" i="1"/>
  <c r="P2715" i="1"/>
  <c r="P2729" i="1"/>
  <c r="P2740" i="1"/>
  <c r="P2754" i="1"/>
  <c r="P2766" i="1"/>
  <c r="P2778" i="1"/>
  <c r="P2788" i="1"/>
  <c r="O10" i="1"/>
  <c r="O21" i="1"/>
  <c r="O31" i="1"/>
  <c r="O42" i="1"/>
  <c r="O53" i="1"/>
  <c r="O63" i="1"/>
  <c r="O74" i="1"/>
  <c r="O85" i="1"/>
  <c r="O95" i="1"/>
  <c r="O106" i="1"/>
  <c r="O117" i="1"/>
  <c r="O126" i="1"/>
  <c r="O135" i="1"/>
  <c r="O144" i="1"/>
  <c r="O153" i="1"/>
  <c r="O162" i="1"/>
  <c r="O172" i="1"/>
  <c r="O181" i="1"/>
  <c r="O190" i="1"/>
  <c r="O199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P463" i="1"/>
  <c r="P841" i="1"/>
  <c r="P1017" i="1"/>
  <c r="P1123" i="1"/>
  <c r="P1219" i="1"/>
  <c r="P1298" i="1"/>
  <c r="P1365" i="1"/>
  <c r="P1405" i="1"/>
  <c r="P1442" i="1"/>
  <c r="P1478" i="1"/>
  <c r="P1515" i="1"/>
  <c r="P1551" i="1"/>
  <c r="P1588" i="1"/>
  <c r="P1625" i="1"/>
  <c r="P1661" i="1"/>
  <c r="P1698" i="1"/>
  <c r="P1734" i="1"/>
  <c r="P1771" i="1"/>
  <c r="P1807" i="1"/>
  <c r="P1839" i="1"/>
  <c r="P1871" i="1"/>
  <c r="P1902" i="1"/>
  <c r="P1927" i="1"/>
  <c r="P1952" i="1"/>
  <c r="P1978" i="1"/>
  <c r="P2005" i="1"/>
  <c r="P2030" i="1"/>
  <c r="P2055" i="1"/>
  <c r="P2080" i="1"/>
  <c r="P2105" i="1"/>
  <c r="P2123" i="1"/>
  <c r="P2139" i="1"/>
  <c r="P2155" i="1"/>
  <c r="P2171" i="1"/>
  <c r="P2187" i="1"/>
  <c r="P2203" i="1"/>
  <c r="P2219" i="1"/>
  <c r="P2235" i="1"/>
  <c r="P2251" i="1"/>
  <c r="P2267" i="1"/>
  <c r="P2283" i="1"/>
  <c r="P2299" i="1"/>
  <c r="P2315" i="1"/>
  <c r="P2331" i="1"/>
  <c r="P2347" i="1"/>
  <c r="P2363" i="1"/>
  <c r="P2379" i="1"/>
  <c r="P2395" i="1"/>
  <c r="P2411" i="1"/>
  <c r="P2427" i="1"/>
  <c r="P2443" i="1"/>
  <c r="P2459" i="1"/>
  <c r="P2475" i="1"/>
  <c r="P2491" i="1"/>
  <c r="P2507" i="1"/>
  <c r="P2523" i="1"/>
  <c r="P2539" i="1"/>
  <c r="P2555" i="1"/>
  <c r="P2571" i="1"/>
  <c r="P2587" i="1"/>
  <c r="P2603" i="1"/>
  <c r="P2619" i="1"/>
  <c r="P2635" i="1"/>
  <c r="P2651" i="1"/>
  <c r="P2666" i="1"/>
  <c r="P2678" i="1"/>
  <c r="P2691" i="1"/>
  <c r="P2705" i="1"/>
  <c r="P2716" i="1"/>
  <c r="P2730" i="1"/>
  <c r="P2742" i="1"/>
  <c r="P2755" i="1"/>
  <c r="P2769" i="1"/>
  <c r="P2779" i="1"/>
  <c r="P2790" i="1"/>
  <c r="O12" i="1"/>
  <c r="O22" i="1"/>
  <c r="O33" i="1"/>
  <c r="O44" i="1"/>
  <c r="O54" i="1"/>
  <c r="O65" i="1"/>
  <c r="O76" i="1"/>
  <c r="O86" i="1"/>
  <c r="O97" i="1"/>
  <c r="O108" i="1"/>
  <c r="O118" i="1"/>
  <c r="O127" i="1"/>
  <c r="O136" i="1"/>
  <c r="O145" i="1"/>
  <c r="O154" i="1"/>
  <c r="O164" i="1"/>
  <c r="O173" i="1"/>
  <c r="O182" i="1"/>
  <c r="O191" i="1"/>
  <c r="O200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P467" i="1"/>
  <c r="P842" i="1"/>
  <c r="P1018" i="1"/>
  <c r="P1124" i="1"/>
  <c r="P1226" i="1"/>
  <c r="P1299" i="1"/>
  <c r="P1366" i="1"/>
  <c r="P1406" i="1"/>
  <c r="P1443" i="1"/>
  <c r="P1479" i="1"/>
  <c r="P1516" i="1"/>
  <c r="P1553" i="1"/>
  <c r="P1589" i="1"/>
  <c r="P1626" i="1"/>
  <c r="P1662" i="1"/>
  <c r="P1699" i="1"/>
  <c r="P1735" i="1"/>
  <c r="P1772" i="1"/>
  <c r="P1808" i="1"/>
  <c r="P1840" i="1"/>
  <c r="P1872" i="1"/>
  <c r="P1903" i="1"/>
  <c r="P1928" i="1"/>
  <c r="P1954" i="1"/>
  <c r="P1981" i="1"/>
  <c r="P2006" i="1"/>
  <c r="P2031" i="1"/>
  <c r="P2056" i="1"/>
  <c r="P2082" i="1"/>
  <c r="P2106" i="1"/>
  <c r="P2124" i="1"/>
  <c r="P2140" i="1"/>
  <c r="P2156" i="1"/>
  <c r="P2172" i="1"/>
  <c r="P2188" i="1"/>
  <c r="P2204" i="1"/>
  <c r="P2220" i="1"/>
  <c r="P2236" i="1"/>
  <c r="P2252" i="1"/>
  <c r="P2268" i="1"/>
  <c r="P2284" i="1"/>
  <c r="P2300" i="1"/>
  <c r="P2316" i="1"/>
  <c r="P2332" i="1"/>
  <c r="P2348" i="1"/>
  <c r="P2364" i="1"/>
  <c r="P2380" i="1"/>
  <c r="P2396" i="1"/>
  <c r="P2412" i="1"/>
  <c r="P2428" i="1"/>
  <c r="P2444" i="1"/>
  <c r="P2460" i="1"/>
  <c r="P2476" i="1"/>
  <c r="P2492" i="1"/>
  <c r="P2508" i="1"/>
  <c r="P2524" i="1"/>
  <c r="P2540" i="1"/>
  <c r="P2556" i="1"/>
  <c r="P2572" i="1"/>
  <c r="P2588" i="1"/>
  <c r="P2604" i="1"/>
  <c r="P2620" i="1"/>
  <c r="P2636" i="1"/>
  <c r="P2652" i="1"/>
  <c r="P2667" i="1"/>
  <c r="P2681" i="1"/>
  <c r="P2692" i="1"/>
  <c r="P2706" i="1"/>
  <c r="P2718" i="1"/>
  <c r="P2731" i="1"/>
  <c r="P2745" i="1"/>
  <c r="P2756" i="1"/>
  <c r="P2770" i="1"/>
  <c r="P681" i="1"/>
  <c r="P922" i="1"/>
  <c r="P1067" i="1"/>
  <c r="P1164" i="1"/>
  <c r="P1256" i="1"/>
  <c r="P1330" i="1"/>
  <c r="P1385" i="1"/>
  <c r="P1421" i="1"/>
  <c r="P1458" i="1"/>
  <c r="P1494" i="1"/>
  <c r="P1531" i="1"/>
  <c r="P1567" i="1"/>
  <c r="P1604" i="1"/>
  <c r="P1641" i="1"/>
  <c r="P1677" i="1"/>
  <c r="P1714" i="1"/>
  <c r="P1750" i="1"/>
  <c r="P1787" i="1"/>
  <c r="P1821" i="1"/>
  <c r="P1853" i="1"/>
  <c r="P1885" i="1"/>
  <c r="P1911" i="1"/>
  <c r="P1936" i="1"/>
  <c r="P1962" i="1"/>
  <c r="P1989" i="1"/>
  <c r="P2014" i="1"/>
  <c r="P2039" i="1"/>
  <c r="P2064" i="1"/>
  <c r="P2090" i="1"/>
  <c r="P2113" i="1"/>
  <c r="P2129" i="1"/>
  <c r="P2145" i="1"/>
  <c r="P2161" i="1"/>
  <c r="P2177" i="1"/>
  <c r="P2193" i="1"/>
  <c r="P2209" i="1"/>
  <c r="P2225" i="1"/>
  <c r="P2241" i="1"/>
  <c r="P2257" i="1"/>
  <c r="P2273" i="1"/>
  <c r="P2289" i="1"/>
  <c r="P2305" i="1"/>
  <c r="P2321" i="1"/>
  <c r="P2337" i="1"/>
  <c r="P2353" i="1"/>
  <c r="P2369" i="1"/>
  <c r="P2385" i="1"/>
  <c r="P2401" i="1"/>
  <c r="P2417" i="1"/>
  <c r="P2433" i="1"/>
  <c r="P2449" i="1"/>
  <c r="P2465" i="1"/>
  <c r="P2481" i="1"/>
  <c r="P2497" i="1"/>
  <c r="P2513" i="1"/>
  <c r="P2529" i="1"/>
  <c r="P2545" i="1"/>
  <c r="P2561" i="1"/>
  <c r="P2577" i="1"/>
  <c r="P2593" i="1"/>
  <c r="P2609" i="1"/>
  <c r="P2625" i="1"/>
  <c r="P2641" i="1"/>
  <c r="P2657" i="1"/>
  <c r="P2668" i="1"/>
  <c r="P2682" i="1"/>
  <c r="P2694" i="1"/>
  <c r="P2707" i="1"/>
  <c r="P2721" i="1"/>
  <c r="P2732" i="1"/>
  <c r="P2746" i="1"/>
  <c r="P2758" i="1"/>
  <c r="P2771" i="1"/>
  <c r="P2782" i="1"/>
  <c r="O4" i="1"/>
  <c r="O14" i="1"/>
  <c r="O25" i="1"/>
  <c r="O36" i="1"/>
  <c r="O46" i="1"/>
  <c r="O57" i="1"/>
  <c r="O68" i="1"/>
  <c r="O78" i="1"/>
  <c r="O89" i="1"/>
  <c r="O100" i="1"/>
  <c r="O110" i="1"/>
  <c r="P697" i="1"/>
  <c r="P1076" i="1"/>
  <c r="P1332" i="1"/>
  <c r="P1459" i="1"/>
  <c r="P1534" i="1"/>
  <c r="P1643" i="1"/>
  <c r="P1751" i="1"/>
  <c r="P1824" i="1"/>
  <c r="P1914" i="1"/>
  <c r="P1990" i="1"/>
  <c r="P2045" i="1"/>
  <c r="P2115" i="1"/>
  <c r="P2162" i="1"/>
  <c r="P2196" i="1"/>
  <c r="P2243" i="1"/>
  <c r="P2290" i="1"/>
  <c r="P2324" i="1"/>
  <c r="P2371" i="1"/>
  <c r="P2418" i="1"/>
  <c r="P2452" i="1"/>
  <c r="P2499" i="1"/>
  <c r="P2546" i="1"/>
  <c r="P2580" i="1"/>
  <c r="P2627" i="1"/>
  <c r="P2670" i="1"/>
  <c r="P2699" i="1"/>
  <c r="P2737" i="1"/>
  <c r="P2772" i="1"/>
  <c r="O5" i="1"/>
  <c r="O26" i="1"/>
  <c r="O47" i="1"/>
  <c r="O69" i="1"/>
  <c r="O90" i="1"/>
  <c r="O111" i="1"/>
  <c r="O128" i="1"/>
  <c r="O141" i="1"/>
  <c r="O157" i="1"/>
  <c r="O169" i="1"/>
  <c r="O185" i="1"/>
  <c r="O201" i="1"/>
  <c r="O213" i="1"/>
  <c r="O227" i="1"/>
  <c r="O238" i="1"/>
  <c r="O252" i="1"/>
  <c r="O266" i="1"/>
  <c r="O277" i="1"/>
  <c r="O291" i="1"/>
  <c r="O302" i="1"/>
  <c r="O310" i="1"/>
  <c r="O318" i="1"/>
  <c r="O326" i="1"/>
  <c r="O334" i="1"/>
  <c r="O342" i="1"/>
  <c r="O350" i="1"/>
  <c r="O358" i="1"/>
  <c r="O366" i="1"/>
  <c r="O374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P699" i="1"/>
  <c r="P1170" i="1"/>
  <c r="P1336" i="1"/>
  <c r="P1460" i="1"/>
  <c r="P1569" i="1"/>
  <c r="P1644" i="1"/>
  <c r="P1753" i="1"/>
  <c r="P1854" i="1"/>
  <c r="P1917" i="1"/>
  <c r="P1991" i="1"/>
  <c r="P2066" i="1"/>
  <c r="P2116" i="1"/>
  <c r="P2163" i="1"/>
  <c r="P2210" i="1"/>
  <c r="P2244" i="1"/>
  <c r="P2291" i="1"/>
  <c r="P2338" i="1"/>
  <c r="P2372" i="1"/>
  <c r="P2419" i="1"/>
  <c r="P2466" i="1"/>
  <c r="P2500" i="1"/>
  <c r="P2547" i="1"/>
  <c r="P2594" i="1"/>
  <c r="P2628" i="1"/>
  <c r="P2673" i="1"/>
  <c r="P2708" i="1"/>
  <c r="P2738" i="1"/>
  <c r="P2774" i="1"/>
  <c r="O6" i="1"/>
  <c r="O28" i="1"/>
  <c r="O49" i="1"/>
  <c r="O70" i="1"/>
  <c r="O92" i="1"/>
  <c r="O113" i="1"/>
  <c r="O129" i="1"/>
  <c r="O142" i="1"/>
  <c r="O158" i="1"/>
  <c r="O174" i="1"/>
  <c r="O186" i="1"/>
  <c r="O202" i="1"/>
  <c r="O214" i="1"/>
  <c r="O228" i="1"/>
  <c r="O242" i="1"/>
  <c r="O253" i="1"/>
  <c r="O267" i="1"/>
  <c r="O278" i="1"/>
  <c r="O292" i="1"/>
  <c r="O303" i="1"/>
  <c r="O311" i="1"/>
  <c r="O319" i="1"/>
  <c r="O327" i="1"/>
  <c r="O335" i="1"/>
  <c r="O343" i="1"/>
  <c r="O351" i="1"/>
  <c r="O359" i="1"/>
  <c r="O367" i="1"/>
  <c r="O375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P715" i="1"/>
  <c r="P1171" i="1"/>
  <c r="P1386" i="1"/>
  <c r="P1461" i="1"/>
  <c r="P1570" i="1"/>
  <c r="P1678" i="1"/>
  <c r="P1754" i="1"/>
  <c r="P1855" i="1"/>
  <c r="P1938" i="1"/>
  <c r="P1992" i="1"/>
  <c r="P2069" i="1"/>
  <c r="P2130" i="1"/>
  <c r="P2164" i="1"/>
  <c r="P2211" i="1"/>
  <c r="P2258" i="1"/>
  <c r="P2292" i="1"/>
  <c r="P2339" i="1"/>
  <c r="P2386" i="1"/>
  <c r="P2420" i="1"/>
  <c r="P2467" i="1"/>
  <c r="P2514" i="1"/>
  <c r="P2548" i="1"/>
  <c r="P2595" i="1"/>
  <c r="P2642" i="1"/>
  <c r="P2674" i="1"/>
  <c r="P2710" i="1"/>
  <c r="P2747" i="1"/>
  <c r="P2775" i="1"/>
  <c r="O7" i="1"/>
  <c r="O29" i="1"/>
  <c r="O50" i="1"/>
  <c r="O71" i="1"/>
  <c r="O93" i="1"/>
  <c r="O114" i="1"/>
  <c r="O130" i="1"/>
  <c r="O146" i="1"/>
  <c r="P923" i="1"/>
  <c r="P1172" i="1"/>
  <c r="P1387" i="1"/>
  <c r="P1495" i="1"/>
  <c r="P1571" i="1"/>
  <c r="P1679" i="1"/>
  <c r="P1788" i="1"/>
  <c r="P1856" i="1"/>
  <c r="P1941" i="1"/>
  <c r="P2015" i="1"/>
  <c r="P2070" i="1"/>
  <c r="P2131" i="1"/>
  <c r="P2178" i="1"/>
  <c r="P2212" i="1"/>
  <c r="P2259" i="1"/>
  <c r="P2306" i="1"/>
  <c r="P2340" i="1"/>
  <c r="P2387" i="1"/>
  <c r="P2434" i="1"/>
  <c r="P2468" i="1"/>
  <c r="P2515" i="1"/>
  <c r="P2562" i="1"/>
  <c r="P2596" i="1"/>
  <c r="P2643" i="1"/>
  <c r="P2683" i="1"/>
  <c r="P2713" i="1"/>
  <c r="P2748" i="1"/>
  <c r="P2780" i="1"/>
  <c r="O13" i="1"/>
  <c r="O34" i="1"/>
  <c r="O55" i="1"/>
  <c r="O77" i="1"/>
  <c r="O98" i="1"/>
  <c r="O119" i="1"/>
  <c r="O132" i="1"/>
  <c r="O148" i="1"/>
  <c r="O160" i="1"/>
  <c r="O176" i="1"/>
  <c r="O192" i="1"/>
  <c r="O205" i="1"/>
  <c r="O219" i="1"/>
  <c r="O230" i="1"/>
  <c r="O244" i="1"/>
  <c r="O258" i="1"/>
  <c r="O269" i="1"/>
  <c r="O283" i="1"/>
  <c r="O294" i="1"/>
  <c r="O305" i="1"/>
  <c r="O313" i="1"/>
  <c r="O321" i="1"/>
  <c r="O329" i="1"/>
  <c r="O337" i="1"/>
  <c r="O345" i="1"/>
  <c r="O353" i="1"/>
  <c r="O361" i="1"/>
  <c r="O369" i="1"/>
  <c r="O377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P937" i="1"/>
  <c r="P1259" i="1"/>
  <c r="P1388" i="1"/>
  <c r="P1497" i="1"/>
  <c r="P1605" i="1"/>
  <c r="P1681" i="1"/>
  <c r="P1789" i="1"/>
  <c r="P1886" i="1"/>
  <c r="P1942" i="1"/>
  <c r="P2016" i="1"/>
  <c r="P2093" i="1"/>
  <c r="P2132" i="1"/>
  <c r="P2179" i="1"/>
  <c r="P2226" i="1"/>
  <c r="P2260" i="1"/>
  <c r="P2307" i="1"/>
  <c r="P2354" i="1"/>
  <c r="P2388" i="1"/>
  <c r="P2435" i="1"/>
  <c r="P2482" i="1"/>
  <c r="P2516" i="1"/>
  <c r="P2563" i="1"/>
  <c r="P2610" i="1"/>
  <c r="P2644" i="1"/>
  <c r="P2684" i="1"/>
  <c r="P2722" i="1"/>
  <c r="P2750" i="1"/>
  <c r="P2783" i="1"/>
  <c r="O15" i="1"/>
  <c r="O37" i="1"/>
  <c r="O58" i="1"/>
  <c r="O79" i="1"/>
  <c r="O101" i="1"/>
  <c r="O120" i="1"/>
  <c r="O133" i="1"/>
  <c r="O149" i="1"/>
  <c r="O165" i="1"/>
  <c r="O177" i="1"/>
  <c r="O193" i="1"/>
  <c r="O206" i="1"/>
  <c r="O220" i="1"/>
  <c r="O234" i="1"/>
  <c r="O245" i="1"/>
  <c r="O259" i="1"/>
  <c r="O270" i="1"/>
  <c r="O284" i="1"/>
  <c r="O298" i="1"/>
  <c r="O306" i="1"/>
  <c r="O314" i="1"/>
  <c r="O322" i="1"/>
  <c r="O330" i="1"/>
  <c r="O338" i="1"/>
  <c r="O346" i="1"/>
  <c r="O354" i="1"/>
  <c r="O362" i="1"/>
  <c r="O370" i="1"/>
  <c r="O378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P1068" i="1"/>
  <c r="P1264" i="1"/>
  <c r="P1423" i="1"/>
  <c r="P1532" i="1"/>
  <c r="P1607" i="1"/>
  <c r="P1716" i="1"/>
  <c r="P1822" i="1"/>
  <c r="P1888" i="1"/>
  <c r="P1966" i="1"/>
  <c r="P2040" i="1"/>
  <c r="P2095" i="1"/>
  <c r="P2147" i="1"/>
  <c r="P2194" i="1"/>
  <c r="P2228" i="1"/>
  <c r="P2275" i="1"/>
  <c r="P2322" i="1"/>
  <c r="P2356" i="1"/>
  <c r="P2403" i="1"/>
  <c r="P2450" i="1"/>
  <c r="P2484" i="1"/>
  <c r="P2531" i="1"/>
  <c r="P2578" i="1"/>
  <c r="P2612" i="1"/>
  <c r="P2659" i="1"/>
  <c r="P2697" i="1"/>
  <c r="P2724" i="1"/>
  <c r="P2762" i="1"/>
  <c r="P2786" i="1"/>
  <c r="O18" i="1"/>
  <c r="O39" i="1"/>
  <c r="O61" i="1"/>
  <c r="O82" i="1"/>
  <c r="O103" i="1"/>
  <c r="O122" i="1"/>
  <c r="O138" i="1"/>
  <c r="O151" i="1"/>
  <c r="O167" i="1"/>
  <c r="O183" i="1"/>
  <c r="O196" i="1"/>
  <c r="O211" i="1"/>
  <c r="O222" i="1"/>
  <c r="O236" i="1"/>
  <c r="O250" i="1"/>
  <c r="O261" i="1"/>
  <c r="O275" i="1"/>
  <c r="O286" i="1"/>
  <c r="O300" i="1"/>
  <c r="O308" i="1"/>
  <c r="O316" i="1"/>
  <c r="O324" i="1"/>
  <c r="O332" i="1"/>
  <c r="O340" i="1"/>
  <c r="O348" i="1"/>
  <c r="O356" i="1"/>
  <c r="O364" i="1"/>
  <c r="P938" i="1"/>
  <c r="P1606" i="1"/>
  <c r="P1965" i="1"/>
  <c r="P2180" i="1"/>
  <c r="P2355" i="1"/>
  <c r="P2530" i="1"/>
  <c r="P2686" i="1"/>
  <c r="O17" i="1"/>
  <c r="O102" i="1"/>
  <c r="O159" i="1"/>
  <c r="O197" i="1"/>
  <c r="O235" i="1"/>
  <c r="O268" i="1"/>
  <c r="O301" i="1"/>
  <c r="O323" i="1"/>
  <c r="O344" i="1"/>
  <c r="O365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O1001" i="1"/>
  <c r="O1017" i="1"/>
  <c r="O1033" i="1"/>
  <c r="O1049" i="1"/>
  <c r="O1065" i="1"/>
  <c r="O1079" i="1"/>
  <c r="O1092" i="1"/>
  <c r="O1104" i="1"/>
  <c r="O1118" i="1"/>
  <c r="O1129" i="1"/>
  <c r="O1141" i="1"/>
  <c r="O1151" i="1"/>
  <c r="O1161" i="1"/>
  <c r="O1173" i="1"/>
  <c r="O1183" i="1"/>
  <c r="O1193" i="1"/>
  <c r="O1205" i="1"/>
  <c r="O1215" i="1"/>
  <c r="O1225" i="1"/>
  <c r="O1237" i="1"/>
  <c r="O1247" i="1"/>
  <c r="O1257" i="1"/>
  <c r="O1269" i="1"/>
  <c r="O1279" i="1"/>
  <c r="O1289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O1835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P1075" i="1"/>
  <c r="P1642" i="1"/>
  <c r="P1967" i="1"/>
  <c r="P2195" i="1"/>
  <c r="P2370" i="1"/>
  <c r="P2532" i="1"/>
  <c r="P2698" i="1"/>
  <c r="O23" i="1"/>
  <c r="O109" i="1"/>
  <c r="O166" i="1"/>
  <c r="O204" i="1"/>
  <c r="O237" i="1"/>
  <c r="O274" i="1"/>
  <c r="O304" i="1"/>
  <c r="O325" i="1"/>
  <c r="O347" i="1"/>
  <c r="O368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6" i="1"/>
  <c r="O732" i="1"/>
  <c r="O748" i="1"/>
  <c r="O764" i="1"/>
  <c r="O780" i="1"/>
  <c r="O796" i="1"/>
  <c r="O812" i="1"/>
  <c r="O828" i="1"/>
  <c r="O844" i="1"/>
  <c r="O860" i="1"/>
  <c r="O876" i="1"/>
  <c r="O892" i="1"/>
  <c r="O908" i="1"/>
  <c r="O924" i="1"/>
  <c r="O940" i="1"/>
  <c r="O956" i="1"/>
  <c r="O972" i="1"/>
  <c r="O988" i="1"/>
  <c r="O1004" i="1"/>
  <c r="O1020" i="1"/>
  <c r="O1036" i="1"/>
  <c r="O1052" i="1"/>
  <c r="O1068" i="1"/>
  <c r="O1080" i="1"/>
  <c r="O1094" i="1"/>
  <c r="O1105" i="1"/>
  <c r="O1119" i="1"/>
  <c r="O1132" i="1"/>
  <c r="O1142" i="1"/>
  <c r="O1152" i="1"/>
  <c r="O1164" i="1"/>
  <c r="O1174" i="1"/>
  <c r="O1184" i="1"/>
  <c r="O1196" i="1"/>
  <c r="O1206" i="1"/>
  <c r="O1216" i="1"/>
  <c r="O1228" i="1"/>
  <c r="O1238" i="1"/>
  <c r="O1248" i="1"/>
  <c r="O1260" i="1"/>
  <c r="O1270" i="1"/>
  <c r="O1280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O1900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P1260" i="1"/>
  <c r="P1715" i="1"/>
  <c r="P2018" i="1"/>
  <c r="P2227" i="1"/>
  <c r="P2402" i="1"/>
  <c r="P2564" i="1"/>
  <c r="P2723" i="1"/>
  <c r="O38" i="1"/>
  <c r="O121" i="1"/>
  <c r="O168" i="1"/>
  <c r="O210" i="1"/>
  <c r="O243" i="1"/>
  <c r="O276" i="1"/>
  <c r="O307" i="1"/>
  <c r="O328" i="1"/>
  <c r="O349" i="1"/>
  <c r="O371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75" i="1"/>
  <c r="O991" i="1"/>
  <c r="O1007" i="1"/>
  <c r="O1023" i="1"/>
  <c r="O1039" i="1"/>
  <c r="O1055" i="1"/>
  <c r="O1070" i="1"/>
  <c r="O1081" i="1"/>
  <c r="O1095" i="1"/>
  <c r="O1108" i="1"/>
  <c r="O1120" i="1"/>
  <c r="O1133" i="1"/>
  <c r="O1143" i="1"/>
  <c r="O1153" i="1"/>
  <c r="O1165" i="1"/>
  <c r="O1175" i="1"/>
  <c r="O1185" i="1"/>
  <c r="O1197" i="1"/>
  <c r="O1207" i="1"/>
  <c r="O1217" i="1"/>
  <c r="O1229" i="1"/>
  <c r="O1239" i="1"/>
  <c r="O1249" i="1"/>
  <c r="O1261" i="1"/>
  <c r="O1271" i="1"/>
  <c r="O1281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P1331" i="1"/>
  <c r="P1717" i="1"/>
  <c r="P2042" i="1"/>
  <c r="P2242" i="1"/>
  <c r="P2404" i="1"/>
  <c r="P2579" i="1"/>
  <c r="P2734" i="1"/>
  <c r="O45" i="1"/>
  <c r="O124" i="1"/>
  <c r="O175" i="1"/>
  <c r="O212" i="1"/>
  <c r="O246" i="1"/>
  <c r="O282" i="1"/>
  <c r="O309" i="1"/>
  <c r="O331" i="1"/>
  <c r="O352" i="1"/>
  <c r="O372" i="1"/>
  <c r="O400" i="1"/>
  <c r="O416" i="1"/>
  <c r="O432" i="1"/>
  <c r="O448" i="1"/>
  <c r="O464" i="1"/>
  <c r="O480" i="1"/>
  <c r="O496" i="1"/>
  <c r="O512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20" i="1"/>
  <c r="O736" i="1"/>
  <c r="O752" i="1"/>
  <c r="O768" i="1"/>
  <c r="O784" i="1"/>
  <c r="O800" i="1"/>
  <c r="O816" i="1"/>
  <c r="O832" i="1"/>
  <c r="O848" i="1"/>
  <c r="O864" i="1"/>
  <c r="O880" i="1"/>
  <c r="O896" i="1"/>
  <c r="O912" i="1"/>
  <c r="O928" i="1"/>
  <c r="O944" i="1"/>
  <c r="O960" i="1"/>
  <c r="O976" i="1"/>
  <c r="O992" i="1"/>
  <c r="O1008" i="1"/>
  <c r="O1024" i="1"/>
  <c r="O1040" i="1"/>
  <c r="O1056" i="1"/>
  <c r="O1071" i="1"/>
  <c r="O1084" i="1"/>
  <c r="O1096" i="1"/>
  <c r="O1110" i="1"/>
  <c r="O1121" i="1"/>
  <c r="O1134" i="1"/>
  <c r="O1144" i="1"/>
  <c r="O1156" i="1"/>
  <c r="O1166" i="1"/>
  <c r="O1176" i="1"/>
  <c r="O1188" i="1"/>
  <c r="O1198" i="1"/>
  <c r="O1208" i="1"/>
  <c r="O1220" i="1"/>
  <c r="O1230" i="1"/>
  <c r="O1240" i="1"/>
  <c r="O1252" i="1"/>
  <c r="O1262" i="1"/>
  <c r="O1272" i="1"/>
  <c r="O1284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P1498" i="1"/>
  <c r="P1887" i="1"/>
  <c r="P2146" i="1"/>
  <c r="P2308" i="1"/>
  <c r="P2483" i="1"/>
  <c r="P2658" i="1"/>
  <c r="P2785" i="1"/>
  <c r="O81" i="1"/>
  <c r="O150" i="1"/>
  <c r="O188" i="1"/>
  <c r="O226" i="1"/>
  <c r="O260" i="1"/>
  <c r="O293" i="1"/>
  <c r="O317" i="1"/>
  <c r="O339" i="1"/>
  <c r="O360" i="1"/>
  <c r="O379" i="1"/>
  <c r="O407" i="1"/>
  <c r="O423" i="1"/>
  <c r="O439" i="1"/>
  <c r="O455" i="1"/>
  <c r="O471" i="1"/>
  <c r="O487" i="1"/>
  <c r="O503" i="1"/>
  <c r="O519" i="1"/>
  <c r="O535" i="1"/>
  <c r="O551" i="1"/>
  <c r="O567" i="1"/>
  <c r="O583" i="1"/>
  <c r="O599" i="1"/>
  <c r="O615" i="1"/>
  <c r="O631" i="1"/>
  <c r="O647" i="1"/>
  <c r="O663" i="1"/>
  <c r="O679" i="1"/>
  <c r="O695" i="1"/>
  <c r="O711" i="1"/>
  <c r="O727" i="1"/>
  <c r="O743" i="1"/>
  <c r="O759" i="1"/>
  <c r="O775" i="1"/>
  <c r="O791" i="1"/>
  <c r="O807" i="1"/>
  <c r="O823" i="1"/>
  <c r="O839" i="1"/>
  <c r="O855" i="1"/>
  <c r="O871" i="1"/>
  <c r="O887" i="1"/>
  <c r="O903" i="1"/>
  <c r="O919" i="1"/>
  <c r="O935" i="1"/>
  <c r="O951" i="1"/>
  <c r="O967" i="1"/>
  <c r="O983" i="1"/>
  <c r="O999" i="1"/>
  <c r="O1015" i="1"/>
  <c r="O1031" i="1"/>
  <c r="O1047" i="1"/>
  <c r="O1063" i="1"/>
  <c r="O1076" i="1"/>
  <c r="O1088" i="1"/>
  <c r="O1102" i="1"/>
  <c r="O1113" i="1"/>
  <c r="O1127" i="1"/>
  <c r="O1137" i="1"/>
  <c r="O1149" i="1"/>
  <c r="O1159" i="1"/>
  <c r="O1169" i="1"/>
  <c r="O1181" i="1"/>
  <c r="O1191" i="1"/>
  <c r="O1201" i="1"/>
  <c r="O1213" i="1"/>
  <c r="O1223" i="1"/>
  <c r="O1233" i="1"/>
  <c r="O1245" i="1"/>
  <c r="O1255" i="1"/>
  <c r="O1265" i="1"/>
  <c r="O1277" i="1"/>
  <c r="O1287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1897" i="1"/>
  <c r="O1905" i="1"/>
  <c r="O1913" i="1"/>
  <c r="O1921" i="1"/>
  <c r="O1929" i="1"/>
  <c r="O1937" i="1"/>
  <c r="O1945" i="1"/>
  <c r="O1953" i="1"/>
  <c r="O1961" i="1"/>
  <c r="O1969" i="1"/>
  <c r="O1977" i="1"/>
  <c r="O1985" i="1"/>
  <c r="O1993" i="1"/>
  <c r="O2001" i="1"/>
  <c r="O2009" i="1"/>
  <c r="O2017" i="1"/>
  <c r="P1422" i="1"/>
  <c r="P2148" i="1"/>
  <c r="P2626" i="1"/>
  <c r="O137" i="1"/>
  <c r="O229" i="1"/>
  <c r="O315" i="1"/>
  <c r="O373" i="1"/>
  <c r="O424" i="1"/>
  <c r="O468" i="1"/>
  <c r="O513" i="1"/>
  <c r="O552" i="1"/>
  <c r="O596" i="1"/>
  <c r="O641" i="1"/>
  <c r="O680" i="1"/>
  <c r="O724" i="1"/>
  <c r="O769" i="1"/>
  <c r="O808" i="1"/>
  <c r="O852" i="1"/>
  <c r="O897" i="1"/>
  <c r="O936" i="1"/>
  <c r="O980" i="1"/>
  <c r="O1025" i="1"/>
  <c r="O1064" i="1"/>
  <c r="O1100" i="1"/>
  <c r="O1135" i="1"/>
  <c r="O1160" i="1"/>
  <c r="O1190" i="1"/>
  <c r="O1221" i="1"/>
  <c r="O1246" i="1"/>
  <c r="O1276" i="1"/>
  <c r="O1303" i="1"/>
  <c r="O1322" i="1"/>
  <c r="O1344" i="1"/>
  <c r="O1367" i="1"/>
  <c r="O1386" i="1"/>
  <c r="O1408" i="1"/>
  <c r="O1431" i="1"/>
  <c r="O1450" i="1"/>
  <c r="O1472" i="1"/>
  <c r="O1495" i="1"/>
  <c r="O1514" i="1"/>
  <c r="O1536" i="1"/>
  <c r="O1559" i="1"/>
  <c r="O1578" i="1"/>
  <c r="O1600" i="1"/>
  <c r="O1623" i="1"/>
  <c r="O1642" i="1"/>
  <c r="O1664" i="1"/>
  <c r="O1687" i="1"/>
  <c r="O1706" i="1"/>
  <c r="O1728" i="1"/>
  <c r="O1751" i="1"/>
  <c r="O1770" i="1"/>
  <c r="O1792" i="1"/>
  <c r="O1813" i="1"/>
  <c r="O1824" i="1"/>
  <c r="O1838" i="1"/>
  <c r="O1850" i="1"/>
  <c r="O1863" i="1"/>
  <c r="O1877" i="1"/>
  <c r="O1888" i="1"/>
  <c r="O1902" i="1"/>
  <c r="O1914" i="1"/>
  <c r="O1927" i="1"/>
  <c r="O1941" i="1"/>
  <c r="O1952" i="1"/>
  <c r="O1966" i="1"/>
  <c r="O1976" i="1"/>
  <c r="O1987" i="1"/>
  <c r="O1998" i="1"/>
  <c r="O2008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O2131" i="1"/>
  <c r="O2139" i="1"/>
  <c r="O2147" i="1"/>
  <c r="O2155" i="1"/>
  <c r="O2163" i="1"/>
  <c r="O2171" i="1"/>
  <c r="O2179" i="1"/>
  <c r="O2187" i="1"/>
  <c r="O2195" i="1"/>
  <c r="O2203" i="1"/>
  <c r="O2211" i="1"/>
  <c r="O2219" i="1"/>
  <c r="O2227" i="1"/>
  <c r="O2235" i="1"/>
  <c r="O2243" i="1"/>
  <c r="O2251" i="1"/>
  <c r="O2259" i="1"/>
  <c r="O2267" i="1"/>
  <c r="O2275" i="1"/>
  <c r="O2283" i="1"/>
  <c r="O2291" i="1"/>
  <c r="O2299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9" i="1"/>
  <c r="O2747" i="1"/>
  <c r="O2755" i="1"/>
  <c r="O2763" i="1"/>
  <c r="O2771" i="1"/>
  <c r="O2779" i="1"/>
  <c r="O278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P1425" i="1"/>
  <c r="P2274" i="1"/>
  <c r="P2660" i="1"/>
  <c r="O140" i="1"/>
  <c r="O251" i="1"/>
  <c r="O320" i="1"/>
  <c r="O376" i="1"/>
  <c r="O433" i="1"/>
  <c r="O472" i="1"/>
  <c r="O516" i="1"/>
  <c r="O561" i="1"/>
  <c r="O600" i="1"/>
  <c r="O644" i="1"/>
  <c r="O689" i="1"/>
  <c r="O728" i="1"/>
  <c r="O772" i="1"/>
  <c r="O817" i="1"/>
  <c r="O856" i="1"/>
  <c r="O900" i="1"/>
  <c r="O945" i="1"/>
  <c r="O984" i="1"/>
  <c r="O1028" i="1"/>
  <c r="O1072" i="1"/>
  <c r="O1103" i="1"/>
  <c r="O1136" i="1"/>
  <c r="O1167" i="1"/>
  <c r="O1192" i="1"/>
  <c r="O1222" i="1"/>
  <c r="O1253" i="1"/>
  <c r="O1278" i="1"/>
  <c r="O1304" i="1"/>
  <c r="O1327" i="1"/>
  <c r="O1346" i="1"/>
  <c r="O1368" i="1"/>
  <c r="O1391" i="1"/>
  <c r="O1410" i="1"/>
  <c r="O1432" i="1"/>
  <c r="O1455" i="1"/>
  <c r="O1474" i="1"/>
  <c r="O1496" i="1"/>
  <c r="O1519" i="1"/>
  <c r="O1538" i="1"/>
  <c r="O1560" i="1"/>
  <c r="O1583" i="1"/>
  <c r="O1602" i="1"/>
  <c r="O1624" i="1"/>
  <c r="O1647" i="1"/>
  <c r="O1666" i="1"/>
  <c r="O1688" i="1"/>
  <c r="O1711" i="1"/>
  <c r="O1730" i="1"/>
  <c r="O1752" i="1"/>
  <c r="O1775" i="1"/>
  <c r="O1794" i="1"/>
  <c r="O1814" i="1"/>
  <c r="O1826" i="1"/>
  <c r="O1839" i="1"/>
  <c r="O1853" i="1"/>
  <c r="O1864" i="1"/>
  <c r="O1878" i="1"/>
  <c r="O1890" i="1"/>
  <c r="O1903" i="1"/>
  <c r="O1917" i="1"/>
  <c r="O1928" i="1"/>
  <c r="O1942" i="1"/>
  <c r="O1954" i="1"/>
  <c r="O1967" i="1"/>
  <c r="O1978" i="1"/>
  <c r="O1989" i="1"/>
  <c r="O1999" i="1"/>
  <c r="O2010" i="1"/>
  <c r="O2020" i="1"/>
  <c r="O2028" i="1"/>
  <c r="O2036" i="1"/>
  <c r="O2044" i="1"/>
  <c r="O2052" i="1"/>
  <c r="O2060" i="1"/>
  <c r="O2068" i="1"/>
  <c r="O2076" i="1"/>
  <c r="O2084" i="1"/>
  <c r="O2092" i="1"/>
  <c r="O2100" i="1"/>
  <c r="O2108" i="1"/>
  <c r="O2116" i="1"/>
  <c r="O2124" i="1"/>
  <c r="O2132" i="1"/>
  <c r="O2140" i="1"/>
  <c r="O2148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O2348" i="1"/>
  <c r="O2356" i="1"/>
  <c r="O2364" i="1"/>
  <c r="O2372" i="1"/>
  <c r="O2380" i="1"/>
  <c r="O2388" i="1"/>
  <c r="O2396" i="1"/>
  <c r="O2404" i="1"/>
  <c r="O2412" i="1"/>
  <c r="O2420" i="1"/>
  <c r="O2428" i="1"/>
  <c r="O2436" i="1"/>
  <c r="O2444" i="1"/>
  <c r="O2452" i="1"/>
  <c r="O2460" i="1"/>
  <c r="O2468" i="1"/>
  <c r="O2476" i="1"/>
  <c r="O2484" i="1"/>
  <c r="O2492" i="1"/>
  <c r="O2500" i="1"/>
  <c r="O2508" i="1"/>
  <c r="O2516" i="1"/>
  <c r="O2524" i="1"/>
  <c r="O2532" i="1"/>
  <c r="O2540" i="1"/>
  <c r="O2548" i="1"/>
  <c r="O2556" i="1"/>
  <c r="O2564" i="1"/>
  <c r="O2572" i="1"/>
  <c r="O2580" i="1"/>
  <c r="O2588" i="1"/>
  <c r="O2596" i="1"/>
  <c r="O2604" i="1"/>
  <c r="O2612" i="1"/>
  <c r="O2620" i="1"/>
  <c r="O2628" i="1"/>
  <c r="O2636" i="1"/>
  <c r="O2644" i="1"/>
  <c r="O2652" i="1"/>
  <c r="O2660" i="1"/>
  <c r="O2668" i="1"/>
  <c r="O2676" i="1"/>
  <c r="O2684" i="1"/>
  <c r="O2692" i="1"/>
  <c r="O2700" i="1"/>
  <c r="O2708" i="1"/>
  <c r="O2716" i="1"/>
  <c r="O2724" i="1"/>
  <c r="O2732" i="1"/>
  <c r="O2740" i="1"/>
  <c r="O2748" i="1"/>
  <c r="O2756" i="1"/>
  <c r="O2764" i="1"/>
  <c r="P1533" i="1"/>
  <c r="P2276" i="1"/>
  <c r="P2761" i="1"/>
  <c r="O156" i="1"/>
  <c r="O254" i="1"/>
  <c r="O333" i="1"/>
  <c r="O380" i="1"/>
  <c r="O436" i="1"/>
  <c r="O481" i="1"/>
  <c r="O520" i="1"/>
  <c r="O564" i="1"/>
  <c r="O609" i="1"/>
  <c r="O648" i="1"/>
  <c r="O692" i="1"/>
  <c r="O737" i="1"/>
  <c r="O776" i="1"/>
  <c r="O820" i="1"/>
  <c r="O865" i="1"/>
  <c r="O904" i="1"/>
  <c r="O948" i="1"/>
  <c r="O993" i="1"/>
  <c r="O1032" i="1"/>
  <c r="O1073" i="1"/>
  <c r="O1111" i="1"/>
  <c r="O1140" i="1"/>
  <c r="O1168" i="1"/>
  <c r="O1199" i="1"/>
  <c r="O1224" i="1"/>
  <c r="O1254" i="1"/>
  <c r="O1285" i="1"/>
  <c r="O1306" i="1"/>
  <c r="O1328" i="1"/>
  <c r="O1351" i="1"/>
  <c r="O1370" i="1"/>
  <c r="O1392" i="1"/>
  <c r="O1415" i="1"/>
  <c r="O1434" i="1"/>
  <c r="O1456" i="1"/>
  <c r="O1479" i="1"/>
  <c r="O1498" i="1"/>
  <c r="O1520" i="1"/>
  <c r="O1543" i="1"/>
  <c r="O1562" i="1"/>
  <c r="O1584" i="1"/>
  <c r="O1607" i="1"/>
  <c r="O1626" i="1"/>
  <c r="O1648" i="1"/>
  <c r="O1671" i="1"/>
  <c r="O1690" i="1"/>
  <c r="O1712" i="1"/>
  <c r="O1735" i="1"/>
  <c r="O1754" i="1"/>
  <c r="O1776" i="1"/>
  <c r="O1799" i="1"/>
  <c r="O1815" i="1"/>
  <c r="O1829" i="1"/>
  <c r="O1840" i="1"/>
  <c r="O1854" i="1"/>
  <c r="O1866" i="1"/>
  <c r="O1879" i="1"/>
  <c r="O1893" i="1"/>
  <c r="O1904" i="1"/>
  <c r="O1918" i="1"/>
  <c r="O1930" i="1"/>
  <c r="O1943" i="1"/>
  <c r="O1957" i="1"/>
  <c r="O1968" i="1"/>
  <c r="O1979" i="1"/>
  <c r="O1990" i="1"/>
  <c r="O2000" i="1"/>
  <c r="O2011" i="1"/>
  <c r="O2021" i="1"/>
  <c r="O2029" i="1"/>
  <c r="O2037" i="1"/>
  <c r="O2045" i="1"/>
  <c r="O2053" i="1"/>
  <c r="O2061" i="1"/>
  <c r="O2069" i="1"/>
  <c r="O2077" i="1"/>
  <c r="O2085" i="1"/>
  <c r="O2093" i="1"/>
  <c r="O2101" i="1"/>
  <c r="O2109" i="1"/>
  <c r="O2117" i="1"/>
  <c r="O2125" i="1"/>
  <c r="O2133" i="1"/>
  <c r="O2141" i="1"/>
  <c r="O2149" i="1"/>
  <c r="O2157" i="1"/>
  <c r="O2165" i="1"/>
  <c r="O2173" i="1"/>
  <c r="O2181" i="1"/>
  <c r="O2189" i="1"/>
  <c r="O2197" i="1"/>
  <c r="O2205" i="1"/>
  <c r="O2213" i="1"/>
  <c r="O2221" i="1"/>
  <c r="O2229" i="1"/>
  <c r="O2237" i="1"/>
  <c r="O2245" i="1"/>
  <c r="O2253" i="1"/>
  <c r="O2261" i="1"/>
  <c r="O2269" i="1"/>
  <c r="O2277" i="1"/>
  <c r="O2285" i="1"/>
  <c r="O2293" i="1"/>
  <c r="O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5" i="1"/>
  <c r="O2493" i="1"/>
  <c r="O2501" i="1"/>
  <c r="O2509" i="1"/>
  <c r="O2517" i="1"/>
  <c r="O2525" i="1"/>
  <c r="O2533" i="1"/>
  <c r="O2541" i="1"/>
  <c r="O2549" i="1"/>
  <c r="O2557" i="1"/>
  <c r="O2565" i="1"/>
  <c r="O2573" i="1"/>
  <c r="O2581" i="1"/>
  <c r="O2589" i="1"/>
  <c r="O2597" i="1"/>
  <c r="O2605" i="1"/>
  <c r="O2613" i="1"/>
  <c r="O2621" i="1"/>
  <c r="O2629" i="1"/>
  <c r="O2637" i="1"/>
  <c r="O2645" i="1"/>
  <c r="O2653" i="1"/>
  <c r="O2661" i="1"/>
  <c r="O2669" i="1"/>
  <c r="O2677" i="1"/>
  <c r="O2685" i="1"/>
  <c r="O2693" i="1"/>
  <c r="O2701" i="1"/>
  <c r="O2709" i="1"/>
  <c r="O2717" i="1"/>
  <c r="O2725" i="1"/>
  <c r="O2733" i="1"/>
  <c r="O2741" i="1"/>
  <c r="O2749" i="1"/>
  <c r="O2757" i="1"/>
  <c r="O2765" i="1"/>
  <c r="O2773" i="1"/>
  <c r="O2781" i="1"/>
  <c r="O2789" i="1"/>
  <c r="N8" i="1"/>
  <c r="N16" i="1"/>
  <c r="P1790" i="1"/>
  <c r="P2323" i="1"/>
  <c r="P2763" i="1"/>
  <c r="O178" i="1"/>
  <c r="O262" i="1"/>
  <c r="O336" i="1"/>
  <c r="O401" i="1"/>
  <c r="O440" i="1"/>
  <c r="O484" i="1"/>
  <c r="O529" i="1"/>
  <c r="O568" i="1"/>
  <c r="O612" i="1"/>
  <c r="O657" i="1"/>
  <c r="O696" i="1"/>
  <c r="O740" i="1"/>
  <c r="O785" i="1"/>
  <c r="O824" i="1"/>
  <c r="O868" i="1"/>
  <c r="O913" i="1"/>
  <c r="O952" i="1"/>
  <c r="O996" i="1"/>
  <c r="O1041" i="1"/>
  <c r="O1078" i="1"/>
  <c r="O1112" i="1"/>
  <c r="O1145" i="1"/>
  <c r="O1172" i="1"/>
  <c r="O1200" i="1"/>
  <c r="O1231" i="1"/>
  <c r="O1256" i="1"/>
  <c r="O1286" i="1"/>
  <c r="O1311" i="1"/>
  <c r="O1330" i="1"/>
  <c r="O1352" i="1"/>
  <c r="O1375" i="1"/>
  <c r="O1394" i="1"/>
  <c r="O1416" i="1"/>
  <c r="O1439" i="1"/>
  <c r="O1458" i="1"/>
  <c r="O1480" i="1"/>
  <c r="O1503" i="1"/>
  <c r="O1522" i="1"/>
  <c r="O1544" i="1"/>
  <c r="O1567" i="1"/>
  <c r="O1586" i="1"/>
  <c r="O1608" i="1"/>
  <c r="O1631" i="1"/>
  <c r="O1650" i="1"/>
  <c r="O1672" i="1"/>
  <c r="O1695" i="1"/>
  <c r="O1714" i="1"/>
  <c r="O1736" i="1"/>
  <c r="O1759" i="1"/>
  <c r="O1778" i="1"/>
  <c r="O1800" i="1"/>
  <c r="O1816" i="1"/>
  <c r="O1830" i="1"/>
  <c r="O1842" i="1"/>
  <c r="O1855" i="1"/>
  <c r="O1869" i="1"/>
  <c r="O1880" i="1"/>
  <c r="O1894" i="1"/>
  <c r="O1906" i="1"/>
  <c r="O1919" i="1"/>
  <c r="O1933" i="1"/>
  <c r="O1944" i="1"/>
  <c r="O1958" i="1"/>
  <c r="O1970" i="1"/>
  <c r="O1981" i="1"/>
  <c r="O1991" i="1"/>
  <c r="O2002" i="1"/>
  <c r="O2013" i="1"/>
  <c r="O2022" i="1"/>
  <c r="O2030" i="1"/>
  <c r="O2038" i="1"/>
  <c r="O2046" i="1"/>
  <c r="O2054" i="1"/>
  <c r="O2062" i="1"/>
  <c r="O2070" i="1"/>
  <c r="O2078" i="1"/>
  <c r="O2086" i="1"/>
  <c r="O2094" i="1"/>
  <c r="O2102" i="1"/>
  <c r="O2110" i="1"/>
  <c r="O2118" i="1"/>
  <c r="O2126" i="1"/>
  <c r="O2134" i="1"/>
  <c r="O2142" i="1"/>
  <c r="O2150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O2486" i="1"/>
  <c r="O2494" i="1"/>
  <c r="O2502" i="1"/>
  <c r="O2510" i="1"/>
  <c r="O2518" i="1"/>
  <c r="O2526" i="1"/>
  <c r="O2534" i="1"/>
  <c r="O2542" i="1"/>
  <c r="O2550" i="1"/>
  <c r="O2558" i="1"/>
  <c r="O2566" i="1"/>
  <c r="O2574" i="1"/>
  <c r="O2582" i="1"/>
  <c r="O2590" i="1"/>
  <c r="O2598" i="1"/>
  <c r="O2606" i="1"/>
  <c r="O2614" i="1"/>
  <c r="O2622" i="1"/>
  <c r="O2630" i="1"/>
  <c r="O2638" i="1"/>
  <c r="O2646" i="1"/>
  <c r="O2654" i="1"/>
  <c r="O2662" i="1"/>
  <c r="O2670" i="1"/>
  <c r="O2678" i="1"/>
  <c r="O2686" i="1"/>
  <c r="O2694" i="1"/>
  <c r="O2702" i="1"/>
  <c r="O2710" i="1"/>
  <c r="O2718" i="1"/>
  <c r="O2726" i="1"/>
  <c r="O2734" i="1"/>
  <c r="O2742" i="1"/>
  <c r="O2750" i="1"/>
  <c r="O2758" i="1"/>
  <c r="O2766" i="1"/>
  <c r="O2774" i="1"/>
  <c r="O2782" i="1"/>
  <c r="O2790" i="1"/>
  <c r="N9" i="1"/>
  <c r="N17" i="1"/>
  <c r="N25" i="1"/>
  <c r="P1823" i="1"/>
  <c r="P2436" i="1"/>
  <c r="O2" i="1"/>
  <c r="O184" i="1"/>
  <c r="O285" i="1"/>
  <c r="O341" i="1"/>
  <c r="O404" i="1"/>
  <c r="O449" i="1"/>
  <c r="O488" i="1"/>
  <c r="O532" i="1"/>
  <c r="O577" i="1"/>
  <c r="O616" i="1"/>
  <c r="O660" i="1"/>
  <c r="O705" i="1"/>
  <c r="O744" i="1"/>
  <c r="O788" i="1"/>
  <c r="O833" i="1"/>
  <c r="O872" i="1"/>
  <c r="O916" i="1"/>
  <c r="O961" i="1"/>
  <c r="O1000" i="1"/>
  <c r="O1044" i="1"/>
  <c r="O1086" i="1"/>
  <c r="O1116" i="1"/>
  <c r="O1148" i="1"/>
  <c r="O1177" i="1"/>
  <c r="O1204" i="1"/>
  <c r="O1232" i="1"/>
  <c r="O1263" i="1"/>
  <c r="O1288" i="1"/>
  <c r="O1312" i="1"/>
  <c r="O1335" i="1"/>
  <c r="O1354" i="1"/>
  <c r="O1376" i="1"/>
  <c r="O1399" i="1"/>
  <c r="O1418" i="1"/>
  <c r="O1440" i="1"/>
  <c r="O1463" i="1"/>
  <c r="O1482" i="1"/>
  <c r="O1504" i="1"/>
  <c r="O1527" i="1"/>
  <c r="O1546" i="1"/>
  <c r="O1568" i="1"/>
  <c r="O1591" i="1"/>
  <c r="O1610" i="1"/>
  <c r="O1632" i="1"/>
  <c r="O1655" i="1"/>
  <c r="O1674" i="1"/>
  <c r="O1696" i="1"/>
  <c r="O1719" i="1"/>
  <c r="O1738" i="1"/>
  <c r="O1760" i="1"/>
  <c r="O1783" i="1"/>
  <c r="O1802" i="1"/>
  <c r="O1818" i="1"/>
  <c r="O1831" i="1"/>
  <c r="O1845" i="1"/>
  <c r="O1856" i="1"/>
  <c r="O1870" i="1"/>
  <c r="O1882" i="1"/>
  <c r="O1895" i="1"/>
  <c r="O1909" i="1"/>
  <c r="O1920" i="1"/>
  <c r="O1934" i="1"/>
  <c r="O1946" i="1"/>
  <c r="O1959" i="1"/>
  <c r="O1971" i="1"/>
  <c r="O1982" i="1"/>
  <c r="O1992" i="1"/>
  <c r="O2003" i="1"/>
  <c r="O2014" i="1"/>
  <c r="O2023" i="1"/>
  <c r="O2031" i="1"/>
  <c r="O2039" i="1"/>
  <c r="O2047" i="1"/>
  <c r="O2055" i="1"/>
  <c r="O2063" i="1"/>
  <c r="O2071" i="1"/>
  <c r="O2079" i="1"/>
  <c r="O2087" i="1"/>
  <c r="O2095" i="1"/>
  <c r="O2103" i="1"/>
  <c r="O2111" i="1"/>
  <c r="O2119" i="1"/>
  <c r="O2127" i="1"/>
  <c r="O2135" i="1"/>
  <c r="O2143" i="1"/>
  <c r="O2151" i="1"/>
  <c r="O2159" i="1"/>
  <c r="O2167" i="1"/>
  <c r="O2175" i="1"/>
  <c r="O2183" i="1"/>
  <c r="O2191" i="1"/>
  <c r="O2199" i="1"/>
  <c r="O2207" i="1"/>
  <c r="O2215" i="1"/>
  <c r="O2223" i="1"/>
  <c r="O2231" i="1"/>
  <c r="O2239" i="1"/>
  <c r="O2247" i="1"/>
  <c r="O2255" i="1"/>
  <c r="O2263" i="1"/>
  <c r="O2271" i="1"/>
  <c r="O2279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P1912" i="1"/>
  <c r="O87" i="1"/>
  <c r="O357" i="1"/>
  <c r="O497" i="1"/>
  <c r="O593" i="1"/>
  <c r="O712" i="1"/>
  <c r="O836" i="1"/>
  <c r="O932" i="1"/>
  <c r="O1057" i="1"/>
  <c r="O1150" i="1"/>
  <c r="O1214" i="1"/>
  <c r="O1296" i="1"/>
  <c r="O1359" i="1"/>
  <c r="O1407" i="1"/>
  <c r="O1466" i="1"/>
  <c r="O1528" i="1"/>
  <c r="O1576" i="1"/>
  <c r="O1639" i="1"/>
  <c r="O1698" i="1"/>
  <c r="O1746" i="1"/>
  <c r="O1808" i="1"/>
  <c r="O1846" i="1"/>
  <c r="O1874" i="1"/>
  <c r="O1911" i="1"/>
  <c r="O1949" i="1"/>
  <c r="O1975" i="1"/>
  <c r="O2006" i="1"/>
  <c r="O2032" i="1"/>
  <c r="O2050" i="1"/>
  <c r="O2073" i="1"/>
  <c r="O2096" i="1"/>
  <c r="O2114" i="1"/>
  <c r="O2137" i="1"/>
  <c r="O2160" i="1"/>
  <c r="O2178" i="1"/>
  <c r="O2201" i="1"/>
  <c r="O2224" i="1"/>
  <c r="O2242" i="1"/>
  <c r="O2265" i="1"/>
  <c r="O2288" i="1"/>
  <c r="O2306" i="1"/>
  <c r="O2329" i="1"/>
  <c r="O2352" i="1"/>
  <c r="O2370" i="1"/>
  <c r="O2393" i="1"/>
  <c r="O2416" i="1"/>
  <c r="O2434" i="1"/>
  <c r="O2457" i="1"/>
  <c r="O2480" i="1"/>
  <c r="O2498" i="1"/>
  <c r="O2521" i="1"/>
  <c r="O2544" i="1"/>
  <c r="O2562" i="1"/>
  <c r="O2585" i="1"/>
  <c r="O2608" i="1"/>
  <c r="O2626" i="1"/>
  <c r="O2649" i="1"/>
  <c r="O2672" i="1"/>
  <c r="O2690" i="1"/>
  <c r="O2711" i="1"/>
  <c r="O2727" i="1"/>
  <c r="O2743" i="1"/>
  <c r="O2759" i="1"/>
  <c r="O2772" i="1"/>
  <c r="O2785" i="1"/>
  <c r="N10" i="1"/>
  <c r="N21" i="1"/>
  <c r="N32" i="1"/>
  <c r="N41" i="1"/>
  <c r="N50" i="1"/>
  <c r="N59" i="1"/>
  <c r="N68" i="1"/>
  <c r="N77" i="1"/>
  <c r="N87" i="1"/>
  <c r="N96" i="1"/>
  <c r="N105" i="1"/>
  <c r="N114" i="1"/>
  <c r="N123" i="1"/>
  <c r="N132" i="1"/>
  <c r="N141" i="1"/>
  <c r="N151" i="1"/>
  <c r="N160" i="1"/>
  <c r="N169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1182" i="1"/>
  <c r="N1190" i="1"/>
  <c r="N1198" i="1"/>
  <c r="N1206" i="1"/>
  <c r="N1214" i="1"/>
  <c r="N1222" i="1"/>
  <c r="N1230" i="1"/>
  <c r="P2094" i="1"/>
  <c r="O194" i="1"/>
  <c r="O363" i="1"/>
  <c r="O500" i="1"/>
  <c r="O625" i="1"/>
  <c r="O721" i="1"/>
  <c r="O840" i="1"/>
  <c r="O964" i="1"/>
  <c r="O1060" i="1"/>
  <c r="O1157" i="1"/>
  <c r="O1236" i="1"/>
  <c r="O1298" i="1"/>
  <c r="O1360" i="1"/>
  <c r="O1423" i="1"/>
  <c r="O1471" i="1"/>
  <c r="O1530" i="1"/>
  <c r="O1592" i="1"/>
  <c r="O1640" i="1"/>
  <c r="O1703" i="1"/>
  <c r="O1762" i="1"/>
  <c r="O1810" i="1"/>
  <c r="O1847" i="1"/>
  <c r="O1885" i="1"/>
  <c r="O1912" i="1"/>
  <c r="O1950" i="1"/>
  <c r="O1983" i="1"/>
  <c r="O2007" i="1"/>
  <c r="O2033" i="1"/>
  <c r="O2056" i="1"/>
  <c r="O2074" i="1"/>
  <c r="O2097" i="1"/>
  <c r="O2120" i="1"/>
  <c r="O2138" i="1"/>
  <c r="O2161" i="1"/>
  <c r="O2184" i="1"/>
  <c r="O2202" i="1"/>
  <c r="O2225" i="1"/>
  <c r="O2248" i="1"/>
  <c r="O2266" i="1"/>
  <c r="O2289" i="1"/>
  <c r="O2312" i="1"/>
  <c r="O2330" i="1"/>
  <c r="O2353" i="1"/>
  <c r="O2376" i="1"/>
  <c r="O2394" i="1"/>
  <c r="O2417" i="1"/>
  <c r="O2440" i="1"/>
  <c r="O2458" i="1"/>
  <c r="O2481" i="1"/>
  <c r="O2504" i="1"/>
  <c r="O2522" i="1"/>
  <c r="O2545" i="1"/>
  <c r="O2568" i="1"/>
  <c r="O2586" i="1"/>
  <c r="O2609" i="1"/>
  <c r="O2632" i="1"/>
  <c r="O2650" i="1"/>
  <c r="O2673" i="1"/>
  <c r="O2696" i="1"/>
  <c r="O2712" i="1"/>
  <c r="O2728" i="1"/>
  <c r="O2744" i="1"/>
  <c r="O2760" i="1"/>
  <c r="O2775" i="1"/>
  <c r="O2786" i="1"/>
  <c r="N11" i="1"/>
  <c r="N23" i="1"/>
  <c r="N33" i="1"/>
  <c r="N42" i="1"/>
  <c r="N51" i="1"/>
  <c r="N60" i="1"/>
  <c r="N69" i="1"/>
  <c r="N79" i="1"/>
  <c r="N88" i="1"/>
  <c r="N97" i="1"/>
  <c r="N106" i="1"/>
  <c r="N115" i="1"/>
  <c r="N124" i="1"/>
  <c r="N133" i="1"/>
  <c r="N143" i="1"/>
  <c r="N152" i="1"/>
  <c r="N161" i="1"/>
  <c r="N170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P2114" i="1"/>
  <c r="O218" i="1"/>
  <c r="O408" i="1"/>
  <c r="O504" i="1"/>
  <c r="O628" i="1"/>
  <c r="O753" i="1"/>
  <c r="O849" i="1"/>
  <c r="O968" i="1"/>
  <c r="O1087" i="1"/>
  <c r="O1158" i="1"/>
  <c r="O1241" i="1"/>
  <c r="O1314" i="1"/>
  <c r="O1362" i="1"/>
  <c r="O1424" i="1"/>
  <c r="O1487" i="1"/>
  <c r="O1535" i="1"/>
  <c r="O1594" i="1"/>
  <c r="O1656" i="1"/>
  <c r="O1704" i="1"/>
  <c r="O1767" i="1"/>
  <c r="O1821" i="1"/>
  <c r="O1848" i="1"/>
  <c r="O1886" i="1"/>
  <c r="O1922" i="1"/>
  <c r="O1951" i="1"/>
  <c r="O1984" i="1"/>
  <c r="O2015" i="1"/>
  <c r="O2034" i="1"/>
  <c r="O2057" i="1"/>
  <c r="O2080" i="1"/>
  <c r="O2098" i="1"/>
  <c r="O2121" i="1"/>
  <c r="O2144" i="1"/>
  <c r="O2162" i="1"/>
  <c r="O2185" i="1"/>
  <c r="O2208" i="1"/>
  <c r="O2226" i="1"/>
  <c r="O2249" i="1"/>
  <c r="O2272" i="1"/>
  <c r="O2290" i="1"/>
  <c r="O2313" i="1"/>
  <c r="O2336" i="1"/>
  <c r="O2354" i="1"/>
  <c r="O2377" i="1"/>
  <c r="O2400" i="1"/>
  <c r="O2418" i="1"/>
  <c r="O2441" i="1"/>
  <c r="O2464" i="1"/>
  <c r="O2482" i="1"/>
  <c r="O2505" i="1"/>
  <c r="O2528" i="1"/>
  <c r="O2546" i="1"/>
  <c r="O2569" i="1"/>
  <c r="O2592" i="1"/>
  <c r="O2610" i="1"/>
  <c r="O2633" i="1"/>
  <c r="O2656" i="1"/>
  <c r="O2674" i="1"/>
  <c r="O2697" i="1"/>
  <c r="O2713" i="1"/>
  <c r="O2729" i="1"/>
  <c r="O2745" i="1"/>
  <c r="O2761" i="1"/>
  <c r="O2776" i="1"/>
  <c r="O2788" i="1"/>
  <c r="N12" i="1"/>
  <c r="N24" i="1"/>
  <c r="N34" i="1"/>
  <c r="N43" i="1"/>
  <c r="N52" i="1"/>
  <c r="N61" i="1"/>
  <c r="P2451" i="1"/>
  <c r="O221" i="1"/>
  <c r="O417" i="1"/>
  <c r="O536" i="1"/>
  <c r="O632" i="1"/>
  <c r="O756" i="1"/>
  <c r="O881" i="1"/>
  <c r="O977" i="1"/>
  <c r="O1089" i="1"/>
  <c r="O1180" i="1"/>
  <c r="O1244" i="1"/>
  <c r="O1319" i="1"/>
  <c r="O1378" i="1"/>
  <c r="O1426" i="1"/>
  <c r="O1488" i="1"/>
  <c r="O1551" i="1"/>
  <c r="O1599" i="1"/>
  <c r="O1658" i="1"/>
  <c r="O1720" i="1"/>
  <c r="O1768" i="1"/>
  <c r="O1822" i="1"/>
  <c r="O1858" i="1"/>
  <c r="O1887" i="1"/>
  <c r="O1925" i="1"/>
  <c r="O1960" i="1"/>
  <c r="O1986" i="1"/>
  <c r="O2016" i="1"/>
  <c r="O2040" i="1"/>
  <c r="O2058" i="1"/>
  <c r="O2081" i="1"/>
  <c r="O2104" i="1"/>
  <c r="O2122" i="1"/>
  <c r="O2145" i="1"/>
  <c r="O2168" i="1"/>
  <c r="O2186" i="1"/>
  <c r="O2209" i="1"/>
  <c r="O2232" i="1"/>
  <c r="O2250" i="1"/>
  <c r="O2273" i="1"/>
  <c r="O2296" i="1"/>
  <c r="O2314" i="1"/>
  <c r="O2337" i="1"/>
  <c r="O2360" i="1"/>
  <c r="O2378" i="1"/>
  <c r="O2401" i="1"/>
  <c r="O2424" i="1"/>
  <c r="O2442" i="1"/>
  <c r="O2465" i="1"/>
  <c r="O2488" i="1"/>
  <c r="O2506" i="1"/>
  <c r="O2529" i="1"/>
  <c r="O2552" i="1"/>
  <c r="O2570" i="1"/>
  <c r="O2593" i="1"/>
  <c r="O2616" i="1"/>
  <c r="O2634" i="1"/>
  <c r="O2657" i="1"/>
  <c r="O2680" i="1"/>
  <c r="O2698" i="1"/>
  <c r="O2714" i="1"/>
  <c r="O2730" i="1"/>
  <c r="O2746" i="1"/>
  <c r="O2762" i="1"/>
  <c r="O2777" i="1"/>
  <c r="N2" i="1"/>
  <c r="N13" i="1"/>
  <c r="N26" i="1"/>
  <c r="N35" i="1"/>
  <c r="N44" i="1"/>
  <c r="N53" i="1"/>
  <c r="N63" i="1"/>
  <c r="N72" i="1"/>
  <c r="N81" i="1"/>
  <c r="N90" i="1"/>
  <c r="N99" i="1"/>
  <c r="N108" i="1"/>
  <c r="N117" i="1"/>
  <c r="N127" i="1"/>
  <c r="N136" i="1"/>
  <c r="N145" i="1"/>
  <c r="N154" i="1"/>
  <c r="N163" i="1"/>
  <c r="N172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P2498" i="1"/>
  <c r="O290" i="1"/>
  <c r="O420" i="1"/>
  <c r="O545" i="1"/>
  <c r="O664" i="1"/>
  <c r="O760" i="1"/>
  <c r="O884" i="1"/>
  <c r="O1009" i="1"/>
  <c r="O1097" i="1"/>
  <c r="O1182" i="1"/>
  <c r="O1264" i="1"/>
  <c r="O1320" i="1"/>
  <c r="O1383" i="1"/>
  <c r="O1442" i="1"/>
  <c r="O1490" i="1"/>
  <c r="O1552" i="1"/>
  <c r="O1615" i="1"/>
  <c r="O1663" i="1"/>
  <c r="O1722" i="1"/>
  <c r="O1784" i="1"/>
  <c r="O1823" i="1"/>
  <c r="O1861" i="1"/>
  <c r="O1896" i="1"/>
  <c r="O1926" i="1"/>
  <c r="O1962" i="1"/>
  <c r="O1994" i="1"/>
  <c r="O2018" i="1"/>
  <c r="O2041" i="1"/>
  <c r="O2064" i="1"/>
  <c r="O2082" i="1"/>
  <c r="O2105" i="1"/>
  <c r="O2128" i="1"/>
  <c r="O2146" i="1"/>
  <c r="O2169" i="1"/>
  <c r="O2192" i="1"/>
  <c r="O2210" i="1"/>
  <c r="O2233" i="1"/>
  <c r="O2256" i="1"/>
  <c r="O2274" i="1"/>
  <c r="O2297" i="1"/>
  <c r="O2320" i="1"/>
  <c r="O2338" i="1"/>
  <c r="O2361" i="1"/>
  <c r="O2384" i="1"/>
  <c r="O2402" i="1"/>
  <c r="O2425" i="1"/>
  <c r="O2448" i="1"/>
  <c r="O2466" i="1"/>
  <c r="O2489" i="1"/>
  <c r="O2512" i="1"/>
  <c r="O2530" i="1"/>
  <c r="O2553" i="1"/>
  <c r="O2576" i="1"/>
  <c r="O2594" i="1"/>
  <c r="O2617" i="1"/>
  <c r="O2640" i="1"/>
  <c r="O2658" i="1"/>
  <c r="O2681" i="1"/>
  <c r="O2703" i="1"/>
  <c r="O2719" i="1"/>
  <c r="O2735" i="1"/>
  <c r="O2751" i="1"/>
  <c r="O2767" i="1"/>
  <c r="O2778" i="1"/>
  <c r="N3" i="1"/>
  <c r="N15" i="1"/>
  <c r="N27" i="1"/>
  <c r="N36" i="1"/>
  <c r="N45" i="1"/>
  <c r="N55" i="1"/>
  <c r="N64" i="1"/>
  <c r="N73" i="1"/>
  <c r="N82" i="1"/>
  <c r="N91" i="1"/>
  <c r="N100" i="1"/>
  <c r="N109" i="1"/>
  <c r="N119" i="1"/>
  <c r="N128" i="1"/>
  <c r="N137" i="1"/>
  <c r="N146" i="1"/>
  <c r="N155" i="1"/>
  <c r="N164" i="1"/>
  <c r="N173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P2611" i="1"/>
  <c r="O465" i="1"/>
  <c r="O801" i="1"/>
  <c r="O1124" i="1"/>
  <c r="O1295" i="1"/>
  <c r="O1448" i="1"/>
  <c r="O1616" i="1"/>
  <c r="O1744" i="1"/>
  <c r="O1871" i="1"/>
  <c r="O1965" i="1"/>
  <c r="O2026" i="1"/>
  <c r="O2089" i="1"/>
  <c r="O2152" i="1"/>
  <c r="O2200" i="1"/>
  <c r="O2258" i="1"/>
  <c r="O2321" i="1"/>
  <c r="O2369" i="1"/>
  <c r="O2432" i="1"/>
  <c r="O2490" i="1"/>
  <c r="O2538" i="1"/>
  <c r="O2601" i="1"/>
  <c r="O2664" i="1"/>
  <c r="O2706" i="1"/>
  <c r="O2753" i="1"/>
  <c r="N4" i="1"/>
  <c r="N31" i="1"/>
  <c r="N57" i="1"/>
  <c r="N76" i="1"/>
  <c r="N95" i="1"/>
  <c r="N113" i="1"/>
  <c r="N131" i="1"/>
  <c r="N149" i="1"/>
  <c r="N168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899" i="1"/>
  <c r="N912" i="1"/>
  <c r="N924" i="1"/>
  <c r="N938" i="1"/>
  <c r="N949" i="1"/>
  <c r="N963" i="1"/>
  <c r="N976" i="1"/>
  <c r="N988" i="1"/>
  <c r="N1002" i="1"/>
  <c r="N1013" i="1"/>
  <c r="N1025" i="1"/>
  <c r="N1035" i="1"/>
  <c r="N1045" i="1"/>
  <c r="N1057" i="1"/>
  <c r="N1067" i="1"/>
  <c r="N1077" i="1"/>
  <c r="N1089" i="1"/>
  <c r="N1099" i="1"/>
  <c r="N1109" i="1"/>
  <c r="N1121" i="1"/>
  <c r="N1131" i="1"/>
  <c r="N1141" i="1"/>
  <c r="N1153" i="1"/>
  <c r="N1163" i="1"/>
  <c r="N1173" i="1"/>
  <c r="N1185" i="1"/>
  <c r="N1195" i="1"/>
  <c r="N1205" i="1"/>
  <c r="N1216" i="1"/>
  <c r="N1225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O60" i="1"/>
  <c r="O548" i="1"/>
  <c r="O804" i="1"/>
  <c r="O1126" i="1"/>
  <c r="O1336" i="1"/>
  <c r="O1464" i="1"/>
  <c r="O1618" i="1"/>
  <c r="O1786" i="1"/>
  <c r="O1872" i="1"/>
  <c r="O1973" i="1"/>
  <c r="O2042" i="1"/>
  <c r="O2090" i="1"/>
  <c r="O2153" i="1"/>
  <c r="O2216" i="1"/>
  <c r="O2264" i="1"/>
  <c r="O2322" i="1"/>
  <c r="O2385" i="1"/>
  <c r="O2433" i="1"/>
  <c r="O2496" i="1"/>
  <c r="O2554" i="1"/>
  <c r="O2602" i="1"/>
  <c r="O2665" i="1"/>
  <c r="O2720" i="1"/>
  <c r="O2754" i="1"/>
  <c r="N5" i="1"/>
  <c r="N37" i="1"/>
  <c r="N58" i="1"/>
  <c r="N80" i="1"/>
  <c r="N98" i="1"/>
  <c r="N116" i="1"/>
  <c r="N135" i="1"/>
  <c r="N153" i="1"/>
  <c r="N171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408" i="1"/>
  <c r="N424" i="1"/>
  <c r="N440" i="1"/>
  <c r="N456" i="1"/>
  <c r="N472" i="1"/>
  <c r="N488" i="1"/>
  <c r="N504" i="1"/>
  <c r="N520" i="1"/>
  <c r="N536" i="1"/>
  <c r="N552" i="1"/>
  <c r="N568" i="1"/>
  <c r="N584" i="1"/>
  <c r="N600" i="1"/>
  <c r="N616" i="1"/>
  <c r="N632" i="1"/>
  <c r="N648" i="1"/>
  <c r="N664" i="1"/>
  <c r="N680" i="1"/>
  <c r="N696" i="1"/>
  <c r="N712" i="1"/>
  <c r="N728" i="1"/>
  <c r="N744" i="1"/>
  <c r="N760" i="1"/>
  <c r="N776" i="1"/>
  <c r="N792" i="1"/>
  <c r="N808" i="1"/>
  <c r="N824" i="1"/>
  <c r="N840" i="1"/>
  <c r="N856" i="1"/>
  <c r="N872" i="1"/>
  <c r="N888" i="1"/>
  <c r="N900" i="1"/>
  <c r="N914" i="1"/>
  <c r="N925" i="1"/>
  <c r="N939" i="1"/>
  <c r="N952" i="1"/>
  <c r="N964" i="1"/>
  <c r="N978" i="1"/>
  <c r="N989" i="1"/>
  <c r="N1003" i="1"/>
  <c r="N1016" i="1"/>
  <c r="N1026" i="1"/>
  <c r="N1036" i="1"/>
  <c r="N1048" i="1"/>
  <c r="N1058" i="1"/>
  <c r="N1068" i="1"/>
  <c r="N1080" i="1"/>
  <c r="N1090" i="1"/>
  <c r="N1100" i="1"/>
  <c r="N1112" i="1"/>
  <c r="N1122" i="1"/>
  <c r="N1132" i="1"/>
  <c r="N1144" i="1"/>
  <c r="N1154" i="1"/>
  <c r="N1164" i="1"/>
  <c r="N1176" i="1"/>
  <c r="N1186" i="1"/>
  <c r="N1196" i="1"/>
  <c r="N1208" i="1"/>
  <c r="N1217" i="1"/>
  <c r="N1226" i="1"/>
  <c r="N1235" i="1"/>
  <c r="N1243" i="1"/>
  <c r="N1251" i="1"/>
  <c r="N1259" i="1"/>
  <c r="N1267" i="1"/>
  <c r="N1275" i="1"/>
  <c r="N1283" i="1"/>
  <c r="N1291" i="1"/>
  <c r="N1299" i="1"/>
  <c r="N1307" i="1"/>
  <c r="N1315" i="1"/>
  <c r="N1323" i="1"/>
  <c r="N1331" i="1"/>
  <c r="N1339" i="1"/>
  <c r="N1347" i="1"/>
  <c r="N1355" i="1"/>
  <c r="N1363" i="1"/>
  <c r="N1371" i="1"/>
  <c r="N1379" i="1"/>
  <c r="N1387" i="1"/>
  <c r="N1395" i="1"/>
  <c r="N1403" i="1"/>
  <c r="N1411" i="1"/>
  <c r="N1419" i="1"/>
  <c r="N1427" i="1"/>
  <c r="N1435" i="1"/>
  <c r="N1443" i="1"/>
  <c r="N1451" i="1"/>
  <c r="N1459" i="1"/>
  <c r="N1467" i="1"/>
  <c r="N1475" i="1"/>
  <c r="N1483" i="1"/>
  <c r="N1491" i="1"/>
  <c r="N1499" i="1"/>
  <c r="N1507" i="1"/>
  <c r="N1515" i="1"/>
  <c r="N1523" i="1"/>
  <c r="N1531" i="1"/>
  <c r="N1539" i="1"/>
  <c r="N1547" i="1"/>
  <c r="N1555" i="1"/>
  <c r="N1563" i="1"/>
  <c r="N1571" i="1"/>
  <c r="N1579" i="1"/>
  <c r="N1587" i="1"/>
  <c r="N1595" i="1"/>
  <c r="N1603" i="1"/>
  <c r="N1611" i="1"/>
  <c r="N1619" i="1"/>
  <c r="N1627" i="1"/>
  <c r="N1635" i="1"/>
  <c r="N1643" i="1"/>
  <c r="N1651" i="1"/>
  <c r="N1659" i="1"/>
  <c r="N1667" i="1"/>
  <c r="N1675" i="1"/>
  <c r="N1683" i="1"/>
  <c r="N1691" i="1"/>
  <c r="N1699" i="1"/>
  <c r="N1707" i="1"/>
  <c r="N1715" i="1"/>
  <c r="N1723" i="1"/>
  <c r="N1731" i="1"/>
  <c r="N1739" i="1"/>
  <c r="N1747" i="1"/>
  <c r="N1755" i="1"/>
  <c r="N1763" i="1"/>
  <c r="N1771" i="1"/>
  <c r="N1779" i="1"/>
  <c r="N1787" i="1"/>
  <c r="N1795" i="1"/>
  <c r="N1803" i="1"/>
  <c r="N1811" i="1"/>
  <c r="N1819" i="1"/>
  <c r="N1827" i="1"/>
  <c r="N1835" i="1"/>
  <c r="N1843" i="1"/>
  <c r="N1851" i="1"/>
  <c r="N1859" i="1"/>
  <c r="N1867" i="1"/>
  <c r="N1875" i="1"/>
  <c r="N1883" i="1"/>
  <c r="N1891" i="1"/>
  <c r="N1899" i="1"/>
  <c r="N1907" i="1"/>
  <c r="N1915" i="1"/>
  <c r="N1923" i="1"/>
  <c r="N1931" i="1"/>
  <c r="N1939" i="1"/>
  <c r="N1947" i="1"/>
  <c r="N1955" i="1"/>
  <c r="N1963" i="1"/>
  <c r="N1971" i="1"/>
  <c r="N1979" i="1"/>
  <c r="N1987" i="1"/>
  <c r="N1995" i="1"/>
  <c r="N2003" i="1"/>
  <c r="N2011" i="1"/>
  <c r="N2019" i="1"/>
  <c r="N2027" i="1"/>
  <c r="N2035" i="1"/>
  <c r="N2043" i="1"/>
  <c r="N2051" i="1"/>
  <c r="N2059" i="1"/>
  <c r="N2067" i="1"/>
  <c r="N2075" i="1"/>
  <c r="N2083" i="1"/>
  <c r="N2091" i="1"/>
  <c r="N2099" i="1"/>
  <c r="N2107" i="1"/>
  <c r="N2115" i="1"/>
  <c r="N2123" i="1"/>
  <c r="N2131" i="1"/>
  <c r="N2139" i="1"/>
  <c r="N2147" i="1"/>
  <c r="N2155" i="1"/>
  <c r="N2163" i="1"/>
  <c r="N2171" i="1"/>
  <c r="N2179" i="1"/>
  <c r="N2187" i="1"/>
  <c r="N2195" i="1"/>
  <c r="N2203" i="1"/>
  <c r="N2211" i="1"/>
  <c r="N2219" i="1"/>
  <c r="N2227" i="1"/>
  <c r="N2235" i="1"/>
  <c r="N2243" i="1"/>
  <c r="N2251" i="1"/>
  <c r="N2259" i="1"/>
  <c r="N2267" i="1"/>
  <c r="N2275" i="1"/>
  <c r="N2283" i="1"/>
  <c r="N2291" i="1"/>
  <c r="N2299" i="1"/>
  <c r="N2307" i="1"/>
  <c r="N2315" i="1"/>
  <c r="N2323" i="1"/>
  <c r="N2331" i="1"/>
  <c r="N2339" i="1"/>
  <c r="N2347" i="1"/>
  <c r="N2355" i="1"/>
  <c r="N2363" i="1"/>
  <c r="N2371" i="1"/>
  <c r="N2379" i="1"/>
  <c r="N2387" i="1"/>
  <c r="N2395" i="1"/>
  <c r="N2403" i="1"/>
  <c r="N2411" i="1"/>
  <c r="N2419" i="1"/>
  <c r="N2427" i="1"/>
  <c r="N2435" i="1"/>
  <c r="N2443" i="1"/>
  <c r="N2451" i="1"/>
  <c r="N2459" i="1"/>
  <c r="N2467" i="1"/>
  <c r="N2475" i="1"/>
  <c r="N2483" i="1"/>
  <c r="N2491" i="1"/>
  <c r="N2499" i="1"/>
  <c r="N2507" i="1"/>
  <c r="N2515" i="1"/>
  <c r="N2523" i="1"/>
  <c r="N2531" i="1"/>
  <c r="N2539" i="1"/>
  <c r="N2547" i="1"/>
  <c r="N2555" i="1"/>
  <c r="N2563" i="1"/>
  <c r="N2571" i="1"/>
  <c r="N2579" i="1"/>
  <c r="N2587" i="1"/>
  <c r="N2595" i="1"/>
  <c r="N2603" i="1"/>
  <c r="N2611" i="1"/>
  <c r="N2619" i="1"/>
  <c r="N2627" i="1"/>
  <c r="N2635" i="1"/>
  <c r="N2643" i="1"/>
  <c r="N2651" i="1"/>
  <c r="N2659" i="1"/>
  <c r="N2667" i="1"/>
  <c r="N2675" i="1"/>
  <c r="N2683" i="1"/>
  <c r="N2691" i="1"/>
  <c r="N2699" i="1"/>
  <c r="N2707" i="1"/>
  <c r="N2715" i="1"/>
  <c r="N2723" i="1"/>
  <c r="N2731" i="1"/>
  <c r="N2739" i="1"/>
  <c r="N2747" i="1"/>
  <c r="N2755" i="1"/>
  <c r="N2763" i="1"/>
  <c r="N2771" i="1"/>
  <c r="N2779" i="1"/>
  <c r="N2787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O66" i="1"/>
  <c r="O580" i="1"/>
  <c r="O888" i="1"/>
  <c r="O1128" i="1"/>
  <c r="O1338" i="1"/>
  <c r="O1506" i="1"/>
  <c r="O1634" i="1"/>
  <c r="O1791" i="1"/>
  <c r="O1898" i="1"/>
  <c r="O1974" i="1"/>
  <c r="O2048" i="1"/>
  <c r="O2106" i="1"/>
  <c r="O2154" i="1"/>
  <c r="O2217" i="1"/>
  <c r="O2280" i="1"/>
  <c r="O2328" i="1"/>
  <c r="O2386" i="1"/>
  <c r="O2449" i="1"/>
  <c r="O2497" i="1"/>
  <c r="O2560" i="1"/>
  <c r="O2618" i="1"/>
  <c r="O2666" i="1"/>
  <c r="O2721" i="1"/>
  <c r="O2768" i="1"/>
  <c r="N7" i="1"/>
  <c r="N39" i="1"/>
  <c r="N65" i="1"/>
  <c r="N83" i="1"/>
  <c r="N101" i="1"/>
  <c r="N120" i="1"/>
  <c r="N138" i="1"/>
  <c r="N156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95" i="1"/>
  <c r="N411" i="1"/>
  <c r="N427" i="1"/>
  <c r="N44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0" i="1"/>
  <c r="N901" i="1"/>
  <c r="N915" i="1"/>
  <c r="N928" i="1"/>
  <c r="N940" i="1"/>
  <c r="N954" i="1"/>
  <c r="N965" i="1"/>
  <c r="N979" i="1"/>
  <c r="N992" i="1"/>
  <c r="N1004" i="1"/>
  <c r="N1017" i="1"/>
  <c r="N1027" i="1"/>
  <c r="N1037" i="1"/>
  <c r="N1049" i="1"/>
  <c r="N1059" i="1"/>
  <c r="N1069" i="1"/>
  <c r="N1081" i="1"/>
  <c r="N1091" i="1"/>
  <c r="N1101" i="1"/>
  <c r="N1113" i="1"/>
  <c r="N1123" i="1"/>
  <c r="N1133" i="1"/>
  <c r="N1145" i="1"/>
  <c r="N1155" i="1"/>
  <c r="N1165" i="1"/>
  <c r="N1177" i="1"/>
  <c r="N1187" i="1"/>
  <c r="N1197" i="1"/>
  <c r="N1209" i="1"/>
  <c r="N1218" i="1"/>
  <c r="N1227" i="1"/>
  <c r="N1236" i="1"/>
  <c r="N1244" i="1"/>
  <c r="N1252" i="1"/>
  <c r="N1260" i="1"/>
  <c r="N1268" i="1"/>
  <c r="N1276" i="1"/>
  <c r="N1284" i="1"/>
  <c r="N1292" i="1"/>
  <c r="N1300" i="1"/>
  <c r="N1308" i="1"/>
  <c r="N1316" i="1"/>
  <c r="N1324" i="1"/>
  <c r="N1332" i="1"/>
  <c r="N1340" i="1"/>
  <c r="N1348" i="1"/>
  <c r="N1356" i="1"/>
  <c r="N1364" i="1"/>
  <c r="N1372" i="1"/>
  <c r="N1380" i="1"/>
  <c r="N1388" i="1"/>
  <c r="N1396" i="1"/>
  <c r="N1404" i="1"/>
  <c r="N1412" i="1"/>
  <c r="N1420" i="1"/>
  <c r="N1428" i="1"/>
  <c r="N1436" i="1"/>
  <c r="N1444" i="1"/>
  <c r="N1452" i="1"/>
  <c r="N1460" i="1"/>
  <c r="N1468" i="1"/>
  <c r="N1476" i="1"/>
  <c r="N1484" i="1"/>
  <c r="N1492" i="1"/>
  <c r="N1500" i="1"/>
  <c r="N1508" i="1"/>
  <c r="N1516" i="1"/>
  <c r="N1524" i="1"/>
  <c r="N1532" i="1"/>
  <c r="N1540" i="1"/>
  <c r="N1548" i="1"/>
  <c r="N1556" i="1"/>
  <c r="N1564" i="1"/>
  <c r="N1572" i="1"/>
  <c r="N1580" i="1"/>
  <c r="N1588" i="1"/>
  <c r="N1596" i="1"/>
  <c r="N1604" i="1"/>
  <c r="N1612" i="1"/>
  <c r="N1620" i="1"/>
  <c r="N1628" i="1"/>
  <c r="N1636" i="1"/>
  <c r="N1644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N1900" i="1"/>
  <c r="N1908" i="1"/>
  <c r="N1916" i="1"/>
  <c r="N1924" i="1"/>
  <c r="N1932" i="1"/>
  <c r="N1940" i="1"/>
  <c r="N1948" i="1"/>
  <c r="N1956" i="1"/>
  <c r="N1964" i="1"/>
  <c r="N1972" i="1"/>
  <c r="N1980" i="1"/>
  <c r="N1988" i="1"/>
  <c r="N1996" i="1"/>
  <c r="N2004" i="1"/>
  <c r="N2012" i="1"/>
  <c r="N2020" i="1"/>
  <c r="N2028" i="1"/>
  <c r="N2036" i="1"/>
  <c r="N2044" i="1"/>
  <c r="N2052" i="1"/>
  <c r="N2060" i="1"/>
  <c r="N2068" i="1"/>
  <c r="N2076" i="1"/>
  <c r="N2084" i="1"/>
  <c r="N2092" i="1"/>
  <c r="N2100" i="1"/>
  <c r="N2108" i="1"/>
  <c r="N2116" i="1"/>
  <c r="N2124" i="1"/>
  <c r="N2132" i="1"/>
  <c r="N2140" i="1"/>
  <c r="N2148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N2348" i="1"/>
  <c r="N2356" i="1"/>
  <c r="N2364" i="1"/>
  <c r="N2372" i="1"/>
  <c r="N2380" i="1"/>
  <c r="N2388" i="1"/>
  <c r="N2396" i="1"/>
  <c r="N2404" i="1"/>
  <c r="N2412" i="1"/>
  <c r="N2420" i="1"/>
  <c r="N2428" i="1"/>
  <c r="N2436" i="1"/>
  <c r="N2444" i="1"/>
  <c r="N2452" i="1"/>
  <c r="N2460" i="1"/>
  <c r="N2468" i="1"/>
  <c r="N2476" i="1"/>
  <c r="N2484" i="1"/>
  <c r="N2492" i="1"/>
  <c r="N2500" i="1"/>
  <c r="N2508" i="1"/>
  <c r="N2516" i="1"/>
  <c r="N2524" i="1"/>
  <c r="N2532" i="1"/>
  <c r="N2540" i="1"/>
  <c r="N2548" i="1"/>
  <c r="N2556" i="1"/>
  <c r="N2564" i="1"/>
  <c r="N2572" i="1"/>
  <c r="N2580" i="1"/>
  <c r="N2588" i="1"/>
  <c r="N2596" i="1"/>
  <c r="N2604" i="1"/>
  <c r="N2612" i="1"/>
  <c r="N2620" i="1"/>
  <c r="N2628" i="1"/>
  <c r="N2636" i="1"/>
  <c r="N2644" i="1"/>
  <c r="N2652" i="1"/>
  <c r="N2660" i="1"/>
  <c r="N2668" i="1"/>
  <c r="N2676" i="1"/>
  <c r="N2684" i="1"/>
  <c r="N2692" i="1"/>
  <c r="N2700" i="1"/>
  <c r="N2708" i="1"/>
  <c r="N2716" i="1"/>
  <c r="N2724" i="1"/>
  <c r="N2732" i="1"/>
  <c r="N2740" i="1"/>
  <c r="N2748" i="1"/>
  <c r="N2756" i="1"/>
  <c r="N2764" i="1"/>
  <c r="N2772" i="1"/>
  <c r="N2780" i="1"/>
  <c r="N2788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O299" i="1"/>
  <c r="O584" i="1"/>
  <c r="O920" i="1"/>
  <c r="O1189" i="1"/>
  <c r="O1343" i="1"/>
  <c r="O1511" i="1"/>
  <c r="O1679" i="1"/>
  <c r="O1807" i="1"/>
  <c r="O1901" i="1"/>
  <c r="O1995" i="1"/>
  <c r="O2049" i="1"/>
  <c r="O2112" i="1"/>
  <c r="O2170" i="1"/>
  <c r="O2218" i="1"/>
  <c r="O2281" i="1"/>
  <c r="O2344" i="1"/>
  <c r="O2392" i="1"/>
  <c r="O2450" i="1"/>
  <c r="O2513" i="1"/>
  <c r="O2561" i="1"/>
  <c r="O2624" i="1"/>
  <c r="O2682" i="1"/>
  <c r="O2722" i="1"/>
  <c r="O2769" i="1"/>
  <c r="N18" i="1"/>
  <c r="N40" i="1"/>
  <c r="N66" i="1"/>
  <c r="N84" i="1"/>
  <c r="N103" i="1"/>
  <c r="N121" i="1"/>
  <c r="N139" i="1"/>
  <c r="N157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1" i="1"/>
  <c r="N904" i="1"/>
  <c r="N916" i="1"/>
  <c r="N930" i="1"/>
  <c r="N941" i="1"/>
  <c r="N955" i="1"/>
  <c r="N968" i="1"/>
  <c r="N980" i="1"/>
  <c r="N994" i="1"/>
  <c r="N1005" i="1"/>
  <c r="N1018" i="1"/>
  <c r="N1028" i="1"/>
  <c r="N1040" i="1"/>
  <c r="N1050" i="1"/>
  <c r="N1060" i="1"/>
  <c r="N1072" i="1"/>
  <c r="N1082" i="1"/>
  <c r="N1092" i="1"/>
  <c r="N1104" i="1"/>
  <c r="N1114" i="1"/>
  <c r="N1124" i="1"/>
  <c r="N1136" i="1"/>
  <c r="N1146" i="1"/>
  <c r="N1156" i="1"/>
  <c r="N1168" i="1"/>
  <c r="N1178" i="1"/>
  <c r="N1188" i="1"/>
  <c r="N1200" i="1"/>
  <c r="N1210" i="1"/>
  <c r="N1219" i="1"/>
  <c r="N1228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N1397" i="1"/>
  <c r="N1405" i="1"/>
  <c r="N1413" i="1"/>
  <c r="N1421" i="1"/>
  <c r="N1429" i="1"/>
  <c r="N1437" i="1"/>
  <c r="N1445" i="1"/>
  <c r="N1453" i="1"/>
  <c r="N1461" i="1"/>
  <c r="N1469" i="1"/>
  <c r="N1477" i="1"/>
  <c r="N1485" i="1"/>
  <c r="N1493" i="1"/>
  <c r="N1501" i="1"/>
  <c r="N1509" i="1"/>
  <c r="N1517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1" i="1"/>
  <c r="N1629" i="1"/>
  <c r="N1637" i="1"/>
  <c r="N1645" i="1"/>
  <c r="N1653" i="1"/>
  <c r="N1661" i="1"/>
  <c r="N1669" i="1"/>
  <c r="N1677" i="1"/>
  <c r="N1685" i="1"/>
  <c r="N1693" i="1"/>
  <c r="N1701" i="1"/>
  <c r="N1709" i="1"/>
  <c r="N1717" i="1"/>
  <c r="N1725" i="1"/>
  <c r="N1733" i="1"/>
  <c r="N1741" i="1"/>
  <c r="N1749" i="1"/>
  <c r="N1757" i="1"/>
  <c r="N1765" i="1"/>
  <c r="N1773" i="1"/>
  <c r="N1781" i="1"/>
  <c r="N1789" i="1"/>
  <c r="N1797" i="1"/>
  <c r="N1805" i="1"/>
  <c r="N1813" i="1"/>
  <c r="N1821" i="1"/>
  <c r="N1829" i="1"/>
  <c r="N1837" i="1"/>
  <c r="N1845" i="1"/>
  <c r="N1853" i="1"/>
  <c r="N1861" i="1"/>
  <c r="N1869" i="1"/>
  <c r="N1877" i="1"/>
  <c r="N1885" i="1"/>
  <c r="N1893" i="1"/>
  <c r="N1901" i="1"/>
  <c r="N1909" i="1"/>
  <c r="N1917" i="1"/>
  <c r="N1925" i="1"/>
  <c r="N1933" i="1"/>
  <c r="N1941" i="1"/>
  <c r="N1949" i="1"/>
  <c r="N1957" i="1"/>
  <c r="N1965" i="1"/>
  <c r="N1973" i="1"/>
  <c r="N1981" i="1"/>
  <c r="N1989" i="1"/>
  <c r="N1997" i="1"/>
  <c r="N2005" i="1"/>
  <c r="N2013" i="1"/>
  <c r="N2021" i="1"/>
  <c r="N2029" i="1"/>
  <c r="N2037" i="1"/>
  <c r="N2045" i="1"/>
  <c r="N2053" i="1"/>
  <c r="N2061" i="1"/>
  <c r="N2069" i="1"/>
  <c r="N2077" i="1"/>
  <c r="N2085" i="1"/>
  <c r="N2093" i="1"/>
  <c r="N2101" i="1"/>
  <c r="N2109" i="1"/>
  <c r="N2117" i="1"/>
  <c r="N2125" i="1"/>
  <c r="N2133" i="1"/>
  <c r="N2141" i="1"/>
  <c r="N2149" i="1"/>
  <c r="N2157" i="1"/>
  <c r="N2165" i="1"/>
  <c r="N2173" i="1"/>
  <c r="N2181" i="1"/>
  <c r="N2189" i="1"/>
  <c r="N2197" i="1"/>
  <c r="N2205" i="1"/>
  <c r="N2213" i="1"/>
  <c r="N2221" i="1"/>
  <c r="N2229" i="1"/>
  <c r="N2237" i="1"/>
  <c r="N2245" i="1"/>
  <c r="N2253" i="1"/>
  <c r="N2261" i="1"/>
  <c r="N2269" i="1"/>
  <c r="N2277" i="1"/>
  <c r="N2285" i="1"/>
  <c r="N2293" i="1"/>
  <c r="N2301" i="1"/>
  <c r="N2309" i="1"/>
  <c r="N2317" i="1"/>
  <c r="N2325" i="1"/>
  <c r="N2333" i="1"/>
  <c r="N2341" i="1"/>
  <c r="N2349" i="1"/>
  <c r="N2357" i="1"/>
  <c r="N2365" i="1"/>
  <c r="N2373" i="1"/>
  <c r="N2381" i="1"/>
  <c r="N2389" i="1"/>
  <c r="N2397" i="1"/>
  <c r="N2405" i="1"/>
  <c r="N2413" i="1"/>
  <c r="N2421" i="1"/>
  <c r="N2429" i="1"/>
  <c r="N2437" i="1"/>
  <c r="N2445" i="1"/>
  <c r="N2453" i="1"/>
  <c r="N2461" i="1"/>
  <c r="N2469" i="1"/>
  <c r="N2477" i="1"/>
  <c r="N2485" i="1"/>
  <c r="N2493" i="1"/>
  <c r="N2501" i="1"/>
  <c r="N2509" i="1"/>
  <c r="N2517" i="1"/>
  <c r="N2525" i="1"/>
  <c r="N2533" i="1"/>
  <c r="N2541" i="1"/>
  <c r="N2549" i="1"/>
  <c r="N2557" i="1"/>
  <c r="N2565" i="1"/>
  <c r="N2573" i="1"/>
  <c r="N2581" i="1"/>
  <c r="N2589" i="1"/>
  <c r="N2597" i="1"/>
  <c r="N2605" i="1"/>
  <c r="N2613" i="1"/>
  <c r="N2621" i="1"/>
  <c r="N2629" i="1"/>
  <c r="N2637" i="1"/>
  <c r="N2645" i="1"/>
  <c r="N2653" i="1"/>
  <c r="N2661" i="1"/>
  <c r="N2669" i="1"/>
  <c r="N2677" i="1"/>
  <c r="N2685" i="1"/>
  <c r="N2693" i="1"/>
  <c r="N2701" i="1"/>
  <c r="N2709" i="1"/>
  <c r="N2717" i="1"/>
  <c r="N2725" i="1"/>
  <c r="N2733" i="1"/>
  <c r="N2741" i="1"/>
  <c r="N2749" i="1"/>
  <c r="N2757" i="1"/>
  <c r="N2765" i="1"/>
  <c r="N2773" i="1"/>
  <c r="N2781" i="1"/>
  <c r="N2789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O312" i="1"/>
  <c r="O673" i="1"/>
  <c r="O929" i="1"/>
  <c r="O1209" i="1"/>
  <c r="O1384" i="1"/>
  <c r="O1512" i="1"/>
  <c r="O1680" i="1"/>
  <c r="O1832" i="1"/>
  <c r="O1910" i="1"/>
  <c r="O1997" i="1"/>
  <c r="O2065" i="1"/>
  <c r="O2113" i="1"/>
  <c r="O2176" i="1"/>
  <c r="O2234" i="1"/>
  <c r="O2282" i="1"/>
  <c r="O2345" i="1"/>
  <c r="O2408" i="1"/>
  <c r="O2456" i="1"/>
  <c r="O2514" i="1"/>
  <c r="O2577" i="1"/>
  <c r="O2625" i="1"/>
  <c r="O2688" i="1"/>
  <c r="O2736" i="1"/>
  <c r="O2770" i="1"/>
  <c r="N19" i="1"/>
  <c r="N47" i="1"/>
  <c r="N67" i="1"/>
  <c r="N85" i="1"/>
  <c r="N104" i="1"/>
  <c r="N122" i="1"/>
  <c r="N140" i="1"/>
  <c r="N159" i="1"/>
  <c r="N177" i="1"/>
  <c r="N193" i="1"/>
  <c r="N209" i="1"/>
  <c r="N225" i="1"/>
  <c r="N241" i="1"/>
  <c r="N257" i="1"/>
  <c r="N273" i="1"/>
  <c r="N289" i="1"/>
  <c r="N305" i="1"/>
  <c r="N321" i="1"/>
  <c r="N337" i="1"/>
  <c r="N353" i="1"/>
  <c r="N369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2" i="1"/>
  <c r="N906" i="1"/>
  <c r="N917" i="1"/>
  <c r="N931" i="1"/>
  <c r="N944" i="1"/>
  <c r="N956" i="1"/>
  <c r="N970" i="1"/>
  <c r="N981" i="1"/>
  <c r="N995" i="1"/>
  <c r="N1008" i="1"/>
  <c r="N1019" i="1"/>
  <c r="N1029" i="1"/>
  <c r="N1041" i="1"/>
  <c r="N1051" i="1"/>
  <c r="N1061" i="1"/>
  <c r="N1073" i="1"/>
  <c r="N1083" i="1"/>
  <c r="N1093" i="1"/>
  <c r="N1105" i="1"/>
  <c r="N1115" i="1"/>
  <c r="N1125" i="1"/>
  <c r="N1137" i="1"/>
  <c r="N1147" i="1"/>
  <c r="N1157" i="1"/>
  <c r="N1169" i="1"/>
  <c r="N1179" i="1"/>
  <c r="N1189" i="1"/>
  <c r="N1201" i="1"/>
  <c r="N1211" i="1"/>
  <c r="N1220" i="1"/>
  <c r="N1229" i="1"/>
  <c r="N1238" i="1"/>
  <c r="N1246" i="1"/>
  <c r="N1254" i="1"/>
  <c r="N1262" i="1"/>
  <c r="N1270" i="1"/>
  <c r="N1278" i="1"/>
  <c r="N1286" i="1"/>
  <c r="N1294" i="1"/>
  <c r="N1302" i="1"/>
  <c r="N1310" i="1"/>
  <c r="N1318" i="1"/>
  <c r="N1326" i="1"/>
  <c r="N1334" i="1"/>
  <c r="N1342" i="1"/>
  <c r="N1350" i="1"/>
  <c r="N1358" i="1"/>
  <c r="N1366" i="1"/>
  <c r="N1374" i="1"/>
  <c r="N1382" i="1"/>
  <c r="N1390" i="1"/>
  <c r="N1398" i="1"/>
  <c r="N1406" i="1"/>
  <c r="N1414" i="1"/>
  <c r="N1422" i="1"/>
  <c r="N1430" i="1"/>
  <c r="N1438" i="1"/>
  <c r="N1446" i="1"/>
  <c r="N1454" i="1"/>
  <c r="N1462" i="1"/>
  <c r="N1470" i="1"/>
  <c r="N1478" i="1"/>
  <c r="N1486" i="1"/>
  <c r="N1494" i="1"/>
  <c r="N1502" i="1"/>
  <c r="N1510" i="1"/>
  <c r="N1518" i="1"/>
  <c r="N1526" i="1"/>
  <c r="N1534" i="1"/>
  <c r="N1542" i="1"/>
  <c r="N1550" i="1"/>
  <c r="N1558" i="1"/>
  <c r="N1566" i="1"/>
  <c r="N1574" i="1"/>
  <c r="N1582" i="1"/>
  <c r="N1590" i="1"/>
  <c r="N1598" i="1"/>
  <c r="N1606" i="1"/>
  <c r="N1614" i="1"/>
  <c r="N1622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0" i="1"/>
  <c r="N1918" i="1"/>
  <c r="N1926" i="1"/>
  <c r="N1934" i="1"/>
  <c r="N1942" i="1"/>
  <c r="N1950" i="1"/>
  <c r="N1958" i="1"/>
  <c r="N1966" i="1"/>
  <c r="N1974" i="1"/>
  <c r="N1982" i="1"/>
  <c r="N1990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N2742" i="1"/>
  <c r="N2750" i="1"/>
  <c r="N2758" i="1"/>
  <c r="O355" i="1"/>
  <c r="O1048" i="1"/>
  <c r="O1570" i="1"/>
  <c r="O1935" i="1"/>
  <c r="O2088" i="1"/>
  <c r="O2241" i="1"/>
  <c r="O2409" i="1"/>
  <c r="O2537" i="1"/>
  <c r="O2704" i="1"/>
  <c r="N20" i="1"/>
  <c r="N75" i="1"/>
  <c r="N129" i="1"/>
  <c r="N180" i="1"/>
  <c r="N216" i="1"/>
  <c r="N263" i="1"/>
  <c r="N308" i="1"/>
  <c r="N344" i="1"/>
  <c r="N403" i="1"/>
  <c r="N448" i="1"/>
  <c r="N484" i="1"/>
  <c r="N531" i="1"/>
  <c r="N576" i="1"/>
  <c r="N612" i="1"/>
  <c r="N659" i="1"/>
  <c r="N704" i="1"/>
  <c r="N740" i="1"/>
  <c r="N787" i="1"/>
  <c r="N832" i="1"/>
  <c r="N868" i="1"/>
  <c r="N908" i="1"/>
  <c r="N946" i="1"/>
  <c r="N973" i="1"/>
  <c r="N1011" i="1"/>
  <c r="N1042" i="1"/>
  <c r="N1066" i="1"/>
  <c r="N1097" i="1"/>
  <c r="N1128" i="1"/>
  <c r="N1152" i="1"/>
  <c r="N1181" i="1"/>
  <c r="N1212" i="1"/>
  <c r="N1233" i="1"/>
  <c r="N1256" i="1"/>
  <c r="N1279" i="1"/>
  <c r="N1297" i="1"/>
  <c r="N1320" i="1"/>
  <c r="N1343" i="1"/>
  <c r="N1361" i="1"/>
  <c r="N1384" i="1"/>
  <c r="N1400" i="1"/>
  <c r="N1416" i="1"/>
  <c r="N1432" i="1"/>
  <c r="N1448" i="1"/>
  <c r="N1464" i="1"/>
  <c r="N1480" i="1"/>
  <c r="N1496" i="1"/>
  <c r="N1512" i="1"/>
  <c r="N1528" i="1"/>
  <c r="N1544" i="1"/>
  <c r="N1560" i="1"/>
  <c r="N1576" i="1"/>
  <c r="N1592" i="1"/>
  <c r="N1608" i="1"/>
  <c r="N1624" i="1"/>
  <c r="N1640" i="1"/>
  <c r="N1656" i="1"/>
  <c r="N1672" i="1"/>
  <c r="N1688" i="1"/>
  <c r="N1704" i="1"/>
  <c r="N1720" i="1"/>
  <c r="N1736" i="1"/>
  <c r="N1752" i="1"/>
  <c r="N1768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440" i="1"/>
  <c r="N2456" i="1"/>
  <c r="N2472" i="1"/>
  <c r="N2488" i="1"/>
  <c r="N2504" i="1"/>
  <c r="N2520" i="1"/>
  <c r="N2536" i="1"/>
  <c r="N2552" i="1"/>
  <c r="N2568" i="1"/>
  <c r="N2584" i="1"/>
  <c r="N2600" i="1"/>
  <c r="N2616" i="1"/>
  <c r="N2632" i="1"/>
  <c r="N2648" i="1"/>
  <c r="N2664" i="1"/>
  <c r="N2680" i="1"/>
  <c r="N2696" i="1"/>
  <c r="N2712" i="1"/>
  <c r="N2728" i="1"/>
  <c r="N2744" i="1"/>
  <c r="N2760" i="1"/>
  <c r="N2774" i="1"/>
  <c r="N2785" i="1"/>
  <c r="L11" i="1"/>
  <c r="L22" i="1"/>
  <c r="L36" i="1"/>
  <c r="L50" i="1"/>
  <c r="L61" i="1"/>
  <c r="L75" i="1"/>
  <c r="L86" i="1"/>
  <c r="L100" i="1"/>
  <c r="L114" i="1"/>
  <c r="L125" i="1"/>
  <c r="L139" i="1"/>
  <c r="L150" i="1"/>
  <c r="L164" i="1"/>
  <c r="L178" i="1"/>
  <c r="L189" i="1"/>
  <c r="L203" i="1"/>
  <c r="L214" i="1"/>
  <c r="L226" i="1"/>
  <c r="L235" i="1"/>
  <c r="L244" i="1"/>
  <c r="L253" i="1"/>
  <c r="L262" i="1"/>
  <c r="L272" i="1"/>
  <c r="L281" i="1"/>
  <c r="L290" i="1"/>
  <c r="L299" i="1"/>
  <c r="L308" i="1"/>
  <c r="L317" i="1"/>
  <c r="L325" i="1"/>
  <c r="L333" i="1"/>
  <c r="L341" i="1"/>
  <c r="L349" i="1"/>
  <c r="L357" i="1"/>
  <c r="L365" i="1"/>
  <c r="L373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41" i="1"/>
  <c r="L1249" i="1"/>
  <c r="L1257" i="1"/>
  <c r="L1265" i="1"/>
  <c r="L1273" i="1"/>
  <c r="L1281" i="1"/>
  <c r="L1289" i="1"/>
  <c r="L1297" i="1"/>
  <c r="L1305" i="1"/>
  <c r="L1313" i="1"/>
  <c r="L1321" i="1"/>
  <c r="L1329" i="1"/>
  <c r="L1337" i="1"/>
  <c r="L1345" i="1"/>
  <c r="L1353" i="1"/>
  <c r="L1361" i="1"/>
  <c r="L1369" i="1"/>
  <c r="L1377" i="1"/>
  <c r="L1385" i="1"/>
  <c r="L1393" i="1"/>
  <c r="L1401" i="1"/>
  <c r="L1409" i="1"/>
  <c r="L1417" i="1"/>
  <c r="L1425" i="1"/>
  <c r="L1433" i="1"/>
  <c r="L1441" i="1"/>
  <c r="L1449" i="1"/>
  <c r="L1457" i="1"/>
  <c r="L1465" i="1"/>
  <c r="L1473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17" i="1"/>
  <c r="L1625" i="1"/>
  <c r="L1633" i="1"/>
  <c r="L1641" i="1"/>
  <c r="L1649" i="1"/>
  <c r="O452" i="1"/>
  <c r="O1212" i="1"/>
  <c r="O1575" i="1"/>
  <c r="O1936" i="1"/>
  <c r="O2129" i="1"/>
  <c r="O2257" i="1"/>
  <c r="O2410" i="1"/>
  <c r="O2578" i="1"/>
  <c r="O2705" i="1"/>
  <c r="N28" i="1"/>
  <c r="N89" i="1"/>
  <c r="N130" i="1"/>
  <c r="N183" i="1"/>
  <c r="N228" i="1"/>
  <c r="N264" i="1"/>
  <c r="N311" i="1"/>
  <c r="N356" i="1"/>
  <c r="N404" i="1"/>
  <c r="N451" i="1"/>
  <c r="N496" i="1"/>
  <c r="N532" i="1"/>
  <c r="N579" i="1"/>
  <c r="N624" i="1"/>
  <c r="N660" i="1"/>
  <c r="N707" i="1"/>
  <c r="N752" i="1"/>
  <c r="N788" i="1"/>
  <c r="N835" i="1"/>
  <c r="N880" i="1"/>
  <c r="N909" i="1"/>
  <c r="N947" i="1"/>
  <c r="N984" i="1"/>
  <c r="N1012" i="1"/>
  <c r="N1043" i="1"/>
  <c r="N1074" i="1"/>
  <c r="N1098" i="1"/>
  <c r="N1129" i="1"/>
  <c r="N1160" i="1"/>
  <c r="N1184" i="1"/>
  <c r="N1213" i="1"/>
  <c r="N1239" i="1"/>
  <c r="N1257" i="1"/>
  <c r="N1280" i="1"/>
  <c r="N1303" i="1"/>
  <c r="N1321" i="1"/>
  <c r="N1344" i="1"/>
  <c r="N1367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5" i="1"/>
  <c r="N2786" i="1"/>
  <c r="L12" i="1"/>
  <c r="L26" i="1"/>
  <c r="L37" i="1"/>
  <c r="L51" i="1"/>
  <c r="L62" i="1"/>
  <c r="L76" i="1"/>
  <c r="L90" i="1"/>
  <c r="L101" i="1"/>
  <c r="L115" i="1"/>
  <c r="L126" i="1"/>
  <c r="L140" i="1"/>
  <c r="L154" i="1"/>
  <c r="L165" i="1"/>
  <c r="L179" i="1"/>
  <c r="L190" i="1"/>
  <c r="L204" i="1"/>
  <c r="L218" i="1"/>
  <c r="L227" i="1"/>
  <c r="L236" i="1"/>
  <c r="L245" i="1"/>
  <c r="L254" i="1"/>
  <c r="L264" i="1"/>
  <c r="L273" i="1"/>
  <c r="L282" i="1"/>
  <c r="L291" i="1"/>
  <c r="L300" i="1"/>
  <c r="L309" i="1"/>
  <c r="L318" i="1"/>
  <c r="L326" i="1"/>
  <c r="L334" i="1"/>
  <c r="L342" i="1"/>
  <c r="L350" i="1"/>
  <c r="L358" i="1"/>
  <c r="L366" i="1"/>
  <c r="L374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O456" i="1"/>
  <c r="O1268" i="1"/>
  <c r="O1682" i="1"/>
  <c r="O1938" i="1"/>
  <c r="O2130" i="1"/>
  <c r="O2298" i="1"/>
  <c r="O2426" i="1"/>
  <c r="O2584" i="1"/>
  <c r="O2737" i="1"/>
  <c r="N29" i="1"/>
  <c r="N92" i="1"/>
  <c r="N144" i="1"/>
  <c r="N184" i="1"/>
  <c r="N231" i="1"/>
  <c r="N276" i="1"/>
  <c r="N312" i="1"/>
  <c r="N359" i="1"/>
  <c r="N416" i="1"/>
  <c r="N452" i="1"/>
  <c r="N499" i="1"/>
  <c r="N544" i="1"/>
  <c r="N580" i="1"/>
  <c r="N627" i="1"/>
  <c r="N672" i="1"/>
  <c r="N708" i="1"/>
  <c r="N755" i="1"/>
  <c r="N800" i="1"/>
  <c r="N836" i="1"/>
  <c r="N883" i="1"/>
  <c r="N920" i="1"/>
  <c r="N948" i="1"/>
  <c r="N986" i="1"/>
  <c r="N1020" i="1"/>
  <c r="N1044" i="1"/>
  <c r="N1075" i="1"/>
  <c r="N1106" i="1"/>
  <c r="N1130" i="1"/>
  <c r="N1161" i="1"/>
  <c r="N1192" i="1"/>
  <c r="N1215" i="1"/>
  <c r="N1240" i="1"/>
  <c r="N1263" i="1"/>
  <c r="N1281" i="1"/>
  <c r="N1304" i="1"/>
  <c r="N1327" i="1"/>
  <c r="N1345" i="1"/>
  <c r="N1368" i="1"/>
  <c r="N1386" i="1"/>
  <c r="N1402" i="1"/>
  <c r="N1418" i="1"/>
  <c r="N1434" i="1"/>
  <c r="N1450" i="1"/>
  <c r="N1466" i="1"/>
  <c r="N1482" i="1"/>
  <c r="N1498" i="1"/>
  <c r="N1514" i="1"/>
  <c r="N1530" i="1"/>
  <c r="N1546" i="1"/>
  <c r="N1562" i="1"/>
  <c r="N1578" i="1"/>
  <c r="N1594" i="1"/>
  <c r="N1610" i="1"/>
  <c r="N1626" i="1"/>
  <c r="N1642" i="1"/>
  <c r="N1658" i="1"/>
  <c r="N1674" i="1"/>
  <c r="N1690" i="1"/>
  <c r="N1706" i="1"/>
  <c r="N1722" i="1"/>
  <c r="N1738" i="1"/>
  <c r="N1754" i="1"/>
  <c r="N1770" i="1"/>
  <c r="N1786" i="1"/>
  <c r="N1802" i="1"/>
  <c r="N1818" i="1"/>
  <c r="N1834" i="1"/>
  <c r="N1850" i="1"/>
  <c r="N1866" i="1"/>
  <c r="N1882" i="1"/>
  <c r="N1898" i="1"/>
  <c r="N1914" i="1"/>
  <c r="N1930" i="1"/>
  <c r="N1946" i="1"/>
  <c r="N1962" i="1"/>
  <c r="N1978" i="1"/>
  <c r="N1994" i="1"/>
  <c r="N2010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2538" i="1"/>
  <c r="N2554" i="1"/>
  <c r="N2570" i="1"/>
  <c r="N2586" i="1"/>
  <c r="N2602" i="1"/>
  <c r="N2618" i="1"/>
  <c r="N2634" i="1"/>
  <c r="N2650" i="1"/>
  <c r="N2666" i="1"/>
  <c r="N2682" i="1"/>
  <c r="N2698" i="1"/>
  <c r="N2714" i="1"/>
  <c r="N2730" i="1"/>
  <c r="N2746" i="1"/>
  <c r="N2762" i="1"/>
  <c r="N2776" i="1"/>
  <c r="N2790" i="1"/>
  <c r="L13" i="1"/>
  <c r="L27" i="1"/>
  <c r="L38" i="1"/>
  <c r="L52" i="1"/>
  <c r="L66" i="1"/>
  <c r="L77" i="1"/>
  <c r="L91" i="1"/>
  <c r="L102" i="1"/>
  <c r="L116" i="1"/>
  <c r="L130" i="1"/>
  <c r="L141" i="1"/>
  <c r="L155" i="1"/>
  <c r="L166" i="1"/>
  <c r="L180" i="1"/>
  <c r="L194" i="1"/>
  <c r="L205" i="1"/>
  <c r="L219" i="1"/>
  <c r="L228" i="1"/>
  <c r="L237" i="1"/>
  <c r="L246" i="1"/>
  <c r="L256" i="1"/>
  <c r="L265" i="1"/>
  <c r="L274" i="1"/>
  <c r="L283" i="1"/>
  <c r="L292" i="1"/>
  <c r="L301" i="1"/>
  <c r="L310" i="1"/>
  <c r="L319" i="1"/>
  <c r="L327" i="1"/>
  <c r="L335" i="1"/>
  <c r="L343" i="1"/>
  <c r="L351" i="1"/>
  <c r="L359" i="1"/>
  <c r="L367" i="1"/>
  <c r="L375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O676" i="1"/>
  <c r="O1273" i="1"/>
  <c r="O1727" i="1"/>
  <c r="O2005" i="1"/>
  <c r="O2136" i="1"/>
  <c r="O2304" i="1"/>
  <c r="O2472" i="1"/>
  <c r="O2600" i="1"/>
  <c r="O2738" i="1"/>
  <c r="N48" i="1"/>
  <c r="N93" i="1"/>
  <c r="N147" i="1"/>
  <c r="N196" i="1"/>
  <c r="N232" i="1"/>
  <c r="N279" i="1"/>
  <c r="N324" i="1"/>
  <c r="N360" i="1"/>
  <c r="N419" i="1"/>
  <c r="N464" i="1"/>
  <c r="N500" i="1"/>
  <c r="N547" i="1"/>
  <c r="N592" i="1"/>
  <c r="N628" i="1"/>
  <c r="N675" i="1"/>
  <c r="N720" i="1"/>
  <c r="N756" i="1"/>
  <c r="N803" i="1"/>
  <c r="N848" i="1"/>
  <c r="N884" i="1"/>
  <c r="N922" i="1"/>
  <c r="N957" i="1"/>
  <c r="N987" i="1"/>
  <c r="N1021" i="1"/>
  <c r="N1052" i="1"/>
  <c r="N1076" i="1"/>
  <c r="N1107" i="1"/>
  <c r="N1138" i="1"/>
  <c r="N1162" i="1"/>
  <c r="N1193" i="1"/>
  <c r="N1221" i="1"/>
  <c r="N1241" i="1"/>
  <c r="N1264" i="1"/>
  <c r="N1287" i="1"/>
  <c r="N1305" i="1"/>
  <c r="N1328" i="1"/>
  <c r="N1351" i="1"/>
  <c r="N1369" i="1"/>
  <c r="N1391" i="1"/>
  <c r="N1407" i="1"/>
  <c r="N1423" i="1"/>
  <c r="N1439" i="1"/>
  <c r="N1455" i="1"/>
  <c r="N1471" i="1"/>
  <c r="N1487" i="1"/>
  <c r="N1503" i="1"/>
  <c r="N1519" i="1"/>
  <c r="N1535" i="1"/>
  <c r="N1551" i="1"/>
  <c r="N1567" i="1"/>
  <c r="N1583" i="1"/>
  <c r="N1599" i="1"/>
  <c r="N1615" i="1"/>
  <c r="N1631" i="1"/>
  <c r="N1647" i="1"/>
  <c r="N1663" i="1"/>
  <c r="N1679" i="1"/>
  <c r="N1695" i="1"/>
  <c r="N1711" i="1"/>
  <c r="N1727" i="1"/>
  <c r="N1743" i="1"/>
  <c r="N1759" i="1"/>
  <c r="N1775" i="1"/>
  <c r="N1791" i="1"/>
  <c r="N1807" i="1"/>
  <c r="N1823" i="1"/>
  <c r="N1839" i="1"/>
  <c r="N1855" i="1"/>
  <c r="N1871" i="1"/>
  <c r="N1887" i="1"/>
  <c r="N1903" i="1"/>
  <c r="N1919" i="1"/>
  <c r="N1935" i="1"/>
  <c r="N1951" i="1"/>
  <c r="N1967" i="1"/>
  <c r="N1983" i="1"/>
  <c r="N1999" i="1"/>
  <c r="N2015" i="1"/>
  <c r="N2031" i="1"/>
  <c r="N2047" i="1"/>
  <c r="N2063" i="1"/>
  <c r="N2079" i="1"/>
  <c r="N2095" i="1"/>
  <c r="N2111" i="1"/>
  <c r="N2127" i="1"/>
  <c r="N2143" i="1"/>
  <c r="N2159" i="1"/>
  <c r="N2175" i="1"/>
  <c r="N2191" i="1"/>
  <c r="N2207" i="1"/>
  <c r="N2223" i="1"/>
  <c r="N2239" i="1"/>
  <c r="N2255" i="1"/>
  <c r="N2271" i="1"/>
  <c r="N2287" i="1"/>
  <c r="N2303" i="1"/>
  <c r="N2319" i="1"/>
  <c r="N2335" i="1"/>
  <c r="O708" i="1"/>
  <c r="O1400" i="1"/>
  <c r="O1743" i="1"/>
  <c r="O2024" i="1"/>
  <c r="O2177" i="1"/>
  <c r="O2305" i="1"/>
  <c r="O2473" i="1"/>
  <c r="O2641" i="1"/>
  <c r="O2752" i="1"/>
  <c r="N49" i="1"/>
  <c r="N107" i="1"/>
  <c r="N148" i="1"/>
  <c r="N199" i="1"/>
  <c r="N244" i="1"/>
  <c r="N280" i="1"/>
  <c r="N327" i="1"/>
  <c r="N372" i="1"/>
  <c r="N420" i="1"/>
  <c r="N467" i="1"/>
  <c r="N512" i="1"/>
  <c r="N548" i="1"/>
  <c r="N595" i="1"/>
  <c r="N640" i="1"/>
  <c r="N676" i="1"/>
  <c r="N723" i="1"/>
  <c r="N768" i="1"/>
  <c r="N804" i="1"/>
  <c r="N851" i="1"/>
  <c r="N893" i="1"/>
  <c r="O1012" i="1"/>
  <c r="O1447" i="1"/>
  <c r="O1837" i="1"/>
  <c r="O2066" i="1"/>
  <c r="O2194" i="1"/>
  <c r="O2362" i="1"/>
  <c r="O2520" i="1"/>
  <c r="O2648" i="1"/>
  <c r="O2783" i="1"/>
  <c r="N71" i="1"/>
  <c r="N112" i="1"/>
  <c r="N165" i="1"/>
  <c r="N212" i="1"/>
  <c r="N248" i="1"/>
  <c r="N295" i="1"/>
  <c r="N340" i="1"/>
  <c r="N376" i="1"/>
  <c r="N435" i="1"/>
  <c r="N480" i="1"/>
  <c r="N516" i="1"/>
  <c r="N563" i="1"/>
  <c r="N608" i="1"/>
  <c r="N644" i="1"/>
  <c r="N691" i="1"/>
  <c r="N736" i="1"/>
  <c r="N772" i="1"/>
  <c r="N819" i="1"/>
  <c r="N864" i="1"/>
  <c r="N898" i="1"/>
  <c r="N933" i="1"/>
  <c r="N971" i="1"/>
  <c r="N1000" i="1"/>
  <c r="N1033" i="1"/>
  <c r="N1064" i="1"/>
  <c r="N1088" i="1"/>
  <c r="N1117" i="1"/>
  <c r="N1148" i="1"/>
  <c r="N1172" i="1"/>
  <c r="N1203" i="1"/>
  <c r="O792" i="1"/>
  <c r="O2193" i="1"/>
  <c r="O2780" i="1"/>
  <c r="N200" i="1"/>
  <c r="N375" i="1"/>
  <c r="N560" i="1"/>
  <c r="N724" i="1"/>
  <c r="N896" i="1"/>
  <c r="N996" i="1"/>
  <c r="N1065" i="1"/>
  <c r="N1140" i="1"/>
  <c r="N1223" i="1"/>
  <c r="N1265" i="1"/>
  <c r="N1311" i="1"/>
  <c r="N1352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2288" i="1"/>
  <c r="N2320" i="1"/>
  <c r="N2351" i="1"/>
  <c r="N2370" i="1"/>
  <c r="N2400" i="1"/>
  <c r="N2423" i="1"/>
  <c r="N2449" i="1"/>
  <c r="N2479" i="1"/>
  <c r="N2498" i="1"/>
  <c r="N2528" i="1"/>
  <c r="N2551" i="1"/>
  <c r="N2577" i="1"/>
  <c r="N2607" i="1"/>
  <c r="N2626" i="1"/>
  <c r="N2656" i="1"/>
  <c r="N2679" i="1"/>
  <c r="N2705" i="1"/>
  <c r="N2735" i="1"/>
  <c r="N2754" i="1"/>
  <c r="N2778" i="1"/>
  <c r="L10" i="1"/>
  <c r="L30" i="1"/>
  <c r="L53" i="1"/>
  <c r="L70" i="1"/>
  <c r="L93" i="1"/>
  <c r="L110" i="1"/>
  <c r="L133" i="1"/>
  <c r="L156" i="1"/>
  <c r="L173" i="1"/>
  <c r="L196" i="1"/>
  <c r="L213" i="1"/>
  <c r="L232" i="1"/>
  <c r="L248" i="1"/>
  <c r="L260" i="1"/>
  <c r="L276" i="1"/>
  <c r="L289" i="1"/>
  <c r="L305" i="1"/>
  <c r="L320" i="1"/>
  <c r="L331" i="1"/>
  <c r="L345" i="1"/>
  <c r="L356" i="1"/>
  <c r="L370" i="1"/>
  <c r="L396" i="1"/>
  <c r="L407" i="1"/>
  <c r="L421" i="1"/>
  <c r="L432" i="1"/>
  <c r="L446" i="1"/>
  <c r="L460" i="1"/>
  <c r="L471" i="1"/>
  <c r="L485" i="1"/>
  <c r="L496" i="1"/>
  <c r="L510" i="1"/>
  <c r="L524" i="1"/>
  <c r="L535" i="1"/>
  <c r="L549" i="1"/>
  <c r="L560" i="1"/>
  <c r="L574" i="1"/>
  <c r="L588" i="1"/>
  <c r="L599" i="1"/>
  <c r="L613" i="1"/>
  <c r="L624" i="1"/>
  <c r="L638" i="1"/>
  <c r="L652" i="1"/>
  <c r="L663" i="1"/>
  <c r="L677" i="1"/>
  <c r="L688" i="1"/>
  <c r="L702" i="1"/>
  <c r="L716" i="1"/>
  <c r="L727" i="1"/>
  <c r="L741" i="1"/>
  <c r="L752" i="1"/>
  <c r="L766" i="1"/>
  <c r="L780" i="1"/>
  <c r="L791" i="1"/>
  <c r="L805" i="1"/>
  <c r="L816" i="1"/>
  <c r="L830" i="1"/>
  <c r="L844" i="1"/>
  <c r="L855" i="1"/>
  <c r="L869" i="1"/>
  <c r="L880" i="1"/>
  <c r="L894" i="1"/>
  <c r="L908" i="1"/>
  <c r="L919" i="1"/>
  <c r="L933" i="1"/>
  <c r="L944" i="1"/>
  <c r="L958" i="1"/>
  <c r="L972" i="1"/>
  <c r="L983" i="1"/>
  <c r="L997" i="1"/>
  <c r="L1008" i="1"/>
  <c r="L1022" i="1"/>
  <c r="L1034" i="1"/>
  <c r="L1045" i="1"/>
  <c r="L1055" i="1"/>
  <c r="L1066" i="1"/>
  <c r="L1077" i="1"/>
  <c r="L1087" i="1"/>
  <c r="L1098" i="1"/>
  <c r="L1109" i="1"/>
  <c r="L1119" i="1"/>
  <c r="L1130" i="1"/>
  <c r="L1141" i="1"/>
  <c r="L1151" i="1"/>
  <c r="L1162" i="1"/>
  <c r="L1173" i="1"/>
  <c r="L1183" i="1"/>
  <c r="L1194" i="1"/>
  <c r="L1205" i="1"/>
  <c r="L1215" i="1"/>
  <c r="L1226" i="1"/>
  <c r="L1237" i="1"/>
  <c r="L1247" i="1"/>
  <c r="L1258" i="1"/>
  <c r="L1269" i="1"/>
  <c r="L1279" i="1"/>
  <c r="L1290" i="1"/>
  <c r="L1301" i="1"/>
  <c r="L1311" i="1"/>
  <c r="L1322" i="1"/>
  <c r="L1333" i="1"/>
  <c r="L1343" i="1"/>
  <c r="L1354" i="1"/>
  <c r="L1365" i="1"/>
  <c r="L1375" i="1"/>
  <c r="L1386" i="1"/>
  <c r="L1397" i="1"/>
  <c r="L1407" i="1"/>
  <c r="L1418" i="1"/>
  <c r="L1429" i="1"/>
  <c r="L1439" i="1"/>
  <c r="L1450" i="1"/>
  <c r="L1461" i="1"/>
  <c r="L1471" i="1"/>
  <c r="L1482" i="1"/>
  <c r="L1493" i="1"/>
  <c r="L1503" i="1"/>
  <c r="L1514" i="1"/>
  <c r="L1525" i="1"/>
  <c r="L1535" i="1"/>
  <c r="L1546" i="1"/>
  <c r="L1557" i="1"/>
  <c r="L1567" i="1"/>
  <c r="L1578" i="1"/>
  <c r="L1589" i="1"/>
  <c r="L1599" i="1"/>
  <c r="L1610" i="1"/>
  <c r="L1621" i="1"/>
  <c r="L1631" i="1"/>
  <c r="L1642" i="1"/>
  <c r="L1653" i="1"/>
  <c r="L1662" i="1"/>
  <c r="L1671" i="1"/>
  <c r="L1680" i="1"/>
  <c r="L1689" i="1"/>
  <c r="L1698" i="1"/>
  <c r="L1708" i="1"/>
  <c r="L1717" i="1"/>
  <c r="L1726" i="1"/>
  <c r="L1735" i="1"/>
  <c r="L1744" i="1"/>
  <c r="L1753" i="1"/>
  <c r="L1761" i="1"/>
  <c r="L1769" i="1"/>
  <c r="L1777" i="1"/>
  <c r="L1785" i="1"/>
  <c r="L1793" i="1"/>
  <c r="L1801" i="1"/>
  <c r="L1809" i="1"/>
  <c r="L1817" i="1"/>
  <c r="L1825" i="1"/>
  <c r="L1833" i="1"/>
  <c r="L1841" i="1"/>
  <c r="L1849" i="1"/>
  <c r="L1857" i="1"/>
  <c r="L1865" i="1"/>
  <c r="L1873" i="1"/>
  <c r="L1881" i="1"/>
  <c r="L1889" i="1"/>
  <c r="L1897" i="1"/>
  <c r="L1905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L2089" i="1"/>
  <c r="L2097" i="1"/>
  <c r="L2105" i="1"/>
  <c r="L2113" i="1"/>
  <c r="L2121" i="1"/>
  <c r="L2129" i="1"/>
  <c r="L2137" i="1"/>
  <c r="L2145" i="1"/>
  <c r="L2153" i="1"/>
  <c r="L2161" i="1"/>
  <c r="L2169" i="1"/>
  <c r="L2177" i="1"/>
  <c r="L2185" i="1"/>
  <c r="L2193" i="1"/>
  <c r="L2201" i="1"/>
  <c r="L2209" i="1"/>
  <c r="L2217" i="1"/>
  <c r="L2225" i="1"/>
  <c r="L2233" i="1"/>
  <c r="L2241" i="1"/>
  <c r="L2249" i="1"/>
  <c r="L2257" i="1"/>
  <c r="L2265" i="1"/>
  <c r="L2273" i="1"/>
  <c r="L2281" i="1"/>
  <c r="L2289" i="1"/>
  <c r="L2297" i="1"/>
  <c r="L2305" i="1"/>
  <c r="L2313" i="1"/>
  <c r="L2321" i="1"/>
  <c r="L2329" i="1"/>
  <c r="L2337" i="1"/>
  <c r="L2345" i="1"/>
  <c r="L2353" i="1"/>
  <c r="L2361" i="1"/>
  <c r="L2369" i="1"/>
  <c r="L2377" i="1"/>
  <c r="L2385" i="1"/>
  <c r="L2393" i="1"/>
  <c r="L2401" i="1"/>
  <c r="L2409" i="1"/>
  <c r="L2417" i="1"/>
  <c r="L2425" i="1"/>
  <c r="L2433" i="1"/>
  <c r="L2441" i="1"/>
  <c r="L2449" i="1"/>
  <c r="L2457" i="1"/>
  <c r="L2465" i="1"/>
  <c r="L2473" i="1"/>
  <c r="L2481" i="1"/>
  <c r="L2489" i="1"/>
  <c r="L2497" i="1"/>
  <c r="L2505" i="1"/>
  <c r="L2513" i="1"/>
  <c r="L2521" i="1"/>
  <c r="L2529" i="1"/>
  <c r="L2537" i="1"/>
  <c r="L2545" i="1"/>
  <c r="L2553" i="1"/>
  <c r="L2561" i="1"/>
  <c r="L2569" i="1"/>
  <c r="L2577" i="1"/>
  <c r="L2585" i="1"/>
  <c r="L2593" i="1"/>
  <c r="L2601" i="1"/>
  <c r="L2609" i="1"/>
  <c r="L2617" i="1"/>
  <c r="L2625" i="1"/>
  <c r="L2633" i="1"/>
  <c r="L2641" i="1"/>
  <c r="L2649" i="1"/>
  <c r="L2657" i="1"/>
  <c r="L2665" i="1"/>
  <c r="L2673" i="1"/>
  <c r="L2681" i="1"/>
  <c r="L2689" i="1"/>
  <c r="L2697" i="1"/>
  <c r="L2705" i="1"/>
  <c r="L2713" i="1"/>
  <c r="L2721" i="1"/>
  <c r="L2729" i="1"/>
  <c r="L2737" i="1"/>
  <c r="L2745" i="1"/>
  <c r="L2753" i="1"/>
  <c r="L2761" i="1"/>
  <c r="L2769" i="1"/>
  <c r="L2777" i="1"/>
  <c r="L2785" i="1"/>
  <c r="M5" i="1"/>
  <c r="M13" i="1"/>
  <c r="M21" i="1"/>
  <c r="M29" i="1"/>
  <c r="M37" i="1"/>
  <c r="M45" i="1"/>
  <c r="M53" i="1"/>
  <c r="O1016" i="1"/>
  <c r="O2240" i="1"/>
  <c r="O2784" i="1"/>
  <c r="N215" i="1"/>
  <c r="N400" i="1"/>
  <c r="N564" i="1"/>
  <c r="N739" i="1"/>
  <c r="N907" i="1"/>
  <c r="N997" i="1"/>
  <c r="N1084" i="1"/>
  <c r="N1149" i="1"/>
  <c r="N1224" i="1"/>
  <c r="N1271" i="1"/>
  <c r="N1312" i="1"/>
  <c r="N1353" i="1"/>
  <c r="N1393" i="1"/>
  <c r="N1425" i="1"/>
  <c r="N1457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937" i="1"/>
  <c r="N1969" i="1"/>
  <c r="N2001" i="1"/>
  <c r="N2033" i="1"/>
  <c r="N2065" i="1"/>
  <c r="N2097" i="1"/>
  <c r="N2129" i="1"/>
  <c r="N2161" i="1"/>
  <c r="N2193" i="1"/>
  <c r="N2225" i="1"/>
  <c r="N2257" i="1"/>
  <c r="N2289" i="1"/>
  <c r="N2321" i="1"/>
  <c r="N2352" i="1"/>
  <c r="N2375" i="1"/>
  <c r="N2401" i="1"/>
  <c r="N2431" i="1"/>
  <c r="N2450" i="1"/>
  <c r="N2480" i="1"/>
  <c r="N2503" i="1"/>
  <c r="N2529" i="1"/>
  <c r="N2559" i="1"/>
  <c r="N2578" i="1"/>
  <c r="N2608" i="1"/>
  <c r="N2631" i="1"/>
  <c r="N2657" i="1"/>
  <c r="N2687" i="1"/>
  <c r="N2706" i="1"/>
  <c r="N2736" i="1"/>
  <c r="N2759" i="1"/>
  <c r="N2782" i="1"/>
  <c r="L14" i="1"/>
  <c r="L34" i="1"/>
  <c r="L54" i="1"/>
  <c r="L74" i="1"/>
  <c r="L94" i="1"/>
  <c r="L117" i="1"/>
  <c r="L134" i="1"/>
  <c r="L157" i="1"/>
  <c r="L174" i="1"/>
  <c r="L197" i="1"/>
  <c r="L220" i="1"/>
  <c r="L233" i="1"/>
  <c r="L249" i="1"/>
  <c r="L261" i="1"/>
  <c r="L277" i="1"/>
  <c r="L293" i="1"/>
  <c r="L306" i="1"/>
  <c r="L321" i="1"/>
  <c r="L332" i="1"/>
  <c r="L346" i="1"/>
  <c r="L360" i="1"/>
  <c r="L371" i="1"/>
  <c r="L397" i="1"/>
  <c r="L408" i="1"/>
  <c r="L422" i="1"/>
  <c r="L436" i="1"/>
  <c r="L447" i="1"/>
  <c r="L461" i="1"/>
  <c r="L472" i="1"/>
  <c r="L486" i="1"/>
  <c r="L500" i="1"/>
  <c r="L511" i="1"/>
  <c r="L525" i="1"/>
  <c r="L536" i="1"/>
  <c r="L550" i="1"/>
  <c r="L564" i="1"/>
  <c r="L575" i="1"/>
  <c r="L589" i="1"/>
  <c r="L600" i="1"/>
  <c r="L614" i="1"/>
  <c r="L628" i="1"/>
  <c r="L639" i="1"/>
  <c r="L653" i="1"/>
  <c r="L664" i="1"/>
  <c r="L678" i="1"/>
  <c r="L692" i="1"/>
  <c r="L703" i="1"/>
  <c r="L717" i="1"/>
  <c r="L728" i="1"/>
  <c r="L742" i="1"/>
  <c r="L756" i="1"/>
  <c r="L767" i="1"/>
  <c r="L781" i="1"/>
  <c r="L792" i="1"/>
  <c r="L806" i="1"/>
  <c r="L820" i="1"/>
  <c r="L831" i="1"/>
  <c r="L845" i="1"/>
  <c r="L856" i="1"/>
  <c r="L870" i="1"/>
  <c r="L884" i="1"/>
  <c r="L895" i="1"/>
  <c r="L909" i="1"/>
  <c r="L920" i="1"/>
  <c r="L934" i="1"/>
  <c r="L948" i="1"/>
  <c r="L959" i="1"/>
  <c r="L973" i="1"/>
  <c r="L984" i="1"/>
  <c r="L998" i="1"/>
  <c r="L1012" i="1"/>
  <c r="L1023" i="1"/>
  <c r="L1036" i="1"/>
  <c r="L1046" i="1"/>
  <c r="L1056" i="1"/>
  <c r="L1068" i="1"/>
  <c r="L1078" i="1"/>
  <c r="L1088" i="1"/>
  <c r="L1100" i="1"/>
  <c r="L1110" i="1"/>
  <c r="L1120" i="1"/>
  <c r="L1132" i="1"/>
  <c r="L1142" i="1"/>
  <c r="L1152" i="1"/>
  <c r="L1164" i="1"/>
  <c r="L1174" i="1"/>
  <c r="L1184" i="1"/>
  <c r="L1196" i="1"/>
  <c r="L1206" i="1"/>
  <c r="L1216" i="1"/>
  <c r="L1228" i="1"/>
  <c r="L1238" i="1"/>
  <c r="L1248" i="1"/>
  <c r="L1260" i="1"/>
  <c r="L1270" i="1"/>
  <c r="L1280" i="1"/>
  <c r="L1292" i="1"/>
  <c r="L1302" i="1"/>
  <c r="L1312" i="1"/>
  <c r="L1324" i="1"/>
  <c r="L1334" i="1"/>
  <c r="L1344" i="1"/>
  <c r="L1356" i="1"/>
  <c r="L1366" i="1"/>
  <c r="L1376" i="1"/>
  <c r="L1388" i="1"/>
  <c r="L1398" i="1"/>
  <c r="L1408" i="1"/>
  <c r="L1420" i="1"/>
  <c r="L1430" i="1"/>
  <c r="L1440" i="1"/>
  <c r="L1452" i="1"/>
  <c r="L1462" i="1"/>
  <c r="L1472" i="1"/>
  <c r="L1484" i="1"/>
  <c r="L1494" i="1"/>
  <c r="L1504" i="1"/>
  <c r="L1516" i="1"/>
  <c r="L1526" i="1"/>
  <c r="L1536" i="1"/>
  <c r="L1548" i="1"/>
  <c r="L1558" i="1"/>
  <c r="L1568" i="1"/>
  <c r="L1580" i="1"/>
  <c r="L1590" i="1"/>
  <c r="L1600" i="1"/>
  <c r="L1612" i="1"/>
  <c r="L1622" i="1"/>
  <c r="L1632" i="1"/>
  <c r="L1644" i="1"/>
  <c r="L1654" i="1"/>
  <c r="L1663" i="1"/>
  <c r="L1672" i="1"/>
  <c r="L1681" i="1"/>
  <c r="L1690" i="1"/>
  <c r="L1700" i="1"/>
  <c r="L1709" i="1"/>
  <c r="L1718" i="1"/>
  <c r="L1727" i="1"/>
  <c r="L1736" i="1"/>
  <c r="L1745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O1402" i="1"/>
  <c r="O2346" i="1"/>
  <c r="N56" i="1"/>
  <c r="N247" i="1"/>
  <c r="N432" i="1"/>
  <c r="N596" i="1"/>
  <c r="N771" i="1"/>
  <c r="N923" i="1"/>
  <c r="N1010" i="1"/>
  <c r="N1085" i="1"/>
  <c r="N1170" i="1"/>
  <c r="N1231" i="1"/>
  <c r="N1272" i="1"/>
  <c r="N1313" i="1"/>
  <c r="N1359" i="1"/>
  <c r="N1394" i="1"/>
  <c r="N1426" i="1"/>
  <c r="N1458" i="1"/>
  <c r="N1490" i="1"/>
  <c r="N1522" i="1"/>
  <c r="N1554" i="1"/>
  <c r="N1586" i="1"/>
  <c r="N1618" i="1"/>
  <c r="N1650" i="1"/>
  <c r="N1682" i="1"/>
  <c r="N1714" i="1"/>
  <c r="N1746" i="1"/>
  <c r="N1778" i="1"/>
  <c r="N1810" i="1"/>
  <c r="N1842" i="1"/>
  <c r="N1874" i="1"/>
  <c r="N1906" i="1"/>
  <c r="N1938" i="1"/>
  <c r="N1970" i="1"/>
  <c r="N2002" i="1"/>
  <c r="N2034" i="1"/>
  <c r="N2066" i="1"/>
  <c r="N2098" i="1"/>
  <c r="N2130" i="1"/>
  <c r="N2162" i="1"/>
  <c r="N2194" i="1"/>
  <c r="N2226" i="1"/>
  <c r="N2258" i="1"/>
  <c r="N2290" i="1"/>
  <c r="N2322" i="1"/>
  <c r="N2353" i="1"/>
  <c r="N2383" i="1"/>
  <c r="N2402" i="1"/>
  <c r="N2432" i="1"/>
  <c r="N2455" i="1"/>
  <c r="N2481" i="1"/>
  <c r="N2511" i="1"/>
  <c r="N2530" i="1"/>
  <c r="N2560" i="1"/>
  <c r="N2583" i="1"/>
  <c r="N2609" i="1"/>
  <c r="N2639" i="1"/>
  <c r="N2658" i="1"/>
  <c r="N2688" i="1"/>
  <c r="N2711" i="1"/>
  <c r="N2737" i="1"/>
  <c r="N2766" i="1"/>
  <c r="N2783" i="1"/>
  <c r="L18" i="1"/>
  <c r="L35" i="1"/>
  <c r="L58" i="1"/>
  <c r="L78" i="1"/>
  <c r="L98" i="1"/>
  <c r="L118" i="1"/>
  <c r="L138" i="1"/>
  <c r="L158" i="1"/>
  <c r="L181" i="1"/>
  <c r="L198" i="1"/>
  <c r="L221" i="1"/>
  <c r="L234" i="1"/>
  <c r="L250" i="1"/>
  <c r="L266" i="1"/>
  <c r="L278" i="1"/>
  <c r="L294" i="1"/>
  <c r="L307" i="1"/>
  <c r="L322" i="1"/>
  <c r="L336" i="1"/>
  <c r="L347" i="1"/>
  <c r="L361" i="1"/>
  <c r="L372" i="1"/>
  <c r="L398" i="1"/>
  <c r="L412" i="1"/>
  <c r="L423" i="1"/>
  <c r="L437" i="1"/>
  <c r="L448" i="1"/>
  <c r="L462" i="1"/>
  <c r="L476" i="1"/>
  <c r="L487" i="1"/>
  <c r="L501" i="1"/>
  <c r="L512" i="1"/>
  <c r="L526" i="1"/>
  <c r="L540" i="1"/>
  <c r="L551" i="1"/>
  <c r="L565" i="1"/>
  <c r="L576" i="1"/>
  <c r="L590" i="1"/>
  <c r="L604" i="1"/>
  <c r="L615" i="1"/>
  <c r="L629" i="1"/>
  <c r="L640" i="1"/>
  <c r="L654" i="1"/>
  <c r="L668" i="1"/>
  <c r="L679" i="1"/>
  <c r="L693" i="1"/>
  <c r="L704" i="1"/>
  <c r="L718" i="1"/>
  <c r="L732" i="1"/>
  <c r="L743" i="1"/>
  <c r="L757" i="1"/>
  <c r="L768" i="1"/>
  <c r="L782" i="1"/>
  <c r="L796" i="1"/>
  <c r="L807" i="1"/>
  <c r="L821" i="1"/>
  <c r="L832" i="1"/>
  <c r="L846" i="1"/>
  <c r="L860" i="1"/>
  <c r="L871" i="1"/>
  <c r="L885" i="1"/>
  <c r="L896" i="1"/>
  <c r="L910" i="1"/>
  <c r="L924" i="1"/>
  <c r="L935" i="1"/>
  <c r="L949" i="1"/>
  <c r="L960" i="1"/>
  <c r="L974" i="1"/>
  <c r="L988" i="1"/>
  <c r="L999" i="1"/>
  <c r="L1013" i="1"/>
  <c r="L1024" i="1"/>
  <c r="L1037" i="1"/>
  <c r="L1047" i="1"/>
  <c r="L1058" i="1"/>
  <c r="L1069" i="1"/>
  <c r="L1079" i="1"/>
  <c r="L1090" i="1"/>
  <c r="L1101" i="1"/>
  <c r="L1111" i="1"/>
  <c r="L1122" i="1"/>
  <c r="L1133" i="1"/>
  <c r="L1143" i="1"/>
  <c r="L1154" i="1"/>
  <c r="L1165" i="1"/>
  <c r="L1175" i="1"/>
  <c r="L1186" i="1"/>
  <c r="L1197" i="1"/>
  <c r="L1207" i="1"/>
  <c r="L1218" i="1"/>
  <c r="L1229" i="1"/>
  <c r="L1239" i="1"/>
  <c r="L1250" i="1"/>
  <c r="L1261" i="1"/>
  <c r="L1271" i="1"/>
  <c r="L1282" i="1"/>
  <c r="L1293" i="1"/>
  <c r="L1303" i="1"/>
  <c r="L1314" i="1"/>
  <c r="L1325" i="1"/>
  <c r="L1335" i="1"/>
  <c r="L1346" i="1"/>
  <c r="L1357" i="1"/>
  <c r="L1367" i="1"/>
  <c r="L1378" i="1"/>
  <c r="L1389" i="1"/>
  <c r="L1399" i="1"/>
  <c r="L1410" i="1"/>
  <c r="L1421" i="1"/>
  <c r="L1431" i="1"/>
  <c r="L1442" i="1"/>
  <c r="L1453" i="1"/>
  <c r="L1463" i="1"/>
  <c r="L1474" i="1"/>
  <c r="L1485" i="1"/>
  <c r="L1495" i="1"/>
  <c r="L1506" i="1"/>
  <c r="L1517" i="1"/>
  <c r="L1527" i="1"/>
  <c r="L1538" i="1"/>
  <c r="L1549" i="1"/>
  <c r="L1559" i="1"/>
  <c r="L1570" i="1"/>
  <c r="L1581" i="1"/>
  <c r="L1591" i="1"/>
  <c r="L1602" i="1"/>
  <c r="L1613" i="1"/>
  <c r="L1623" i="1"/>
  <c r="L1634" i="1"/>
  <c r="L1645" i="1"/>
  <c r="O1554" i="1"/>
  <c r="O2368" i="1"/>
  <c r="N74" i="1"/>
  <c r="N260" i="1"/>
  <c r="N436" i="1"/>
  <c r="N611" i="1"/>
  <c r="N784" i="1"/>
  <c r="N932" i="1"/>
  <c r="N1024" i="1"/>
  <c r="N1096" i="1"/>
  <c r="N1171" i="1"/>
  <c r="N1232" i="1"/>
  <c r="N1273" i="1"/>
  <c r="N1319" i="1"/>
  <c r="N1360" i="1"/>
  <c r="N1399" i="1"/>
  <c r="N1431" i="1"/>
  <c r="N1463" i="1"/>
  <c r="N1495" i="1"/>
  <c r="N1527" i="1"/>
  <c r="N1559" i="1"/>
  <c r="N1591" i="1"/>
  <c r="N1623" i="1"/>
  <c r="N1655" i="1"/>
  <c r="N1687" i="1"/>
  <c r="N1719" i="1"/>
  <c r="N1751" i="1"/>
  <c r="N1783" i="1"/>
  <c r="N1815" i="1"/>
  <c r="N1847" i="1"/>
  <c r="N1879" i="1"/>
  <c r="N1911" i="1"/>
  <c r="N1943" i="1"/>
  <c r="N1975" i="1"/>
  <c r="N2007" i="1"/>
  <c r="N2039" i="1"/>
  <c r="N2071" i="1"/>
  <c r="N2103" i="1"/>
  <c r="N2135" i="1"/>
  <c r="N2167" i="1"/>
  <c r="N2199" i="1"/>
  <c r="N2231" i="1"/>
  <c r="N2263" i="1"/>
  <c r="N2295" i="1"/>
  <c r="N2327" i="1"/>
  <c r="N2354" i="1"/>
  <c r="N2384" i="1"/>
  <c r="N2407" i="1"/>
  <c r="N2433" i="1"/>
  <c r="N2463" i="1"/>
  <c r="N2482" i="1"/>
  <c r="N2512" i="1"/>
  <c r="N2535" i="1"/>
  <c r="N2561" i="1"/>
  <c r="N2591" i="1"/>
  <c r="N2610" i="1"/>
  <c r="N2640" i="1"/>
  <c r="N2663" i="1"/>
  <c r="N2689" i="1"/>
  <c r="N2719" i="1"/>
  <c r="N2738" i="1"/>
  <c r="N2767" i="1"/>
  <c r="N2784" i="1"/>
  <c r="L19" i="1"/>
  <c r="L42" i="1"/>
  <c r="L59" i="1"/>
  <c r="L82" i="1"/>
  <c r="L99" i="1"/>
  <c r="L122" i="1"/>
  <c r="L142" i="1"/>
  <c r="L162" i="1"/>
  <c r="L182" i="1"/>
  <c r="L202" i="1"/>
  <c r="L222" i="1"/>
  <c r="L238" i="1"/>
  <c r="L251" i="1"/>
  <c r="L267" i="1"/>
  <c r="L280" i="1"/>
  <c r="L296" i="1"/>
  <c r="L312" i="1"/>
  <c r="L323" i="1"/>
  <c r="L337" i="1"/>
  <c r="L348" i="1"/>
  <c r="L362" i="1"/>
  <c r="L376" i="1"/>
  <c r="L399" i="1"/>
  <c r="L413" i="1"/>
  <c r="L424" i="1"/>
  <c r="L438" i="1"/>
  <c r="L452" i="1"/>
  <c r="L463" i="1"/>
  <c r="L477" i="1"/>
  <c r="L488" i="1"/>
  <c r="L502" i="1"/>
  <c r="L516" i="1"/>
  <c r="L527" i="1"/>
  <c r="L541" i="1"/>
  <c r="L552" i="1"/>
  <c r="L566" i="1"/>
  <c r="L580" i="1"/>
  <c r="L591" i="1"/>
  <c r="L605" i="1"/>
  <c r="L616" i="1"/>
  <c r="L630" i="1"/>
  <c r="L644" i="1"/>
  <c r="L655" i="1"/>
  <c r="L669" i="1"/>
  <c r="L680" i="1"/>
  <c r="L694" i="1"/>
  <c r="L708" i="1"/>
  <c r="L719" i="1"/>
  <c r="L733" i="1"/>
  <c r="L744" i="1"/>
  <c r="L758" i="1"/>
  <c r="L772" i="1"/>
  <c r="L783" i="1"/>
  <c r="L797" i="1"/>
  <c r="L808" i="1"/>
  <c r="L822" i="1"/>
  <c r="L836" i="1"/>
  <c r="L847" i="1"/>
  <c r="L861" i="1"/>
  <c r="L872" i="1"/>
  <c r="L886" i="1"/>
  <c r="L900" i="1"/>
  <c r="L911" i="1"/>
  <c r="O1834" i="1"/>
  <c r="O2474" i="1"/>
  <c r="N111" i="1"/>
  <c r="N292" i="1"/>
  <c r="N468" i="1"/>
  <c r="N643" i="1"/>
  <c r="N816" i="1"/>
  <c r="N936" i="1"/>
  <c r="N1032" i="1"/>
  <c r="N1108" i="1"/>
  <c r="N1180" i="1"/>
  <c r="N1247" i="1"/>
  <c r="N1288" i="1"/>
  <c r="N1329" i="1"/>
  <c r="N1375" i="1"/>
  <c r="N1408" i="1"/>
  <c r="N1440" i="1"/>
  <c r="N1472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2272" i="1"/>
  <c r="N2304" i="1"/>
  <c r="N2336" i="1"/>
  <c r="N2359" i="1"/>
  <c r="N2385" i="1"/>
  <c r="N2415" i="1"/>
  <c r="N2434" i="1"/>
  <c r="N2464" i="1"/>
  <c r="N2487" i="1"/>
  <c r="N2513" i="1"/>
  <c r="N2543" i="1"/>
  <c r="N2562" i="1"/>
  <c r="N2592" i="1"/>
  <c r="N2615" i="1"/>
  <c r="N2641" i="1"/>
  <c r="N2671" i="1"/>
  <c r="N2690" i="1"/>
  <c r="N2720" i="1"/>
  <c r="N2743" i="1"/>
  <c r="N2768" i="1"/>
  <c r="L3" i="1"/>
  <c r="L20" i="1"/>
  <c r="L43" i="1"/>
  <c r="L60" i="1"/>
  <c r="L83" i="1"/>
  <c r="L106" i="1"/>
  <c r="L123" i="1"/>
  <c r="L146" i="1"/>
  <c r="L163" i="1"/>
  <c r="L186" i="1"/>
  <c r="L206" i="1"/>
  <c r="L224" i="1"/>
  <c r="L240" i="1"/>
  <c r="L252" i="1"/>
  <c r="L268" i="1"/>
  <c r="L284" i="1"/>
  <c r="L297" i="1"/>
  <c r="L313" i="1"/>
  <c r="L324" i="1"/>
  <c r="L338" i="1"/>
  <c r="L352" i="1"/>
  <c r="L363" i="1"/>
  <c r="L377" i="1"/>
  <c r="L400" i="1"/>
  <c r="L414" i="1"/>
  <c r="L428" i="1"/>
  <c r="L439" i="1"/>
  <c r="L453" i="1"/>
  <c r="L464" i="1"/>
  <c r="L478" i="1"/>
  <c r="L492" i="1"/>
  <c r="L503" i="1"/>
  <c r="L517" i="1"/>
  <c r="L528" i="1"/>
  <c r="L542" i="1"/>
  <c r="L556" i="1"/>
  <c r="L567" i="1"/>
  <c r="L581" i="1"/>
  <c r="L592" i="1"/>
  <c r="L606" i="1"/>
  <c r="L620" i="1"/>
  <c r="L631" i="1"/>
  <c r="L645" i="1"/>
  <c r="L656" i="1"/>
  <c r="L670" i="1"/>
  <c r="L684" i="1"/>
  <c r="L695" i="1"/>
  <c r="L709" i="1"/>
  <c r="L720" i="1"/>
  <c r="L734" i="1"/>
  <c r="L748" i="1"/>
  <c r="L759" i="1"/>
  <c r="L773" i="1"/>
  <c r="L784" i="1"/>
  <c r="L798" i="1"/>
  <c r="L812" i="1"/>
  <c r="L823" i="1"/>
  <c r="L837" i="1"/>
  <c r="L848" i="1"/>
  <c r="L862" i="1"/>
  <c r="L876" i="1"/>
  <c r="L887" i="1"/>
  <c r="L901" i="1"/>
  <c r="L912" i="1"/>
  <c r="L926" i="1"/>
  <c r="L940" i="1"/>
  <c r="L951" i="1"/>
  <c r="L965" i="1"/>
  <c r="L976" i="1"/>
  <c r="L990" i="1"/>
  <c r="L1004" i="1"/>
  <c r="L1015" i="1"/>
  <c r="L1029" i="1"/>
  <c r="L1039" i="1"/>
  <c r="L1050" i="1"/>
  <c r="L1061" i="1"/>
  <c r="L1071" i="1"/>
  <c r="L1082" i="1"/>
  <c r="L1093" i="1"/>
  <c r="L1103" i="1"/>
  <c r="L1114" i="1"/>
  <c r="L1125" i="1"/>
  <c r="L1135" i="1"/>
  <c r="L1146" i="1"/>
  <c r="L1157" i="1"/>
  <c r="L1167" i="1"/>
  <c r="L1178" i="1"/>
  <c r="L1189" i="1"/>
  <c r="L1199" i="1"/>
  <c r="L1210" i="1"/>
  <c r="L1221" i="1"/>
  <c r="L1231" i="1"/>
  <c r="L1242" i="1"/>
  <c r="L1253" i="1"/>
  <c r="L1263" i="1"/>
  <c r="L1274" i="1"/>
  <c r="L1285" i="1"/>
  <c r="L1295" i="1"/>
  <c r="L1306" i="1"/>
  <c r="L1317" i="1"/>
  <c r="L1327" i="1"/>
  <c r="L1338" i="1"/>
  <c r="L1349" i="1"/>
  <c r="L1359" i="1"/>
  <c r="L1370" i="1"/>
  <c r="L1381" i="1"/>
  <c r="L1391" i="1"/>
  <c r="L1402" i="1"/>
  <c r="L1413" i="1"/>
  <c r="L1423" i="1"/>
  <c r="L1434" i="1"/>
  <c r="L1445" i="1"/>
  <c r="L1455" i="1"/>
  <c r="L1466" i="1"/>
  <c r="L1477" i="1"/>
  <c r="L1487" i="1"/>
  <c r="L1498" i="1"/>
  <c r="L1509" i="1"/>
  <c r="L1519" i="1"/>
  <c r="L1530" i="1"/>
  <c r="L1541" i="1"/>
  <c r="L1551" i="1"/>
  <c r="L1562" i="1"/>
  <c r="L1573" i="1"/>
  <c r="L1583" i="1"/>
  <c r="L1594" i="1"/>
  <c r="L1605" i="1"/>
  <c r="L1615" i="1"/>
  <c r="L1626" i="1"/>
  <c r="L1637" i="1"/>
  <c r="L1647" i="1"/>
  <c r="L1657" i="1"/>
  <c r="L1666" i="1"/>
  <c r="L1676" i="1"/>
  <c r="L1685" i="1"/>
  <c r="L1694" i="1"/>
  <c r="L1703" i="1"/>
  <c r="L1712" i="1"/>
  <c r="L1721" i="1"/>
  <c r="L1730" i="1"/>
  <c r="L1740" i="1"/>
  <c r="L1749" i="1"/>
  <c r="L1757" i="1"/>
  <c r="L1765" i="1"/>
  <c r="L1773" i="1"/>
  <c r="L1781" i="1"/>
  <c r="L1789" i="1"/>
  <c r="L1797" i="1"/>
  <c r="L1805" i="1"/>
  <c r="L1813" i="1"/>
  <c r="L1821" i="1"/>
  <c r="L1829" i="1"/>
  <c r="L1837" i="1"/>
  <c r="L1845" i="1"/>
  <c r="L1853" i="1"/>
  <c r="L1861" i="1"/>
  <c r="L1869" i="1"/>
  <c r="L1877" i="1"/>
  <c r="L1885" i="1"/>
  <c r="L1893" i="1"/>
  <c r="L1901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L2093" i="1"/>
  <c r="L2101" i="1"/>
  <c r="L2109" i="1"/>
  <c r="L2117" i="1"/>
  <c r="L2125" i="1"/>
  <c r="L2133" i="1"/>
  <c r="L2141" i="1"/>
  <c r="L2149" i="1"/>
  <c r="L2157" i="1"/>
  <c r="L2165" i="1"/>
  <c r="L2173" i="1"/>
  <c r="L2181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O1862" i="1"/>
  <c r="O2536" i="1"/>
  <c r="N125" i="1"/>
  <c r="N296" i="1"/>
  <c r="N483" i="1"/>
  <c r="N656" i="1"/>
  <c r="N820" i="1"/>
  <c r="N960" i="1"/>
  <c r="N1034" i="1"/>
  <c r="N1116" i="1"/>
  <c r="N1194" i="1"/>
  <c r="N1248" i="1"/>
  <c r="N1289" i="1"/>
  <c r="N1335" i="1"/>
  <c r="N1376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3" i="1"/>
  <c r="N1825" i="1"/>
  <c r="N1857" i="1"/>
  <c r="N1889" i="1"/>
  <c r="N1921" i="1"/>
  <c r="N1953" i="1"/>
  <c r="N1985" i="1"/>
  <c r="N2017" i="1"/>
  <c r="N2049" i="1"/>
  <c r="N2081" i="1"/>
  <c r="N2113" i="1"/>
  <c r="N2145" i="1"/>
  <c r="N2177" i="1"/>
  <c r="N2209" i="1"/>
  <c r="N2241" i="1"/>
  <c r="N2273" i="1"/>
  <c r="N2305" i="1"/>
  <c r="N2337" i="1"/>
  <c r="N2367" i="1"/>
  <c r="N2386" i="1"/>
  <c r="N2416" i="1"/>
  <c r="N2439" i="1"/>
  <c r="N2465" i="1"/>
  <c r="N2495" i="1"/>
  <c r="N2514" i="1"/>
  <c r="N2544" i="1"/>
  <c r="N2567" i="1"/>
  <c r="N2593" i="1"/>
  <c r="N2623" i="1"/>
  <c r="N2642" i="1"/>
  <c r="N2672" i="1"/>
  <c r="N2695" i="1"/>
  <c r="N2721" i="1"/>
  <c r="N2751" i="1"/>
  <c r="N2769" i="1"/>
  <c r="L4" i="1"/>
  <c r="L21" i="1"/>
  <c r="L44" i="1"/>
  <c r="L67" i="1"/>
  <c r="L84" i="1"/>
  <c r="L107" i="1"/>
  <c r="L124" i="1"/>
  <c r="L147" i="1"/>
  <c r="L170" i="1"/>
  <c r="L187" i="1"/>
  <c r="L210" i="1"/>
  <c r="L225" i="1"/>
  <c r="L241" i="1"/>
  <c r="L257" i="1"/>
  <c r="L269" i="1"/>
  <c r="L285" i="1"/>
  <c r="L298" i="1"/>
  <c r="L314" i="1"/>
  <c r="L328" i="1"/>
  <c r="L339" i="1"/>
  <c r="O2025" i="1"/>
  <c r="N515" i="1"/>
  <c r="N1053" i="1"/>
  <c r="N1295" i="1"/>
  <c r="N1442" i="1"/>
  <c r="N1570" i="1"/>
  <c r="N1698" i="1"/>
  <c r="N1826" i="1"/>
  <c r="N1954" i="1"/>
  <c r="N2082" i="1"/>
  <c r="N2210" i="1"/>
  <c r="N2338" i="1"/>
  <c r="N2447" i="1"/>
  <c r="N2545" i="1"/>
  <c r="N2647" i="1"/>
  <c r="N2752" i="1"/>
  <c r="L45" i="1"/>
  <c r="L131" i="1"/>
  <c r="L211" i="1"/>
  <c r="L270" i="1"/>
  <c r="L329" i="1"/>
  <c r="L368" i="1"/>
  <c r="L415" i="1"/>
  <c r="L445" i="1"/>
  <c r="L480" i="1"/>
  <c r="L518" i="1"/>
  <c r="L548" i="1"/>
  <c r="L583" i="1"/>
  <c r="L621" i="1"/>
  <c r="L648" i="1"/>
  <c r="L686" i="1"/>
  <c r="L724" i="1"/>
  <c r="L751" i="1"/>
  <c r="L789" i="1"/>
  <c r="L824" i="1"/>
  <c r="L854" i="1"/>
  <c r="L892" i="1"/>
  <c r="L925" i="1"/>
  <c r="L950" i="1"/>
  <c r="L975" i="1"/>
  <c r="L1000" i="1"/>
  <c r="L1028" i="1"/>
  <c r="L1048" i="1"/>
  <c r="L1070" i="1"/>
  <c r="L1092" i="1"/>
  <c r="L1112" i="1"/>
  <c r="L1134" i="1"/>
  <c r="L1156" i="1"/>
  <c r="L1176" i="1"/>
  <c r="L1198" i="1"/>
  <c r="L1220" i="1"/>
  <c r="L1240" i="1"/>
  <c r="L1262" i="1"/>
  <c r="L1284" i="1"/>
  <c r="L1304" i="1"/>
  <c r="L1326" i="1"/>
  <c r="L1348" i="1"/>
  <c r="L1368" i="1"/>
  <c r="L1390" i="1"/>
  <c r="L1412" i="1"/>
  <c r="L1432" i="1"/>
  <c r="L1454" i="1"/>
  <c r="L1476" i="1"/>
  <c r="L1496" i="1"/>
  <c r="L1518" i="1"/>
  <c r="L1540" i="1"/>
  <c r="L1560" i="1"/>
  <c r="L1582" i="1"/>
  <c r="L1604" i="1"/>
  <c r="L1624" i="1"/>
  <c r="L1646" i="1"/>
  <c r="L1661" i="1"/>
  <c r="L1677" i="1"/>
  <c r="L1692" i="1"/>
  <c r="L1705" i="1"/>
  <c r="L1720" i="1"/>
  <c r="L1734" i="1"/>
  <c r="L1750" i="1"/>
  <c r="L1763" i="1"/>
  <c r="L1775" i="1"/>
  <c r="L1788" i="1"/>
  <c r="L1800" i="1"/>
  <c r="L1814" i="1"/>
  <c r="L1827" i="1"/>
  <c r="L1839" i="1"/>
  <c r="L1852" i="1"/>
  <c r="L1864" i="1"/>
  <c r="L1878" i="1"/>
  <c r="L1891" i="1"/>
  <c r="L1903" i="1"/>
  <c r="L1916" i="1"/>
  <c r="L1928" i="1"/>
  <c r="L1942" i="1"/>
  <c r="L1955" i="1"/>
  <c r="L1967" i="1"/>
  <c r="L1980" i="1"/>
  <c r="L1992" i="1"/>
  <c r="L2006" i="1"/>
  <c r="L2019" i="1"/>
  <c r="L2031" i="1"/>
  <c r="L2044" i="1"/>
  <c r="L2056" i="1"/>
  <c r="L2070" i="1"/>
  <c r="L2083" i="1"/>
  <c r="L2095" i="1"/>
  <c r="L2108" i="1"/>
  <c r="L2120" i="1"/>
  <c r="L2134" i="1"/>
  <c r="L2147" i="1"/>
  <c r="L2159" i="1"/>
  <c r="L2172" i="1"/>
  <c r="L2184" i="1"/>
  <c r="L2198" i="1"/>
  <c r="L2211" i="1"/>
  <c r="L2223" i="1"/>
  <c r="L2236" i="1"/>
  <c r="L2248" i="1"/>
  <c r="L2262" i="1"/>
  <c r="L2275" i="1"/>
  <c r="L2287" i="1"/>
  <c r="L2300" i="1"/>
  <c r="L2312" i="1"/>
  <c r="L2326" i="1"/>
  <c r="L2339" i="1"/>
  <c r="L2351" i="1"/>
  <c r="L2364" i="1"/>
  <c r="L2376" i="1"/>
  <c r="L2387" i="1"/>
  <c r="L2398" i="1"/>
  <c r="L2408" i="1"/>
  <c r="L2419" i="1"/>
  <c r="L2430" i="1"/>
  <c r="L2440" i="1"/>
  <c r="L2451" i="1"/>
  <c r="L2462" i="1"/>
  <c r="L2472" i="1"/>
  <c r="L2483" i="1"/>
  <c r="L2494" i="1"/>
  <c r="L2503" i="1"/>
  <c r="L2512" i="1"/>
  <c r="L2522" i="1"/>
  <c r="L2531" i="1"/>
  <c r="L2540" i="1"/>
  <c r="L2549" i="1"/>
  <c r="L2558" i="1"/>
  <c r="L2567" i="1"/>
  <c r="L2576" i="1"/>
  <c r="L2586" i="1"/>
  <c r="L2595" i="1"/>
  <c r="L2604" i="1"/>
  <c r="L2613" i="1"/>
  <c r="L2622" i="1"/>
  <c r="L2631" i="1"/>
  <c r="L2640" i="1"/>
  <c r="L2650" i="1"/>
  <c r="L2659" i="1"/>
  <c r="L2668" i="1"/>
  <c r="L2677" i="1"/>
  <c r="L2686" i="1"/>
  <c r="L2695" i="1"/>
  <c r="L2704" i="1"/>
  <c r="L2714" i="1"/>
  <c r="L2723" i="1"/>
  <c r="L2732" i="1"/>
  <c r="L2741" i="1"/>
  <c r="L2750" i="1"/>
  <c r="L2759" i="1"/>
  <c r="L2768" i="1"/>
  <c r="L2778" i="1"/>
  <c r="L2787" i="1"/>
  <c r="M8" i="1"/>
  <c r="M17" i="1"/>
  <c r="M26" i="1"/>
  <c r="M35" i="1"/>
  <c r="M44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O2072" i="1"/>
  <c r="N528" i="1"/>
  <c r="N1056" i="1"/>
  <c r="N1296" i="1"/>
  <c r="N1447" i="1"/>
  <c r="N1575" i="1"/>
  <c r="N1703" i="1"/>
  <c r="N1831" i="1"/>
  <c r="N1959" i="1"/>
  <c r="N2087" i="1"/>
  <c r="N2215" i="1"/>
  <c r="N2343" i="1"/>
  <c r="N2448" i="1"/>
  <c r="N2546" i="1"/>
  <c r="N2655" i="1"/>
  <c r="N2753" i="1"/>
  <c r="L46" i="1"/>
  <c r="L132" i="1"/>
  <c r="L212" i="1"/>
  <c r="L275" i="1"/>
  <c r="L330" i="1"/>
  <c r="L369" i="1"/>
  <c r="L416" i="1"/>
  <c r="L454" i="1"/>
  <c r="L484" i="1"/>
  <c r="L519" i="1"/>
  <c r="L557" i="1"/>
  <c r="L584" i="1"/>
  <c r="L622" i="1"/>
  <c r="L660" i="1"/>
  <c r="L687" i="1"/>
  <c r="L725" i="1"/>
  <c r="L760" i="1"/>
  <c r="L790" i="1"/>
  <c r="L828" i="1"/>
  <c r="L863" i="1"/>
  <c r="L893" i="1"/>
  <c r="L927" i="1"/>
  <c r="L952" i="1"/>
  <c r="L980" i="1"/>
  <c r="L1005" i="1"/>
  <c r="L1030" i="1"/>
  <c r="L1052" i="1"/>
  <c r="L1072" i="1"/>
  <c r="L1094" i="1"/>
  <c r="L1116" i="1"/>
  <c r="L1136" i="1"/>
  <c r="L1158" i="1"/>
  <c r="L1180" i="1"/>
  <c r="L1200" i="1"/>
  <c r="L1222" i="1"/>
  <c r="L1244" i="1"/>
  <c r="L1264" i="1"/>
  <c r="L1286" i="1"/>
  <c r="L1308" i="1"/>
  <c r="L1328" i="1"/>
  <c r="L1350" i="1"/>
  <c r="L1372" i="1"/>
  <c r="L1392" i="1"/>
  <c r="L1414" i="1"/>
  <c r="L1436" i="1"/>
  <c r="L1456" i="1"/>
  <c r="L1478" i="1"/>
  <c r="L1500" i="1"/>
  <c r="L1520" i="1"/>
  <c r="L1542" i="1"/>
  <c r="L1564" i="1"/>
  <c r="L1584" i="1"/>
  <c r="L1606" i="1"/>
  <c r="L1628" i="1"/>
  <c r="L1648" i="1"/>
  <c r="L1664" i="1"/>
  <c r="L1678" i="1"/>
  <c r="L1693" i="1"/>
  <c r="L1706" i="1"/>
  <c r="L1722" i="1"/>
  <c r="L1737" i="1"/>
  <c r="L1751" i="1"/>
  <c r="L1764" i="1"/>
  <c r="L1776" i="1"/>
  <c r="L1790" i="1"/>
  <c r="L1803" i="1"/>
  <c r="L1815" i="1"/>
  <c r="L1828" i="1"/>
  <c r="L1840" i="1"/>
  <c r="L1854" i="1"/>
  <c r="L1867" i="1"/>
  <c r="L1879" i="1"/>
  <c r="L1892" i="1"/>
  <c r="L1904" i="1"/>
  <c r="L1918" i="1"/>
  <c r="L1931" i="1"/>
  <c r="L1943" i="1"/>
  <c r="L1956" i="1"/>
  <c r="L1968" i="1"/>
  <c r="L1982" i="1"/>
  <c r="L1995" i="1"/>
  <c r="L2007" i="1"/>
  <c r="L2020" i="1"/>
  <c r="L2032" i="1"/>
  <c r="L2046" i="1"/>
  <c r="L2059" i="1"/>
  <c r="L2071" i="1"/>
  <c r="L2084" i="1"/>
  <c r="L2096" i="1"/>
  <c r="L2110" i="1"/>
  <c r="L2123" i="1"/>
  <c r="L2135" i="1"/>
  <c r="L2148" i="1"/>
  <c r="L2160" i="1"/>
  <c r="L2174" i="1"/>
  <c r="L2187" i="1"/>
  <c r="L2199" i="1"/>
  <c r="L2212" i="1"/>
  <c r="L2224" i="1"/>
  <c r="L2238" i="1"/>
  <c r="L2251" i="1"/>
  <c r="L2263" i="1"/>
  <c r="L2276" i="1"/>
  <c r="L2288" i="1"/>
  <c r="L2302" i="1"/>
  <c r="L2315" i="1"/>
  <c r="L2327" i="1"/>
  <c r="L2340" i="1"/>
  <c r="L2352" i="1"/>
  <c r="L2366" i="1"/>
  <c r="L2378" i="1"/>
  <c r="L2388" i="1"/>
  <c r="L2399" i="1"/>
  <c r="L2410" i="1"/>
  <c r="L2420" i="1"/>
  <c r="L2431" i="1"/>
  <c r="L2442" i="1"/>
  <c r="L2452" i="1"/>
  <c r="L2463" i="1"/>
  <c r="L2474" i="1"/>
  <c r="L2484" i="1"/>
  <c r="L2495" i="1"/>
  <c r="L2504" i="1"/>
  <c r="L2514" i="1"/>
  <c r="L2523" i="1"/>
  <c r="L2532" i="1"/>
  <c r="L2541" i="1"/>
  <c r="L2550" i="1"/>
  <c r="L2559" i="1"/>
  <c r="L2568" i="1"/>
  <c r="L2578" i="1"/>
  <c r="L2587" i="1"/>
  <c r="L2596" i="1"/>
  <c r="L2605" i="1"/>
  <c r="L2614" i="1"/>
  <c r="L2623" i="1"/>
  <c r="L2632" i="1"/>
  <c r="L2642" i="1"/>
  <c r="L2651" i="1"/>
  <c r="L2660" i="1"/>
  <c r="L2669" i="1"/>
  <c r="L2678" i="1"/>
  <c r="L2687" i="1"/>
  <c r="L2696" i="1"/>
  <c r="L2706" i="1"/>
  <c r="L2715" i="1"/>
  <c r="L2724" i="1"/>
  <c r="L2733" i="1"/>
  <c r="L2742" i="1"/>
  <c r="L2751" i="1"/>
  <c r="L2760" i="1"/>
  <c r="L2770" i="1"/>
  <c r="L2779" i="1"/>
  <c r="L2788" i="1"/>
  <c r="M9" i="1"/>
  <c r="M18" i="1"/>
  <c r="M27" i="1"/>
  <c r="M36" i="1"/>
  <c r="M46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O2642" i="1"/>
  <c r="N688" i="1"/>
  <c r="N1120" i="1"/>
  <c r="N1336" i="1"/>
  <c r="N1474" i="1"/>
  <c r="N1602" i="1"/>
  <c r="N1730" i="1"/>
  <c r="N1858" i="1"/>
  <c r="N1986" i="1"/>
  <c r="N2114" i="1"/>
  <c r="N2242" i="1"/>
  <c r="N2368" i="1"/>
  <c r="N2466" i="1"/>
  <c r="N2575" i="1"/>
  <c r="N2673" i="1"/>
  <c r="N2770" i="1"/>
  <c r="L68" i="1"/>
  <c r="L148" i="1"/>
  <c r="L229" i="1"/>
  <c r="L286" i="1"/>
  <c r="L340" i="1"/>
  <c r="L378" i="1"/>
  <c r="L420" i="1"/>
  <c r="L455" i="1"/>
  <c r="L493" i="1"/>
  <c r="L520" i="1"/>
  <c r="L558" i="1"/>
  <c r="L596" i="1"/>
  <c r="L623" i="1"/>
  <c r="L661" i="1"/>
  <c r="L696" i="1"/>
  <c r="L726" i="1"/>
  <c r="L764" i="1"/>
  <c r="L799" i="1"/>
  <c r="L829" i="1"/>
  <c r="L864" i="1"/>
  <c r="L902" i="1"/>
  <c r="L928" i="1"/>
  <c r="L956" i="1"/>
  <c r="L981" i="1"/>
  <c r="L1006" i="1"/>
  <c r="L1031" i="1"/>
  <c r="L1053" i="1"/>
  <c r="L1074" i="1"/>
  <c r="L1095" i="1"/>
  <c r="L1117" i="1"/>
  <c r="L1138" i="1"/>
  <c r="L1159" i="1"/>
  <c r="L1181" i="1"/>
  <c r="L1202" i="1"/>
  <c r="L1223" i="1"/>
  <c r="L1245" i="1"/>
  <c r="L1266" i="1"/>
  <c r="L1287" i="1"/>
  <c r="L1309" i="1"/>
  <c r="L1330" i="1"/>
  <c r="L1351" i="1"/>
  <c r="L1373" i="1"/>
  <c r="L1394" i="1"/>
  <c r="L1415" i="1"/>
  <c r="L1437" i="1"/>
  <c r="L1458" i="1"/>
  <c r="L1479" i="1"/>
  <c r="L1501" i="1"/>
  <c r="L1522" i="1"/>
  <c r="L1543" i="1"/>
  <c r="L1565" i="1"/>
  <c r="L1586" i="1"/>
  <c r="L1607" i="1"/>
  <c r="L1629" i="1"/>
  <c r="L1650" i="1"/>
  <c r="L1665" i="1"/>
  <c r="L1679" i="1"/>
  <c r="L1695" i="1"/>
  <c r="L1710" i="1"/>
  <c r="L1724" i="1"/>
  <c r="L1738" i="1"/>
  <c r="L1752" i="1"/>
  <c r="L1766" i="1"/>
  <c r="L1779" i="1"/>
  <c r="L1791" i="1"/>
  <c r="L1804" i="1"/>
  <c r="L1816" i="1"/>
  <c r="L1830" i="1"/>
  <c r="L1843" i="1"/>
  <c r="L1855" i="1"/>
  <c r="L1868" i="1"/>
  <c r="L1880" i="1"/>
  <c r="L1894" i="1"/>
  <c r="L1907" i="1"/>
  <c r="L1919" i="1"/>
  <c r="L1932" i="1"/>
  <c r="L1944" i="1"/>
  <c r="L1958" i="1"/>
  <c r="L1971" i="1"/>
  <c r="L1983" i="1"/>
  <c r="L1996" i="1"/>
  <c r="L2008" i="1"/>
  <c r="L2022" i="1"/>
  <c r="L2035" i="1"/>
  <c r="L2047" i="1"/>
  <c r="L2060" i="1"/>
  <c r="L2072" i="1"/>
  <c r="L2086" i="1"/>
  <c r="L2099" i="1"/>
  <c r="L2111" i="1"/>
  <c r="L2124" i="1"/>
  <c r="L2136" i="1"/>
  <c r="L2150" i="1"/>
  <c r="L2163" i="1"/>
  <c r="L2175" i="1"/>
  <c r="L2188" i="1"/>
  <c r="L2200" i="1"/>
  <c r="L2214" i="1"/>
  <c r="L2227" i="1"/>
  <c r="L2239" i="1"/>
  <c r="L2252" i="1"/>
  <c r="L2264" i="1"/>
  <c r="L2278" i="1"/>
  <c r="L2291" i="1"/>
  <c r="L2303" i="1"/>
  <c r="L2316" i="1"/>
  <c r="L2328" i="1"/>
  <c r="L2342" i="1"/>
  <c r="L2355" i="1"/>
  <c r="L2367" i="1"/>
  <c r="L2379" i="1"/>
  <c r="L2390" i="1"/>
  <c r="L2400" i="1"/>
  <c r="L2411" i="1"/>
  <c r="L2422" i="1"/>
  <c r="L2432" i="1"/>
  <c r="L2443" i="1"/>
  <c r="L2454" i="1"/>
  <c r="L2464" i="1"/>
  <c r="L2475" i="1"/>
  <c r="L2486" i="1"/>
  <c r="L2496" i="1"/>
  <c r="L2506" i="1"/>
  <c r="L2515" i="1"/>
  <c r="L2524" i="1"/>
  <c r="L2533" i="1"/>
  <c r="L2542" i="1"/>
  <c r="L2551" i="1"/>
  <c r="L2560" i="1"/>
  <c r="L2570" i="1"/>
  <c r="L2579" i="1"/>
  <c r="L2588" i="1"/>
  <c r="L2597" i="1"/>
  <c r="L2606" i="1"/>
  <c r="L2615" i="1"/>
  <c r="L2624" i="1"/>
  <c r="L2634" i="1"/>
  <c r="L2643" i="1"/>
  <c r="L2652" i="1"/>
  <c r="L2661" i="1"/>
  <c r="L2670" i="1"/>
  <c r="L2679" i="1"/>
  <c r="L2688" i="1"/>
  <c r="L2698" i="1"/>
  <c r="L2707" i="1"/>
  <c r="L2716" i="1"/>
  <c r="L2725" i="1"/>
  <c r="L2734" i="1"/>
  <c r="L2743" i="1"/>
  <c r="L2752" i="1"/>
  <c r="L2762" i="1"/>
  <c r="L2771" i="1"/>
  <c r="L2780" i="1"/>
  <c r="L2789" i="1"/>
  <c r="M10" i="1"/>
  <c r="M19" i="1"/>
  <c r="M28" i="1"/>
  <c r="M38" i="1"/>
  <c r="M47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O2689" i="1"/>
  <c r="N692" i="1"/>
  <c r="N1139" i="1"/>
  <c r="N1337" i="1"/>
  <c r="N1479" i="1"/>
  <c r="N1607" i="1"/>
  <c r="N1735" i="1"/>
  <c r="N1863" i="1"/>
  <c r="N1991" i="1"/>
  <c r="N2119" i="1"/>
  <c r="N2247" i="1"/>
  <c r="N2369" i="1"/>
  <c r="N2471" i="1"/>
  <c r="N2576" i="1"/>
  <c r="N2674" i="1"/>
  <c r="N2777" i="1"/>
  <c r="L69" i="1"/>
  <c r="L149" i="1"/>
  <c r="L230" i="1"/>
  <c r="L288" i="1"/>
  <c r="L344" i="1"/>
  <c r="L379" i="1"/>
  <c r="L429" i="1"/>
  <c r="L456" i="1"/>
  <c r="L494" i="1"/>
  <c r="L532" i="1"/>
  <c r="L559" i="1"/>
  <c r="L597" i="1"/>
  <c r="L632" i="1"/>
  <c r="L662" i="1"/>
  <c r="L700" i="1"/>
  <c r="L735" i="1"/>
  <c r="L765" i="1"/>
  <c r="L800" i="1"/>
  <c r="L838" i="1"/>
  <c r="L868" i="1"/>
  <c r="L903" i="1"/>
  <c r="L932" i="1"/>
  <c r="L957" i="1"/>
  <c r="L982" i="1"/>
  <c r="L1007" i="1"/>
  <c r="L1032" i="1"/>
  <c r="L1054" i="1"/>
  <c r="L1076" i="1"/>
  <c r="L1096" i="1"/>
  <c r="L1118" i="1"/>
  <c r="L1140" i="1"/>
  <c r="L1160" i="1"/>
  <c r="L1182" i="1"/>
  <c r="L1204" i="1"/>
  <c r="L1224" i="1"/>
  <c r="L1246" i="1"/>
  <c r="L1268" i="1"/>
  <c r="L1288" i="1"/>
  <c r="L1310" i="1"/>
  <c r="L1332" i="1"/>
  <c r="L1352" i="1"/>
  <c r="L1374" i="1"/>
  <c r="L1396" i="1"/>
  <c r="L1416" i="1"/>
  <c r="L1438" i="1"/>
  <c r="L1460" i="1"/>
  <c r="L1480" i="1"/>
  <c r="L1502" i="1"/>
  <c r="L1524" i="1"/>
  <c r="L1544" i="1"/>
  <c r="L1566" i="1"/>
  <c r="L1588" i="1"/>
  <c r="L1608" i="1"/>
  <c r="L1630" i="1"/>
  <c r="L1652" i="1"/>
  <c r="L1668" i="1"/>
  <c r="L1682" i="1"/>
  <c r="L1696" i="1"/>
  <c r="L1711" i="1"/>
  <c r="L1725" i="1"/>
  <c r="L1741" i="1"/>
  <c r="L1755" i="1"/>
  <c r="L1767" i="1"/>
  <c r="L1780" i="1"/>
  <c r="L1792" i="1"/>
  <c r="L1806" i="1"/>
  <c r="L1819" i="1"/>
  <c r="L1831" i="1"/>
  <c r="L1844" i="1"/>
  <c r="L1856" i="1"/>
  <c r="L1870" i="1"/>
  <c r="L1883" i="1"/>
  <c r="L1895" i="1"/>
  <c r="L1908" i="1"/>
  <c r="L1920" i="1"/>
  <c r="L1934" i="1"/>
  <c r="L1947" i="1"/>
  <c r="L1959" i="1"/>
  <c r="L1972" i="1"/>
  <c r="L1984" i="1"/>
  <c r="L1998" i="1"/>
  <c r="L2011" i="1"/>
  <c r="L2023" i="1"/>
  <c r="L2036" i="1"/>
  <c r="L2048" i="1"/>
  <c r="L2062" i="1"/>
  <c r="L2075" i="1"/>
  <c r="L2087" i="1"/>
  <c r="L2100" i="1"/>
  <c r="L2112" i="1"/>
  <c r="L2126" i="1"/>
  <c r="L2139" i="1"/>
  <c r="L2151" i="1"/>
  <c r="L2164" i="1"/>
  <c r="L2176" i="1"/>
  <c r="L2190" i="1"/>
  <c r="L2203" i="1"/>
  <c r="L2215" i="1"/>
  <c r="L2228" i="1"/>
  <c r="L2240" i="1"/>
  <c r="L2254" i="1"/>
  <c r="L2267" i="1"/>
  <c r="L2279" i="1"/>
  <c r="L2292" i="1"/>
  <c r="L2304" i="1"/>
  <c r="L2318" i="1"/>
  <c r="L2331" i="1"/>
  <c r="L2343" i="1"/>
  <c r="L2356" i="1"/>
  <c r="L2368" i="1"/>
  <c r="L2380" i="1"/>
  <c r="L2391" i="1"/>
  <c r="L2402" i="1"/>
  <c r="L2412" i="1"/>
  <c r="L2423" i="1"/>
  <c r="L2434" i="1"/>
  <c r="L2444" i="1"/>
  <c r="L2455" i="1"/>
  <c r="L2466" i="1"/>
  <c r="L2476" i="1"/>
  <c r="L2487" i="1"/>
  <c r="L2498" i="1"/>
  <c r="L2507" i="1"/>
  <c r="L2516" i="1"/>
  <c r="L2525" i="1"/>
  <c r="L2534" i="1"/>
  <c r="L2543" i="1"/>
  <c r="L2552" i="1"/>
  <c r="L2562" i="1"/>
  <c r="L2571" i="1"/>
  <c r="L2580" i="1"/>
  <c r="L2589" i="1"/>
  <c r="L2598" i="1"/>
  <c r="L2607" i="1"/>
  <c r="L2616" i="1"/>
  <c r="L2626" i="1"/>
  <c r="L2635" i="1"/>
  <c r="L2644" i="1"/>
  <c r="L2653" i="1"/>
  <c r="L2662" i="1"/>
  <c r="L2671" i="1"/>
  <c r="L2680" i="1"/>
  <c r="L2690" i="1"/>
  <c r="L2699" i="1"/>
  <c r="L2708" i="1"/>
  <c r="L2717" i="1"/>
  <c r="L2726" i="1"/>
  <c r="L2735" i="1"/>
  <c r="L2744" i="1"/>
  <c r="L2754" i="1"/>
  <c r="L2763" i="1"/>
  <c r="L2772" i="1"/>
  <c r="L2781" i="1"/>
  <c r="L2790" i="1"/>
  <c r="M11" i="1"/>
  <c r="M20" i="1"/>
  <c r="M30" i="1"/>
  <c r="M39" i="1"/>
  <c r="M48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N162" i="1"/>
  <c r="N852" i="1"/>
  <c r="N1202" i="1"/>
  <c r="N1377" i="1"/>
  <c r="N1506" i="1"/>
  <c r="N1634" i="1"/>
  <c r="N1762" i="1"/>
  <c r="N1890" i="1"/>
  <c r="N2018" i="1"/>
  <c r="N2146" i="1"/>
  <c r="N2274" i="1"/>
  <c r="N2391" i="1"/>
  <c r="N2496" i="1"/>
  <c r="N2594" i="1"/>
  <c r="N2703" i="1"/>
  <c r="L5" i="1"/>
  <c r="L85" i="1"/>
  <c r="L171" i="1"/>
  <c r="L242" i="1"/>
  <c r="L302" i="1"/>
  <c r="L353" i="1"/>
  <c r="L380" i="1"/>
  <c r="L430" i="1"/>
  <c r="L468" i="1"/>
  <c r="L495" i="1"/>
  <c r="L533" i="1"/>
  <c r="L568" i="1"/>
  <c r="L598" i="1"/>
  <c r="L636" i="1"/>
  <c r="L671" i="1"/>
  <c r="L701" i="1"/>
  <c r="L736" i="1"/>
  <c r="L774" i="1"/>
  <c r="L804" i="1"/>
  <c r="L839" i="1"/>
  <c r="L877" i="1"/>
  <c r="L904" i="1"/>
  <c r="L936" i="1"/>
  <c r="L964" i="1"/>
  <c r="L989" i="1"/>
  <c r="L1014" i="1"/>
  <c r="L1038" i="1"/>
  <c r="L1060" i="1"/>
  <c r="L1080" i="1"/>
  <c r="L1102" i="1"/>
  <c r="L1124" i="1"/>
  <c r="L1144" i="1"/>
  <c r="L1166" i="1"/>
  <c r="L1188" i="1"/>
  <c r="L1208" i="1"/>
  <c r="L1230" i="1"/>
  <c r="L1252" i="1"/>
  <c r="L1272" i="1"/>
  <c r="L1294" i="1"/>
  <c r="L1316" i="1"/>
  <c r="L1336" i="1"/>
  <c r="L1358" i="1"/>
  <c r="L1380" i="1"/>
  <c r="L1400" i="1"/>
  <c r="L1422" i="1"/>
  <c r="L1444" i="1"/>
  <c r="L1464" i="1"/>
  <c r="L1486" i="1"/>
  <c r="L1508" i="1"/>
  <c r="L1528" i="1"/>
  <c r="L1550" i="1"/>
  <c r="L1572" i="1"/>
  <c r="L1592" i="1"/>
  <c r="L1614" i="1"/>
  <c r="L1636" i="1"/>
  <c r="L1655" i="1"/>
  <c r="L1669" i="1"/>
  <c r="L1684" i="1"/>
  <c r="L1697" i="1"/>
  <c r="L1713" i="1"/>
  <c r="L1728" i="1"/>
  <c r="L1742" i="1"/>
  <c r="L1756" i="1"/>
  <c r="L1768" i="1"/>
  <c r="L1782" i="1"/>
  <c r="L1795" i="1"/>
  <c r="L1807" i="1"/>
  <c r="L1820" i="1"/>
  <c r="L1832" i="1"/>
  <c r="L1846" i="1"/>
  <c r="L1859" i="1"/>
  <c r="L1871" i="1"/>
  <c r="L1884" i="1"/>
  <c r="L1896" i="1"/>
  <c r="L1910" i="1"/>
  <c r="L1923" i="1"/>
  <c r="L1935" i="1"/>
  <c r="L1948" i="1"/>
  <c r="L1960" i="1"/>
  <c r="L1974" i="1"/>
  <c r="L1987" i="1"/>
  <c r="L1999" i="1"/>
  <c r="L2012" i="1"/>
  <c r="L2024" i="1"/>
  <c r="L2038" i="1"/>
  <c r="L2051" i="1"/>
  <c r="L2063" i="1"/>
  <c r="L2076" i="1"/>
  <c r="L2088" i="1"/>
  <c r="L2102" i="1"/>
  <c r="L2115" i="1"/>
  <c r="L2127" i="1"/>
  <c r="L2140" i="1"/>
  <c r="L2152" i="1"/>
  <c r="L2166" i="1"/>
  <c r="L2179" i="1"/>
  <c r="L2191" i="1"/>
  <c r="L2204" i="1"/>
  <c r="L2216" i="1"/>
  <c r="L2230" i="1"/>
  <c r="L2243" i="1"/>
  <c r="L2255" i="1"/>
  <c r="L2268" i="1"/>
  <c r="L2280" i="1"/>
  <c r="L2294" i="1"/>
  <c r="L2307" i="1"/>
  <c r="L2319" i="1"/>
  <c r="L2332" i="1"/>
  <c r="L2344" i="1"/>
  <c r="L2358" i="1"/>
  <c r="L2371" i="1"/>
  <c r="L2382" i="1"/>
  <c r="L2392" i="1"/>
  <c r="L2403" i="1"/>
  <c r="L2414" i="1"/>
  <c r="L2424" i="1"/>
  <c r="L2435" i="1"/>
  <c r="L2446" i="1"/>
  <c r="L2456" i="1"/>
  <c r="L2467" i="1"/>
  <c r="L2478" i="1"/>
  <c r="L2488" i="1"/>
  <c r="L2499" i="1"/>
  <c r="L2508" i="1"/>
  <c r="L2517" i="1"/>
  <c r="L2526" i="1"/>
  <c r="L2535" i="1"/>
  <c r="L2544" i="1"/>
  <c r="L2554" i="1"/>
  <c r="L2563" i="1"/>
  <c r="L2572" i="1"/>
  <c r="L2581" i="1"/>
  <c r="L2590" i="1"/>
  <c r="L2599" i="1"/>
  <c r="L2608" i="1"/>
  <c r="L2618" i="1"/>
  <c r="L2627" i="1"/>
  <c r="L2636" i="1"/>
  <c r="L2645" i="1"/>
  <c r="L2654" i="1"/>
  <c r="L2663" i="1"/>
  <c r="L2672" i="1"/>
  <c r="L2682" i="1"/>
  <c r="L2691" i="1"/>
  <c r="L2700" i="1"/>
  <c r="L2709" i="1"/>
  <c r="L2718" i="1"/>
  <c r="L2727" i="1"/>
  <c r="L2736" i="1"/>
  <c r="L2746" i="1"/>
  <c r="L2755" i="1"/>
  <c r="L2764" i="1"/>
  <c r="L2773" i="1"/>
  <c r="L2782" i="1"/>
  <c r="M3" i="1"/>
  <c r="M12" i="1"/>
  <c r="M22" i="1"/>
  <c r="M31" i="1"/>
  <c r="M40" i="1"/>
  <c r="M49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N167" i="1"/>
  <c r="N1255" i="1"/>
  <c r="N1666" i="1"/>
  <c r="N2023" i="1"/>
  <c r="N2311" i="1"/>
  <c r="N2624" i="1"/>
  <c r="L92" i="1"/>
  <c r="L259" i="1"/>
  <c r="L405" i="1"/>
  <c r="L504" i="1"/>
  <c r="L582" i="1"/>
  <c r="L676" i="1"/>
  <c r="L775" i="1"/>
  <c r="L853" i="1"/>
  <c r="L942" i="1"/>
  <c r="L1016" i="1"/>
  <c r="L1064" i="1"/>
  <c r="L1127" i="1"/>
  <c r="L1190" i="1"/>
  <c r="L1236" i="1"/>
  <c r="L1298" i="1"/>
  <c r="L1360" i="1"/>
  <c r="L1406" i="1"/>
  <c r="L1469" i="1"/>
  <c r="L1532" i="1"/>
  <c r="L1576" i="1"/>
  <c r="L1639" i="1"/>
  <c r="L1686" i="1"/>
  <c r="L1719" i="1"/>
  <c r="L1759" i="1"/>
  <c r="L1796" i="1"/>
  <c r="L1824" i="1"/>
  <c r="L1862" i="1"/>
  <c r="L1899" i="1"/>
  <c r="L1927" i="1"/>
  <c r="L1964" i="1"/>
  <c r="L2000" i="1"/>
  <c r="L2030" i="1"/>
  <c r="L2067" i="1"/>
  <c r="L2103" i="1"/>
  <c r="L2132" i="1"/>
  <c r="L2168" i="1"/>
  <c r="L2206" i="1"/>
  <c r="L2235" i="1"/>
  <c r="L2271" i="1"/>
  <c r="L2308" i="1"/>
  <c r="L2336" i="1"/>
  <c r="L2374" i="1"/>
  <c r="L2404" i="1"/>
  <c r="L2428" i="1"/>
  <c r="L2459" i="1"/>
  <c r="L2490" i="1"/>
  <c r="L2511" i="1"/>
  <c r="L2538" i="1"/>
  <c r="L2564" i="1"/>
  <c r="L2584" i="1"/>
  <c r="L2611" i="1"/>
  <c r="L2637" i="1"/>
  <c r="L2658" i="1"/>
  <c r="L2684" i="1"/>
  <c r="L2710" i="1"/>
  <c r="L2731" i="1"/>
  <c r="L2757" i="1"/>
  <c r="L2783" i="1"/>
  <c r="M16" i="1"/>
  <c r="M42" i="1"/>
  <c r="M67" i="1"/>
  <c r="M85" i="1"/>
  <c r="M108" i="1"/>
  <c r="M131" i="1"/>
  <c r="M149" i="1"/>
  <c r="M172" i="1"/>
  <c r="M195" i="1"/>
  <c r="M213" i="1"/>
  <c r="M236" i="1"/>
  <c r="M259" i="1"/>
  <c r="M277" i="1"/>
  <c r="M300" i="1"/>
  <c r="M323" i="1"/>
  <c r="M341" i="1"/>
  <c r="M364" i="1"/>
  <c r="M399" i="1"/>
  <c r="M417" i="1"/>
  <c r="M440" i="1"/>
  <c r="M463" i="1"/>
  <c r="M481" i="1"/>
  <c r="M504" i="1"/>
  <c r="M527" i="1"/>
  <c r="M545" i="1"/>
  <c r="M568" i="1"/>
  <c r="M591" i="1"/>
  <c r="M609" i="1"/>
  <c r="M632" i="1"/>
  <c r="M655" i="1"/>
  <c r="M673" i="1"/>
  <c r="M696" i="1"/>
  <c r="M719" i="1"/>
  <c r="M737" i="1"/>
  <c r="M760" i="1"/>
  <c r="M783" i="1"/>
  <c r="M801" i="1"/>
  <c r="M824" i="1"/>
  <c r="M847" i="1"/>
  <c r="M865" i="1"/>
  <c r="M888" i="1"/>
  <c r="M904" i="1"/>
  <c r="M920" i="1"/>
  <c r="M936" i="1"/>
  <c r="M952" i="1"/>
  <c r="M968" i="1"/>
  <c r="M983" i="1"/>
  <c r="M996" i="1"/>
  <c r="M1008" i="1"/>
  <c r="M1022" i="1"/>
  <c r="M1033" i="1"/>
  <c r="M1047" i="1"/>
  <c r="M1060" i="1"/>
  <c r="M1072" i="1"/>
  <c r="M1086" i="1"/>
  <c r="M1097" i="1"/>
  <c r="M1111" i="1"/>
  <c r="M1124" i="1"/>
  <c r="M1136" i="1"/>
  <c r="M1150" i="1"/>
  <c r="M1161" i="1"/>
  <c r="M1175" i="1"/>
  <c r="M1188" i="1"/>
  <c r="M1200" i="1"/>
  <c r="M1214" i="1"/>
  <c r="M1225" i="1"/>
  <c r="M1239" i="1"/>
  <c r="M1252" i="1"/>
  <c r="M1264" i="1"/>
  <c r="M1278" i="1"/>
  <c r="M1289" i="1"/>
  <c r="M1300" i="1"/>
  <c r="M1311" i="1"/>
  <c r="M1321" i="1"/>
  <c r="M1332" i="1"/>
  <c r="M1343" i="1"/>
  <c r="M1353" i="1"/>
  <c r="M1364" i="1"/>
  <c r="M1375" i="1"/>
  <c r="M1385" i="1"/>
  <c r="M1396" i="1"/>
  <c r="M1405" i="1"/>
  <c r="M1414" i="1"/>
  <c r="M1423" i="1"/>
  <c r="M1432" i="1"/>
  <c r="M1441" i="1"/>
  <c r="M1450" i="1"/>
  <c r="M1460" i="1"/>
  <c r="M1469" i="1"/>
  <c r="M1478" i="1"/>
  <c r="M1487" i="1"/>
  <c r="M1496" i="1"/>
  <c r="M1505" i="1"/>
  <c r="M1514" i="1"/>
  <c r="M1524" i="1"/>
  <c r="M1533" i="1"/>
  <c r="M1542" i="1"/>
  <c r="M1551" i="1"/>
  <c r="M1560" i="1"/>
  <c r="M1569" i="1"/>
  <c r="M1578" i="1"/>
  <c r="M1588" i="1"/>
  <c r="M1597" i="1"/>
  <c r="M1606" i="1"/>
  <c r="M1615" i="1"/>
  <c r="M1624" i="1"/>
  <c r="M1633" i="1"/>
  <c r="M1642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2044" i="1"/>
  <c r="M2052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52" i="1"/>
  <c r="M2260" i="1"/>
  <c r="M2268" i="1"/>
  <c r="M2276" i="1"/>
  <c r="M2284" i="1"/>
  <c r="M2292" i="1"/>
  <c r="M2300" i="1"/>
  <c r="M2308" i="1"/>
  <c r="M2316" i="1"/>
  <c r="M2324" i="1"/>
  <c r="M2332" i="1"/>
  <c r="M2340" i="1"/>
  <c r="M2348" i="1"/>
  <c r="M2356" i="1"/>
  <c r="M2364" i="1"/>
  <c r="M2372" i="1"/>
  <c r="M2380" i="1"/>
  <c r="M2388" i="1"/>
  <c r="M2396" i="1"/>
  <c r="M2404" i="1"/>
  <c r="M2412" i="1"/>
  <c r="M2420" i="1"/>
  <c r="M2428" i="1"/>
  <c r="M2436" i="1"/>
  <c r="M2444" i="1"/>
  <c r="M2452" i="1"/>
  <c r="M2460" i="1"/>
  <c r="M2468" i="1"/>
  <c r="M2476" i="1"/>
  <c r="M2484" i="1"/>
  <c r="M2492" i="1"/>
  <c r="M2500" i="1"/>
  <c r="M2508" i="1"/>
  <c r="M2516" i="1"/>
  <c r="M2524" i="1"/>
  <c r="M2532" i="1"/>
  <c r="M2540" i="1"/>
  <c r="M2548" i="1"/>
  <c r="M2556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676" i="1"/>
  <c r="M2684" i="1"/>
  <c r="M2692" i="1"/>
  <c r="M2700" i="1"/>
  <c r="M2708" i="1"/>
  <c r="M2716" i="1"/>
  <c r="M2724" i="1"/>
  <c r="M2732" i="1"/>
  <c r="M2740" i="1"/>
  <c r="M2748" i="1"/>
  <c r="M2756" i="1"/>
  <c r="M2764" i="1"/>
  <c r="M2772" i="1"/>
  <c r="M2780" i="1"/>
  <c r="M2788" i="1"/>
  <c r="N328" i="1"/>
  <c r="N1383" i="1"/>
  <c r="N1671" i="1"/>
  <c r="N2050" i="1"/>
  <c r="N2399" i="1"/>
  <c r="N2625" i="1"/>
  <c r="L108" i="1"/>
  <c r="L304" i="1"/>
  <c r="L406" i="1"/>
  <c r="L508" i="1"/>
  <c r="L607" i="1"/>
  <c r="L685" i="1"/>
  <c r="L776" i="1"/>
  <c r="L878" i="1"/>
  <c r="L943" i="1"/>
  <c r="L1020" i="1"/>
  <c r="L1084" i="1"/>
  <c r="L1128" i="1"/>
  <c r="L1191" i="1"/>
  <c r="L1254" i="1"/>
  <c r="L1300" i="1"/>
  <c r="L1362" i="1"/>
  <c r="L1424" i="1"/>
  <c r="L1470" i="1"/>
  <c r="L1533" i="1"/>
  <c r="L1596" i="1"/>
  <c r="L1640" i="1"/>
  <c r="L1687" i="1"/>
  <c r="L1729" i="1"/>
  <c r="L1760" i="1"/>
  <c r="L1798" i="1"/>
  <c r="L1835" i="1"/>
  <c r="L1863" i="1"/>
  <c r="L1900" i="1"/>
  <c r="L1936" i="1"/>
  <c r="L1966" i="1"/>
  <c r="L2003" i="1"/>
  <c r="L2039" i="1"/>
  <c r="L2068" i="1"/>
  <c r="L2104" i="1"/>
  <c r="L2142" i="1"/>
  <c r="L2171" i="1"/>
  <c r="L2207" i="1"/>
  <c r="L2244" i="1"/>
  <c r="L2272" i="1"/>
  <c r="L2310" i="1"/>
  <c r="L2347" i="1"/>
  <c r="L2375" i="1"/>
  <c r="L2406" i="1"/>
  <c r="L2436" i="1"/>
  <c r="L2460" i="1"/>
  <c r="L2491" i="1"/>
  <c r="L2518" i="1"/>
  <c r="L2539" i="1"/>
  <c r="L2565" i="1"/>
  <c r="L2591" i="1"/>
  <c r="L2612" i="1"/>
  <c r="L2638" i="1"/>
  <c r="L2664" i="1"/>
  <c r="L2685" i="1"/>
  <c r="L2711" i="1"/>
  <c r="L2738" i="1"/>
  <c r="L2758" i="1"/>
  <c r="L2784" i="1"/>
  <c r="M23" i="1"/>
  <c r="M43" i="1"/>
  <c r="M68" i="1"/>
  <c r="M91" i="1"/>
  <c r="M109" i="1"/>
  <c r="M132" i="1"/>
  <c r="M155" i="1"/>
  <c r="M173" i="1"/>
  <c r="M196" i="1"/>
  <c r="M219" i="1"/>
  <c r="M237" i="1"/>
  <c r="M260" i="1"/>
  <c r="M283" i="1"/>
  <c r="M301" i="1"/>
  <c r="M324" i="1"/>
  <c r="M347" i="1"/>
  <c r="M365" i="1"/>
  <c r="M400" i="1"/>
  <c r="M423" i="1"/>
  <c r="M441" i="1"/>
  <c r="M464" i="1"/>
  <c r="M487" i="1"/>
  <c r="M505" i="1"/>
  <c r="M528" i="1"/>
  <c r="M551" i="1"/>
  <c r="M569" i="1"/>
  <c r="M592" i="1"/>
  <c r="M615" i="1"/>
  <c r="M633" i="1"/>
  <c r="M656" i="1"/>
  <c r="M679" i="1"/>
  <c r="M697" i="1"/>
  <c r="M720" i="1"/>
  <c r="M743" i="1"/>
  <c r="M761" i="1"/>
  <c r="M784" i="1"/>
  <c r="M807" i="1"/>
  <c r="M825" i="1"/>
  <c r="M848" i="1"/>
  <c r="M871" i="1"/>
  <c r="M889" i="1"/>
  <c r="M905" i="1"/>
  <c r="M921" i="1"/>
  <c r="M937" i="1"/>
  <c r="M953" i="1"/>
  <c r="M969" i="1"/>
  <c r="M984" i="1"/>
  <c r="M998" i="1"/>
  <c r="M1009" i="1"/>
  <c r="M1023" i="1"/>
  <c r="M1036" i="1"/>
  <c r="M1048" i="1"/>
  <c r="M1062" i="1"/>
  <c r="M1073" i="1"/>
  <c r="M1087" i="1"/>
  <c r="M1100" i="1"/>
  <c r="M1112" i="1"/>
  <c r="M1126" i="1"/>
  <c r="M1137" i="1"/>
  <c r="M1151" i="1"/>
  <c r="M1164" i="1"/>
  <c r="M1176" i="1"/>
  <c r="M1190" i="1"/>
  <c r="M1201" i="1"/>
  <c r="M1215" i="1"/>
  <c r="M1228" i="1"/>
  <c r="M1240" i="1"/>
  <c r="M1254" i="1"/>
  <c r="M1265" i="1"/>
  <c r="M1279" i="1"/>
  <c r="M1290" i="1"/>
  <c r="M1302" i="1"/>
  <c r="M1312" i="1"/>
  <c r="M1322" i="1"/>
  <c r="M1334" i="1"/>
  <c r="M1344" i="1"/>
  <c r="M1354" i="1"/>
  <c r="M1366" i="1"/>
  <c r="M1376" i="1"/>
  <c r="M1386" i="1"/>
  <c r="M1397" i="1"/>
  <c r="M1406" i="1"/>
  <c r="M1415" i="1"/>
  <c r="M1424" i="1"/>
  <c r="M1433" i="1"/>
  <c r="M1442" i="1"/>
  <c r="M1452" i="1"/>
  <c r="M1461" i="1"/>
  <c r="M1470" i="1"/>
  <c r="M1479" i="1"/>
  <c r="M1488" i="1"/>
  <c r="M1497" i="1"/>
  <c r="M1506" i="1"/>
  <c r="M1516" i="1"/>
  <c r="M1525" i="1"/>
  <c r="M1534" i="1"/>
  <c r="M1543" i="1"/>
  <c r="M1552" i="1"/>
  <c r="M1561" i="1"/>
  <c r="M1570" i="1"/>
  <c r="M1580" i="1"/>
  <c r="M1589" i="1"/>
  <c r="M1598" i="1"/>
  <c r="M1607" i="1"/>
  <c r="M1616" i="1"/>
  <c r="M1625" i="1"/>
  <c r="M1634" i="1"/>
  <c r="M1644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1813" i="1"/>
  <c r="M1821" i="1"/>
  <c r="M1829" i="1"/>
  <c r="M1837" i="1"/>
  <c r="M1845" i="1"/>
  <c r="M1853" i="1"/>
  <c r="M1861" i="1"/>
  <c r="M1869" i="1"/>
  <c r="M1877" i="1"/>
  <c r="M1885" i="1"/>
  <c r="M1893" i="1"/>
  <c r="M1901" i="1"/>
  <c r="M1909" i="1"/>
  <c r="M1917" i="1"/>
  <c r="M1925" i="1"/>
  <c r="M1933" i="1"/>
  <c r="M1941" i="1"/>
  <c r="M1949" i="1"/>
  <c r="M1957" i="1"/>
  <c r="M1965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N343" i="1"/>
  <c r="N1410" i="1"/>
  <c r="N1767" i="1"/>
  <c r="N2055" i="1"/>
  <c r="N2417" i="1"/>
  <c r="N2704" i="1"/>
  <c r="L109" i="1"/>
  <c r="L315" i="1"/>
  <c r="L431" i="1"/>
  <c r="L509" i="1"/>
  <c r="L608" i="1"/>
  <c r="L710" i="1"/>
  <c r="L788" i="1"/>
  <c r="L879" i="1"/>
  <c r="L966" i="1"/>
  <c r="L1021" i="1"/>
  <c r="L1085" i="1"/>
  <c r="L1148" i="1"/>
  <c r="L1192" i="1"/>
  <c r="L1255" i="1"/>
  <c r="L1318" i="1"/>
  <c r="L1364" i="1"/>
  <c r="L1426" i="1"/>
  <c r="L1488" i="1"/>
  <c r="L1534" i="1"/>
  <c r="L1597" i="1"/>
  <c r="L1656" i="1"/>
  <c r="L1688" i="1"/>
  <c r="L1732" i="1"/>
  <c r="L1771" i="1"/>
  <c r="L1799" i="1"/>
  <c r="L1836" i="1"/>
  <c r="L1872" i="1"/>
  <c r="L1902" i="1"/>
  <c r="L1939" i="1"/>
  <c r="L1975" i="1"/>
  <c r="L2004" i="1"/>
  <c r="L2040" i="1"/>
  <c r="L2078" i="1"/>
  <c r="L2107" i="1"/>
  <c r="L2143" i="1"/>
  <c r="L2180" i="1"/>
  <c r="L2208" i="1"/>
  <c r="L2246" i="1"/>
  <c r="L2283" i="1"/>
  <c r="L2311" i="1"/>
  <c r="L2348" i="1"/>
  <c r="L2383" i="1"/>
  <c r="L2407" i="1"/>
  <c r="L2438" i="1"/>
  <c r="L2468" i="1"/>
  <c r="L2492" i="1"/>
  <c r="L2519" i="1"/>
  <c r="L2546" i="1"/>
  <c r="L2566" i="1"/>
  <c r="L2592" i="1"/>
  <c r="L2619" i="1"/>
  <c r="L2639" i="1"/>
  <c r="L2666" i="1"/>
  <c r="L2692" i="1"/>
  <c r="L2712" i="1"/>
  <c r="L2739" i="1"/>
  <c r="L2765" i="1"/>
  <c r="L2786" i="1"/>
  <c r="M24" i="1"/>
  <c r="M50" i="1"/>
  <c r="M69" i="1"/>
  <c r="M92" i="1"/>
  <c r="M115" i="1"/>
  <c r="M133" i="1"/>
  <c r="M156" i="1"/>
  <c r="M179" i="1"/>
  <c r="M197" i="1"/>
  <c r="M220" i="1"/>
  <c r="M243" i="1"/>
  <c r="M261" i="1"/>
  <c r="M284" i="1"/>
  <c r="M307" i="1"/>
  <c r="M325" i="1"/>
  <c r="M348" i="1"/>
  <c r="M371" i="1"/>
  <c r="M401" i="1"/>
  <c r="M424" i="1"/>
  <c r="M447" i="1"/>
  <c r="M465" i="1"/>
  <c r="M488" i="1"/>
  <c r="M511" i="1"/>
  <c r="M529" i="1"/>
  <c r="M552" i="1"/>
  <c r="M575" i="1"/>
  <c r="M593" i="1"/>
  <c r="M616" i="1"/>
  <c r="M639" i="1"/>
  <c r="M657" i="1"/>
  <c r="M680" i="1"/>
  <c r="M703" i="1"/>
  <c r="M721" i="1"/>
  <c r="M744" i="1"/>
  <c r="M767" i="1"/>
  <c r="M785" i="1"/>
  <c r="M808" i="1"/>
  <c r="M831" i="1"/>
  <c r="M849" i="1"/>
  <c r="M872" i="1"/>
  <c r="M892" i="1"/>
  <c r="M908" i="1"/>
  <c r="M924" i="1"/>
  <c r="M940" i="1"/>
  <c r="M956" i="1"/>
  <c r="M972" i="1"/>
  <c r="M985" i="1"/>
  <c r="M999" i="1"/>
  <c r="M1012" i="1"/>
  <c r="M1024" i="1"/>
  <c r="M1038" i="1"/>
  <c r="M1049" i="1"/>
  <c r="M1063" i="1"/>
  <c r="M1076" i="1"/>
  <c r="M1088" i="1"/>
  <c r="M1102" i="1"/>
  <c r="M1113" i="1"/>
  <c r="M1127" i="1"/>
  <c r="M1140" i="1"/>
  <c r="M1152" i="1"/>
  <c r="M1166" i="1"/>
  <c r="M1177" i="1"/>
  <c r="M1191" i="1"/>
  <c r="M1204" i="1"/>
  <c r="M1216" i="1"/>
  <c r="M1230" i="1"/>
  <c r="M1241" i="1"/>
  <c r="M1255" i="1"/>
  <c r="M1268" i="1"/>
  <c r="M1280" i="1"/>
  <c r="M1292" i="1"/>
  <c r="M1303" i="1"/>
  <c r="M1313" i="1"/>
  <c r="M1324" i="1"/>
  <c r="M1335" i="1"/>
  <c r="M1345" i="1"/>
  <c r="M1356" i="1"/>
  <c r="M1367" i="1"/>
  <c r="M1377" i="1"/>
  <c r="M1388" i="1"/>
  <c r="M1398" i="1"/>
  <c r="M1407" i="1"/>
  <c r="M1416" i="1"/>
  <c r="M1425" i="1"/>
  <c r="M1434" i="1"/>
  <c r="M1444" i="1"/>
  <c r="M1453" i="1"/>
  <c r="M1462" i="1"/>
  <c r="M1471" i="1"/>
  <c r="M1480" i="1"/>
  <c r="M1489" i="1"/>
  <c r="M1498" i="1"/>
  <c r="M1508" i="1"/>
  <c r="M1517" i="1"/>
  <c r="M1526" i="1"/>
  <c r="M1535" i="1"/>
  <c r="M1544" i="1"/>
  <c r="M1553" i="1"/>
  <c r="M1562" i="1"/>
  <c r="M1572" i="1"/>
  <c r="M1581" i="1"/>
  <c r="M1590" i="1"/>
  <c r="M1599" i="1"/>
  <c r="M1608" i="1"/>
  <c r="M1617" i="1"/>
  <c r="M1626" i="1"/>
  <c r="M1636" i="1"/>
  <c r="M1645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N867" i="1"/>
  <c r="N1415" i="1"/>
  <c r="N1794" i="1"/>
  <c r="N2151" i="1"/>
  <c r="N2418" i="1"/>
  <c r="N2722" i="1"/>
  <c r="L172" i="1"/>
  <c r="L316" i="1"/>
  <c r="L440" i="1"/>
  <c r="L534" i="1"/>
  <c r="L612" i="1"/>
  <c r="L711" i="1"/>
  <c r="L813" i="1"/>
  <c r="L888" i="1"/>
  <c r="L967" i="1"/>
  <c r="L1040" i="1"/>
  <c r="L1086" i="1"/>
  <c r="L1149" i="1"/>
  <c r="L1212" i="1"/>
  <c r="L1256" i="1"/>
  <c r="L1319" i="1"/>
  <c r="L1382" i="1"/>
  <c r="L1428" i="1"/>
  <c r="L1490" i="1"/>
  <c r="L1552" i="1"/>
  <c r="L1598" i="1"/>
  <c r="L1658" i="1"/>
  <c r="L1701" i="1"/>
  <c r="L1733" i="1"/>
  <c r="L1772" i="1"/>
  <c r="L1808" i="1"/>
  <c r="L1838" i="1"/>
  <c r="L1875" i="1"/>
  <c r="L1911" i="1"/>
  <c r="L1940" i="1"/>
  <c r="L1976" i="1"/>
  <c r="L2014" i="1"/>
  <c r="L2043" i="1"/>
  <c r="L2079" i="1"/>
  <c r="L2116" i="1"/>
  <c r="L2144" i="1"/>
  <c r="L2182" i="1"/>
  <c r="L2219" i="1"/>
  <c r="L2247" i="1"/>
  <c r="L2284" i="1"/>
  <c r="L2320" i="1"/>
  <c r="L2350" i="1"/>
  <c r="L2384" i="1"/>
  <c r="L2415" i="1"/>
  <c r="L2439" i="1"/>
  <c r="L2470" i="1"/>
  <c r="L2500" i="1"/>
  <c r="L2520" i="1"/>
  <c r="L2547" i="1"/>
  <c r="L2573" i="1"/>
  <c r="L2594" i="1"/>
  <c r="L2620" i="1"/>
  <c r="L2646" i="1"/>
  <c r="L2667" i="1"/>
  <c r="L2693" i="1"/>
  <c r="L2719" i="1"/>
  <c r="L2740" i="1"/>
  <c r="L2766" i="1"/>
  <c r="M4" i="1"/>
  <c r="M25" i="1"/>
  <c r="M51" i="1"/>
  <c r="M75" i="1"/>
  <c r="M93" i="1"/>
  <c r="M116" i="1"/>
  <c r="M139" i="1"/>
  <c r="M157" i="1"/>
  <c r="M180" i="1"/>
  <c r="M203" i="1"/>
  <c r="M221" i="1"/>
  <c r="M244" i="1"/>
  <c r="M267" i="1"/>
  <c r="M285" i="1"/>
  <c r="M308" i="1"/>
  <c r="M331" i="1"/>
  <c r="M349" i="1"/>
  <c r="M372" i="1"/>
  <c r="M407" i="1"/>
  <c r="M425" i="1"/>
  <c r="M448" i="1"/>
  <c r="M471" i="1"/>
  <c r="M489" i="1"/>
  <c r="M512" i="1"/>
  <c r="M535" i="1"/>
  <c r="M553" i="1"/>
  <c r="M576" i="1"/>
  <c r="M599" i="1"/>
  <c r="M617" i="1"/>
  <c r="M640" i="1"/>
  <c r="M663" i="1"/>
  <c r="M681" i="1"/>
  <c r="M704" i="1"/>
  <c r="M727" i="1"/>
  <c r="M745" i="1"/>
  <c r="M768" i="1"/>
  <c r="M791" i="1"/>
  <c r="M809" i="1"/>
  <c r="M832" i="1"/>
  <c r="M855" i="1"/>
  <c r="M873" i="1"/>
  <c r="M895" i="1"/>
  <c r="M911" i="1"/>
  <c r="M927" i="1"/>
  <c r="M943" i="1"/>
  <c r="M959" i="1"/>
  <c r="M975" i="1"/>
  <c r="M988" i="1"/>
  <c r="M1000" i="1"/>
  <c r="M1014" i="1"/>
  <c r="M1025" i="1"/>
  <c r="M1039" i="1"/>
  <c r="M1052" i="1"/>
  <c r="M1064" i="1"/>
  <c r="M1078" i="1"/>
  <c r="M1089" i="1"/>
  <c r="M1103" i="1"/>
  <c r="M1116" i="1"/>
  <c r="M1128" i="1"/>
  <c r="M1142" i="1"/>
  <c r="M1153" i="1"/>
  <c r="M1167" i="1"/>
  <c r="M1180" i="1"/>
  <c r="M1192" i="1"/>
  <c r="M1206" i="1"/>
  <c r="M1217" i="1"/>
  <c r="M1231" i="1"/>
  <c r="M1244" i="1"/>
  <c r="M1256" i="1"/>
  <c r="M1270" i="1"/>
  <c r="M1281" i="1"/>
  <c r="M1294" i="1"/>
  <c r="M1304" i="1"/>
  <c r="M1314" i="1"/>
  <c r="M1326" i="1"/>
  <c r="M1336" i="1"/>
  <c r="M1346" i="1"/>
  <c r="M1358" i="1"/>
  <c r="M1368" i="1"/>
  <c r="M1378" i="1"/>
  <c r="M1390" i="1"/>
  <c r="M1399" i="1"/>
  <c r="M1408" i="1"/>
  <c r="M1417" i="1"/>
  <c r="M1426" i="1"/>
  <c r="M1436" i="1"/>
  <c r="M1445" i="1"/>
  <c r="M1454" i="1"/>
  <c r="M1463" i="1"/>
  <c r="M1472" i="1"/>
  <c r="M1481" i="1"/>
  <c r="M1490" i="1"/>
  <c r="M1500" i="1"/>
  <c r="M1509" i="1"/>
  <c r="M1518" i="1"/>
  <c r="M1527" i="1"/>
  <c r="M1536" i="1"/>
  <c r="M1545" i="1"/>
  <c r="M1554" i="1"/>
  <c r="M1564" i="1"/>
  <c r="M1573" i="1"/>
  <c r="M1582" i="1"/>
  <c r="M1591" i="1"/>
  <c r="M1600" i="1"/>
  <c r="M1609" i="1"/>
  <c r="M1618" i="1"/>
  <c r="M1628" i="1"/>
  <c r="M1637" i="1"/>
  <c r="M1646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2047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15" i="1"/>
  <c r="M2423" i="1"/>
  <c r="M2431" i="1"/>
  <c r="M2439" i="1"/>
  <c r="M2447" i="1"/>
  <c r="M2455" i="1"/>
  <c r="M2463" i="1"/>
  <c r="M2471" i="1"/>
  <c r="M2479" i="1"/>
  <c r="M2487" i="1"/>
  <c r="M2495" i="1"/>
  <c r="M2503" i="1"/>
  <c r="M2511" i="1"/>
  <c r="M2519" i="1"/>
  <c r="M2527" i="1"/>
  <c r="M2535" i="1"/>
  <c r="M2543" i="1"/>
  <c r="M2551" i="1"/>
  <c r="M2559" i="1"/>
  <c r="M2567" i="1"/>
  <c r="M2575" i="1"/>
  <c r="M2583" i="1"/>
  <c r="M2591" i="1"/>
  <c r="M2599" i="1"/>
  <c r="M2607" i="1"/>
  <c r="M2615" i="1"/>
  <c r="M2623" i="1"/>
  <c r="M2631" i="1"/>
  <c r="M2639" i="1"/>
  <c r="M2647" i="1"/>
  <c r="M2655" i="1"/>
  <c r="M2663" i="1"/>
  <c r="M2671" i="1"/>
  <c r="M2679" i="1"/>
  <c r="M2687" i="1"/>
  <c r="M2695" i="1"/>
  <c r="M2703" i="1"/>
  <c r="M2711" i="1"/>
  <c r="M2719" i="1"/>
  <c r="M2727" i="1"/>
  <c r="M2735" i="1"/>
  <c r="M2743" i="1"/>
  <c r="M2751" i="1"/>
  <c r="M2759" i="1"/>
  <c r="M2767" i="1"/>
  <c r="M2775" i="1"/>
  <c r="M2783" i="1"/>
  <c r="M2" i="1"/>
  <c r="N962" i="1"/>
  <c r="N1511" i="1"/>
  <c r="N1799" i="1"/>
  <c r="N2178" i="1"/>
  <c r="N2497" i="1"/>
  <c r="N2727" i="1"/>
  <c r="L188" i="1"/>
  <c r="L354" i="1"/>
  <c r="L444" i="1"/>
  <c r="L543" i="1"/>
  <c r="L637" i="1"/>
  <c r="L712" i="1"/>
  <c r="L814" i="1"/>
  <c r="L916" i="1"/>
  <c r="L968" i="1"/>
  <c r="L1042" i="1"/>
  <c r="L1104" i="1"/>
  <c r="L1150" i="1"/>
  <c r="L1213" i="1"/>
  <c r="L1276" i="1"/>
  <c r="L1320" i="1"/>
  <c r="L1383" i="1"/>
  <c r="L1446" i="1"/>
  <c r="L1492" i="1"/>
  <c r="L1554" i="1"/>
  <c r="L1616" i="1"/>
  <c r="L1660" i="1"/>
  <c r="L1702" i="1"/>
  <c r="L1743" i="1"/>
  <c r="L1774" i="1"/>
  <c r="L1811" i="1"/>
  <c r="L1847" i="1"/>
  <c r="L1876" i="1"/>
  <c r="L1912" i="1"/>
  <c r="L1950" i="1"/>
  <c r="L1979" i="1"/>
  <c r="L2015" i="1"/>
  <c r="L2052" i="1"/>
  <c r="L2080" i="1"/>
  <c r="L2118" i="1"/>
  <c r="L2155" i="1"/>
  <c r="L2183" i="1"/>
  <c r="L2220" i="1"/>
  <c r="L2256" i="1"/>
  <c r="L2286" i="1"/>
  <c r="L2323" i="1"/>
  <c r="L2359" i="1"/>
  <c r="L2386" i="1"/>
  <c r="L2416" i="1"/>
  <c r="L2447" i="1"/>
  <c r="L2471" i="1"/>
  <c r="L2501" i="1"/>
  <c r="L2527" i="1"/>
  <c r="L2548" i="1"/>
  <c r="L2574" i="1"/>
  <c r="L2600" i="1"/>
  <c r="L2621" i="1"/>
  <c r="L2647" i="1"/>
  <c r="L2674" i="1"/>
  <c r="L2694" i="1"/>
  <c r="L2720" i="1"/>
  <c r="L2747" i="1"/>
  <c r="L2767" i="1"/>
  <c r="M6" i="1"/>
  <c r="M32" i="1"/>
  <c r="M52" i="1"/>
  <c r="M76" i="1"/>
  <c r="M99" i="1"/>
  <c r="M117" i="1"/>
  <c r="M140" i="1"/>
  <c r="M163" i="1"/>
  <c r="M181" i="1"/>
  <c r="M204" i="1"/>
  <c r="M227" i="1"/>
  <c r="M245" i="1"/>
  <c r="M268" i="1"/>
  <c r="M291" i="1"/>
  <c r="M309" i="1"/>
  <c r="M332" i="1"/>
  <c r="M355" i="1"/>
  <c r="M373" i="1"/>
  <c r="M408" i="1"/>
  <c r="M431" i="1"/>
  <c r="M449" i="1"/>
  <c r="M472" i="1"/>
  <c r="M495" i="1"/>
  <c r="M513" i="1"/>
  <c r="M536" i="1"/>
  <c r="M559" i="1"/>
  <c r="M577" i="1"/>
  <c r="M600" i="1"/>
  <c r="M623" i="1"/>
  <c r="M641" i="1"/>
  <c r="M664" i="1"/>
  <c r="M687" i="1"/>
  <c r="M705" i="1"/>
  <c r="M728" i="1"/>
  <c r="M751" i="1"/>
  <c r="M769" i="1"/>
  <c r="M792" i="1"/>
  <c r="M815" i="1"/>
  <c r="M833" i="1"/>
  <c r="M856" i="1"/>
  <c r="M879" i="1"/>
  <c r="M896" i="1"/>
  <c r="M912" i="1"/>
  <c r="M928" i="1"/>
  <c r="M944" i="1"/>
  <c r="M960" i="1"/>
  <c r="M976" i="1"/>
  <c r="M990" i="1"/>
  <c r="M1001" i="1"/>
  <c r="M1015" i="1"/>
  <c r="M1028" i="1"/>
  <c r="M1040" i="1"/>
  <c r="M1054" i="1"/>
  <c r="M1065" i="1"/>
  <c r="M1079" i="1"/>
  <c r="M1092" i="1"/>
  <c r="M1104" i="1"/>
  <c r="M1118" i="1"/>
  <c r="M1129" i="1"/>
  <c r="M1143" i="1"/>
  <c r="M1156" i="1"/>
  <c r="M1168" i="1"/>
  <c r="M1182" i="1"/>
  <c r="M1193" i="1"/>
  <c r="M1207" i="1"/>
  <c r="M1220" i="1"/>
  <c r="M1232" i="1"/>
  <c r="M1246" i="1"/>
  <c r="M1257" i="1"/>
  <c r="M1271" i="1"/>
  <c r="M1284" i="1"/>
  <c r="M1295" i="1"/>
  <c r="M1305" i="1"/>
  <c r="M1316" i="1"/>
  <c r="M1327" i="1"/>
  <c r="M1337" i="1"/>
  <c r="M1348" i="1"/>
  <c r="M1359" i="1"/>
  <c r="M1369" i="1"/>
  <c r="M1380" i="1"/>
  <c r="M1391" i="1"/>
  <c r="M1400" i="1"/>
  <c r="M1409" i="1"/>
  <c r="M1418" i="1"/>
  <c r="M1428" i="1"/>
  <c r="M1437" i="1"/>
  <c r="M1446" i="1"/>
  <c r="M1455" i="1"/>
  <c r="M1464" i="1"/>
  <c r="M1473" i="1"/>
  <c r="M1482" i="1"/>
  <c r="M1492" i="1"/>
  <c r="M1501" i="1"/>
  <c r="M1510" i="1"/>
  <c r="M1519" i="1"/>
  <c r="M1528" i="1"/>
  <c r="M1537" i="1"/>
  <c r="M1546" i="1"/>
  <c r="M1556" i="1"/>
  <c r="M1565" i="1"/>
  <c r="M1574" i="1"/>
  <c r="M1583" i="1"/>
  <c r="M1592" i="1"/>
  <c r="M1601" i="1"/>
  <c r="M1610" i="1"/>
  <c r="M1620" i="1"/>
  <c r="M1629" i="1"/>
  <c r="M1638" i="1"/>
  <c r="M1647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48" i="1"/>
  <c r="M2056" i="1"/>
  <c r="M2064" i="1"/>
  <c r="M2072" i="1"/>
  <c r="M2080" i="1"/>
  <c r="M2088" i="1"/>
  <c r="M2096" i="1"/>
  <c r="M2104" i="1"/>
  <c r="M2112" i="1"/>
  <c r="M2120" i="1"/>
  <c r="M2128" i="1"/>
  <c r="M2136" i="1"/>
  <c r="M2144" i="1"/>
  <c r="M2152" i="1"/>
  <c r="M2160" i="1"/>
  <c r="M2168" i="1"/>
  <c r="M2176" i="1"/>
  <c r="M2184" i="1"/>
  <c r="M2192" i="1"/>
  <c r="M2200" i="1"/>
  <c r="M2208" i="1"/>
  <c r="M2216" i="1"/>
  <c r="M2224" i="1"/>
  <c r="M2232" i="1"/>
  <c r="M2240" i="1"/>
  <c r="M2248" i="1"/>
  <c r="M2256" i="1"/>
  <c r="M2264" i="1"/>
  <c r="M2272" i="1"/>
  <c r="M2280" i="1"/>
  <c r="M2288" i="1"/>
  <c r="M2296" i="1"/>
  <c r="M2304" i="1"/>
  <c r="M2312" i="1"/>
  <c r="M2320" i="1"/>
  <c r="M2328" i="1"/>
  <c r="M2336" i="1"/>
  <c r="M2344" i="1"/>
  <c r="M2352" i="1"/>
  <c r="M2360" i="1"/>
  <c r="M2368" i="1"/>
  <c r="M2376" i="1"/>
  <c r="M2384" i="1"/>
  <c r="M2392" i="1"/>
  <c r="M2400" i="1"/>
  <c r="M2408" i="1"/>
  <c r="M2416" i="1"/>
  <c r="M2424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N972" i="1"/>
  <c r="N1538" i="1"/>
  <c r="N1895" i="1"/>
  <c r="N2183" i="1"/>
  <c r="N2519" i="1"/>
  <c r="L6" i="1"/>
  <c r="L195" i="1"/>
  <c r="L355" i="1"/>
  <c r="L469" i="1"/>
  <c r="L544" i="1"/>
  <c r="L646" i="1"/>
  <c r="L740" i="1"/>
  <c r="L815" i="1"/>
  <c r="L917" i="1"/>
  <c r="L991" i="1"/>
  <c r="L1044" i="1"/>
  <c r="L1106" i="1"/>
  <c r="L1168" i="1"/>
  <c r="L1214" i="1"/>
  <c r="L1277" i="1"/>
  <c r="L1340" i="1"/>
  <c r="L1384" i="1"/>
  <c r="L1447" i="1"/>
  <c r="L1510" i="1"/>
  <c r="L1556" i="1"/>
  <c r="L1618" i="1"/>
  <c r="L1670" i="1"/>
  <c r="L1704" i="1"/>
  <c r="L1746" i="1"/>
  <c r="L1783" i="1"/>
  <c r="L1812" i="1"/>
  <c r="L1848" i="1"/>
  <c r="L1886" i="1"/>
  <c r="L1915" i="1"/>
  <c r="L1951" i="1"/>
  <c r="L1988" i="1"/>
  <c r="L2016" i="1"/>
  <c r="L2054" i="1"/>
  <c r="L2091" i="1"/>
  <c r="L2119" i="1"/>
  <c r="L2156" i="1"/>
  <c r="L2192" i="1"/>
  <c r="L2222" i="1"/>
  <c r="L2259" i="1"/>
  <c r="L2295" i="1"/>
  <c r="L2324" i="1"/>
  <c r="L2360" i="1"/>
  <c r="L2394" i="1"/>
  <c r="L2418" i="1"/>
  <c r="L2448" i="1"/>
  <c r="L2479" i="1"/>
  <c r="L2502" i="1"/>
  <c r="L2528" i="1"/>
  <c r="L2555" i="1"/>
  <c r="L2575" i="1"/>
  <c r="L2602" i="1"/>
  <c r="L2628" i="1"/>
  <c r="L2648" i="1"/>
  <c r="L2675" i="1"/>
  <c r="L2701" i="1"/>
  <c r="L2722" i="1"/>
  <c r="L2748" i="1"/>
  <c r="L2774" i="1"/>
  <c r="M7" i="1"/>
  <c r="M33" i="1"/>
  <c r="M59" i="1"/>
  <c r="M77" i="1"/>
  <c r="M100" i="1"/>
  <c r="M123" i="1"/>
  <c r="M141" i="1"/>
  <c r="M164" i="1"/>
  <c r="M187" i="1"/>
  <c r="M205" i="1"/>
  <c r="M228" i="1"/>
  <c r="M251" i="1"/>
  <c r="M269" i="1"/>
  <c r="M292" i="1"/>
  <c r="M315" i="1"/>
  <c r="M333" i="1"/>
  <c r="M356" i="1"/>
  <c r="M379" i="1"/>
  <c r="M409" i="1"/>
  <c r="M432" i="1"/>
  <c r="M455" i="1"/>
  <c r="M473" i="1"/>
  <c r="N1204" i="1"/>
  <c r="N1543" i="1"/>
  <c r="N1922" i="1"/>
  <c r="N1249" i="1"/>
  <c r="L29" i="1"/>
  <c r="L573" i="1"/>
  <c r="L941" i="1"/>
  <c r="L1172" i="1"/>
  <c r="L1405" i="1"/>
  <c r="L1638" i="1"/>
  <c r="L1787" i="1"/>
  <c r="L1926" i="1"/>
  <c r="L2064" i="1"/>
  <c r="L2196" i="1"/>
  <c r="L2335" i="1"/>
  <c r="L2458" i="1"/>
  <c r="L2557" i="1"/>
  <c r="L2656" i="1"/>
  <c r="L2756" i="1"/>
  <c r="M61" i="1"/>
  <c r="M148" i="1"/>
  <c r="M235" i="1"/>
  <c r="M317" i="1"/>
  <c r="M416" i="1"/>
  <c r="M497" i="1"/>
  <c r="M560" i="1"/>
  <c r="M608" i="1"/>
  <c r="M671" i="1"/>
  <c r="M729" i="1"/>
  <c r="M777" i="1"/>
  <c r="M840" i="1"/>
  <c r="M897" i="1"/>
  <c r="M935" i="1"/>
  <c r="M980" i="1"/>
  <c r="M1016" i="1"/>
  <c r="M1046" i="1"/>
  <c r="M1081" i="1"/>
  <c r="M1119" i="1"/>
  <c r="M1148" i="1"/>
  <c r="M1184" i="1"/>
  <c r="M1222" i="1"/>
  <c r="M1249" i="1"/>
  <c r="M1287" i="1"/>
  <c r="M1318" i="1"/>
  <c r="M1342" i="1"/>
  <c r="M1372" i="1"/>
  <c r="M1401" i="1"/>
  <c r="M1422" i="1"/>
  <c r="M1448" i="1"/>
  <c r="M1474" i="1"/>
  <c r="M1495" i="1"/>
  <c r="M1521" i="1"/>
  <c r="M1548" i="1"/>
  <c r="M1568" i="1"/>
  <c r="M1594" i="1"/>
  <c r="M1621" i="1"/>
  <c r="M1641" i="1"/>
  <c r="M1666" i="1"/>
  <c r="M1689" i="1"/>
  <c r="M1707" i="1"/>
  <c r="M1730" i="1"/>
  <c r="M1753" i="1"/>
  <c r="M1771" i="1"/>
  <c r="M1794" i="1"/>
  <c r="M1817" i="1"/>
  <c r="M1835" i="1"/>
  <c r="M1858" i="1"/>
  <c r="M1881" i="1"/>
  <c r="M1899" i="1"/>
  <c r="M1922" i="1"/>
  <c r="M1945" i="1"/>
  <c r="M1963" i="1"/>
  <c r="M1986" i="1"/>
  <c r="M2009" i="1"/>
  <c r="M2027" i="1"/>
  <c r="M2050" i="1"/>
  <c r="M2073" i="1"/>
  <c r="M2091" i="1"/>
  <c r="M2114" i="1"/>
  <c r="M2137" i="1"/>
  <c r="M2155" i="1"/>
  <c r="M2178" i="1"/>
  <c r="M2201" i="1"/>
  <c r="M2219" i="1"/>
  <c r="M2242" i="1"/>
  <c r="M2265" i="1"/>
  <c r="M2283" i="1"/>
  <c r="M2306" i="1"/>
  <c r="M2329" i="1"/>
  <c r="M2347" i="1"/>
  <c r="M2370" i="1"/>
  <c r="M2393" i="1"/>
  <c r="M2411" i="1"/>
  <c r="M2427" i="1"/>
  <c r="M2443" i="1"/>
  <c r="M2459" i="1"/>
  <c r="M2475" i="1"/>
  <c r="M2491" i="1"/>
  <c r="M2507" i="1"/>
  <c r="M2523" i="1"/>
  <c r="M2539" i="1"/>
  <c r="M2555" i="1"/>
  <c r="M2571" i="1"/>
  <c r="M2587" i="1"/>
  <c r="M2603" i="1"/>
  <c r="M2618" i="1"/>
  <c r="M2632" i="1"/>
  <c r="M2643" i="1"/>
  <c r="M2657" i="1"/>
  <c r="M2669" i="1"/>
  <c r="M2682" i="1"/>
  <c r="M2696" i="1"/>
  <c r="M2707" i="1"/>
  <c r="M2720" i="1"/>
  <c r="M2730" i="1"/>
  <c r="M2741" i="1"/>
  <c r="M2752" i="1"/>
  <c r="M2762" i="1"/>
  <c r="M2773" i="1"/>
  <c r="M2784" i="1"/>
  <c r="N1639" i="1"/>
  <c r="L243" i="1"/>
  <c r="L647" i="1"/>
  <c r="L992" i="1"/>
  <c r="L1232" i="1"/>
  <c r="L1448" i="1"/>
  <c r="L1673" i="1"/>
  <c r="L1822" i="1"/>
  <c r="L1952" i="1"/>
  <c r="L2092" i="1"/>
  <c r="L2231" i="1"/>
  <c r="L2363" i="1"/>
  <c r="L2480" i="1"/>
  <c r="L2582" i="1"/>
  <c r="L2676" i="1"/>
  <c r="L2775" i="1"/>
  <c r="M83" i="1"/>
  <c r="M165" i="1"/>
  <c r="M252" i="1"/>
  <c r="M339" i="1"/>
  <c r="M433" i="1"/>
  <c r="M503" i="1"/>
  <c r="M561" i="1"/>
  <c r="M624" i="1"/>
  <c r="M672" i="1"/>
  <c r="M735" i="1"/>
  <c r="M793" i="1"/>
  <c r="M841" i="1"/>
  <c r="M900" i="1"/>
  <c r="M945" i="1"/>
  <c r="M982" i="1"/>
  <c r="M1017" i="1"/>
  <c r="M1055" i="1"/>
  <c r="M1084" i="1"/>
  <c r="M1120" i="1"/>
  <c r="M1158" i="1"/>
  <c r="M1185" i="1"/>
  <c r="M1223" i="1"/>
  <c r="M1260" i="1"/>
  <c r="M1288" i="1"/>
  <c r="M1319" i="1"/>
  <c r="M1350" i="1"/>
  <c r="M1374" i="1"/>
  <c r="M1402" i="1"/>
  <c r="M1429" i="1"/>
  <c r="M1449" i="1"/>
  <c r="M1476" i="1"/>
  <c r="M1502" i="1"/>
  <c r="M1522" i="1"/>
  <c r="M1549" i="1"/>
  <c r="M1575" i="1"/>
  <c r="M1596" i="1"/>
  <c r="M1622" i="1"/>
  <c r="M1648" i="1"/>
  <c r="M1667" i="1"/>
  <c r="M1690" i="1"/>
  <c r="M1713" i="1"/>
  <c r="M1731" i="1"/>
  <c r="M1754" i="1"/>
  <c r="M1777" i="1"/>
  <c r="M1795" i="1"/>
  <c r="M1818" i="1"/>
  <c r="M1841" i="1"/>
  <c r="M1859" i="1"/>
  <c r="M1882" i="1"/>
  <c r="M1905" i="1"/>
  <c r="M1923" i="1"/>
  <c r="M1946" i="1"/>
  <c r="M1969" i="1"/>
  <c r="M1987" i="1"/>
  <c r="M2010" i="1"/>
  <c r="M2033" i="1"/>
  <c r="M2051" i="1"/>
  <c r="M2074" i="1"/>
  <c r="M2097" i="1"/>
  <c r="M2115" i="1"/>
  <c r="M2138" i="1"/>
  <c r="M2161" i="1"/>
  <c r="M2179" i="1"/>
  <c r="M2202" i="1"/>
  <c r="M2225" i="1"/>
  <c r="M2243" i="1"/>
  <c r="M2266" i="1"/>
  <c r="M2289" i="1"/>
  <c r="M2307" i="1"/>
  <c r="M2330" i="1"/>
  <c r="M2353" i="1"/>
  <c r="M2371" i="1"/>
  <c r="M2394" i="1"/>
  <c r="M2413" i="1"/>
  <c r="M2429" i="1"/>
  <c r="M2445" i="1"/>
  <c r="M2461" i="1"/>
  <c r="M2477" i="1"/>
  <c r="M2493" i="1"/>
  <c r="M2509" i="1"/>
  <c r="M2525" i="1"/>
  <c r="M2541" i="1"/>
  <c r="M2557" i="1"/>
  <c r="M2573" i="1"/>
  <c r="M2589" i="1"/>
  <c r="M2605" i="1"/>
  <c r="M2619" i="1"/>
  <c r="M2633" i="1"/>
  <c r="M2645" i="1"/>
  <c r="M2658" i="1"/>
  <c r="M2672" i="1"/>
  <c r="M2683" i="1"/>
  <c r="M2697" i="1"/>
  <c r="M2709" i="1"/>
  <c r="M2721" i="1"/>
  <c r="M2731" i="1"/>
  <c r="M2742" i="1"/>
  <c r="M2753" i="1"/>
  <c r="M2763" i="1"/>
  <c r="M2774" i="1"/>
  <c r="M2785" i="1"/>
  <c r="M1867" i="1"/>
  <c r="M2315" i="1"/>
  <c r="M2435" i="1"/>
  <c r="M2515" i="1"/>
  <c r="M2547" i="1"/>
  <c r="M2595" i="1"/>
  <c r="M2637" i="1"/>
  <c r="M2664" i="1"/>
  <c r="M2701" i="1"/>
  <c r="M2736" i="1"/>
  <c r="M2757" i="1"/>
  <c r="M2789" i="1"/>
  <c r="L470" i="1"/>
  <c r="L2296" i="1"/>
  <c r="L2629" i="1"/>
  <c r="M124" i="1"/>
  <c r="M293" i="1"/>
  <c r="M537" i="1"/>
  <c r="M648" i="1"/>
  <c r="M817" i="1"/>
  <c r="M964" i="1"/>
  <c r="M1070" i="1"/>
  <c r="M1105" i="1"/>
  <c r="M1208" i="1"/>
  <c r="M1273" i="1"/>
  <c r="M1361" i="1"/>
  <c r="M1413" i="1"/>
  <c r="M1486" i="1"/>
  <c r="M1538" i="1"/>
  <c r="M1612" i="1"/>
  <c r="M1658" i="1"/>
  <c r="M1699" i="1"/>
  <c r="M1745" i="1"/>
  <c r="M1809" i="1"/>
  <c r="M1850" i="1"/>
  <c r="M1914" i="1"/>
  <c r="M1937" i="1"/>
  <c r="M2001" i="1"/>
  <c r="M2042" i="1"/>
  <c r="M2106" i="1"/>
  <c r="M2129" i="1"/>
  <c r="M2211" i="1"/>
  <c r="M2234" i="1"/>
  <c r="M2298" i="1"/>
  <c r="M2339" i="1"/>
  <c r="M2362" i="1"/>
  <c r="M2421" i="1"/>
  <c r="M2453" i="1"/>
  <c r="M2501" i="1"/>
  <c r="M2533" i="1"/>
  <c r="M2581" i="1"/>
  <c r="M2597" i="1"/>
  <c r="M2640" i="1"/>
  <c r="M2665" i="1"/>
  <c r="M2704" i="1"/>
  <c r="M2726" i="1"/>
  <c r="M2747" i="1"/>
  <c r="M2779" i="1"/>
  <c r="N1927" i="1"/>
  <c r="L258" i="1"/>
  <c r="L672" i="1"/>
  <c r="L996" i="1"/>
  <c r="L1234" i="1"/>
  <c r="L1468" i="1"/>
  <c r="L1674" i="1"/>
  <c r="L1823" i="1"/>
  <c r="L1963" i="1"/>
  <c r="L2094" i="1"/>
  <c r="L2232" i="1"/>
  <c r="L2372" i="1"/>
  <c r="L2482" i="1"/>
  <c r="L2583" i="1"/>
  <c r="L2683" i="1"/>
  <c r="L2776" i="1"/>
  <c r="M84" i="1"/>
  <c r="M171" i="1"/>
  <c r="M253" i="1"/>
  <c r="M340" i="1"/>
  <c r="M439" i="1"/>
  <c r="M519" i="1"/>
  <c r="M567" i="1"/>
  <c r="M625" i="1"/>
  <c r="M688" i="1"/>
  <c r="M736" i="1"/>
  <c r="M799" i="1"/>
  <c r="M857" i="1"/>
  <c r="M903" i="1"/>
  <c r="M948" i="1"/>
  <c r="M991" i="1"/>
  <c r="M1020" i="1"/>
  <c r="M1056" i="1"/>
  <c r="M1094" i="1"/>
  <c r="M1121" i="1"/>
  <c r="M1159" i="1"/>
  <c r="M1196" i="1"/>
  <c r="M1224" i="1"/>
  <c r="M1262" i="1"/>
  <c r="M1296" i="1"/>
  <c r="M1320" i="1"/>
  <c r="M1351" i="1"/>
  <c r="M1382" i="1"/>
  <c r="M1404" i="1"/>
  <c r="M1430" i="1"/>
  <c r="M1456" i="1"/>
  <c r="M1477" i="1"/>
  <c r="M1503" i="1"/>
  <c r="M1529" i="1"/>
  <c r="M1550" i="1"/>
  <c r="M1576" i="1"/>
  <c r="M1602" i="1"/>
  <c r="M1623" i="1"/>
  <c r="M1649" i="1"/>
  <c r="M1673" i="1"/>
  <c r="M1691" i="1"/>
  <c r="M1714" i="1"/>
  <c r="M1737" i="1"/>
  <c r="M1755" i="1"/>
  <c r="M1778" i="1"/>
  <c r="M1801" i="1"/>
  <c r="M1819" i="1"/>
  <c r="M1842" i="1"/>
  <c r="M1865" i="1"/>
  <c r="M1883" i="1"/>
  <c r="M1906" i="1"/>
  <c r="M1929" i="1"/>
  <c r="M1947" i="1"/>
  <c r="M1970" i="1"/>
  <c r="M1993" i="1"/>
  <c r="M2011" i="1"/>
  <c r="M2034" i="1"/>
  <c r="M2057" i="1"/>
  <c r="M2075" i="1"/>
  <c r="M2098" i="1"/>
  <c r="M2121" i="1"/>
  <c r="M2139" i="1"/>
  <c r="M2162" i="1"/>
  <c r="M2185" i="1"/>
  <c r="M2203" i="1"/>
  <c r="M2226" i="1"/>
  <c r="M2249" i="1"/>
  <c r="M2267" i="1"/>
  <c r="M2290" i="1"/>
  <c r="M2313" i="1"/>
  <c r="M2331" i="1"/>
  <c r="M2354" i="1"/>
  <c r="M2377" i="1"/>
  <c r="M2395" i="1"/>
  <c r="M2417" i="1"/>
  <c r="M2433" i="1"/>
  <c r="M2449" i="1"/>
  <c r="M2465" i="1"/>
  <c r="M2481" i="1"/>
  <c r="M2497" i="1"/>
  <c r="M2513" i="1"/>
  <c r="M2529" i="1"/>
  <c r="M2545" i="1"/>
  <c r="M2561" i="1"/>
  <c r="M2577" i="1"/>
  <c r="M2593" i="1"/>
  <c r="M2609" i="1"/>
  <c r="M2621" i="1"/>
  <c r="M2634" i="1"/>
  <c r="M2648" i="1"/>
  <c r="M2659" i="1"/>
  <c r="M2673" i="1"/>
  <c r="M2685" i="1"/>
  <c r="M2698" i="1"/>
  <c r="M2712" i="1"/>
  <c r="M2722" i="1"/>
  <c r="M2733" i="1"/>
  <c r="M2744" i="1"/>
  <c r="M2754" i="1"/>
  <c r="M2765" i="1"/>
  <c r="M2776" i="1"/>
  <c r="M2786" i="1"/>
  <c r="M1849" i="1"/>
  <c r="M2338" i="1"/>
  <c r="M2483" i="1"/>
  <c r="M2611" i="1"/>
  <c r="M2689" i="1"/>
  <c r="M2746" i="1"/>
  <c r="M2778" i="1"/>
  <c r="L1108" i="1"/>
  <c r="M479" i="1"/>
  <c r="M919" i="1"/>
  <c r="M1135" i="1"/>
  <c r="M1330" i="1"/>
  <c r="M1465" i="1"/>
  <c r="M1585" i="1"/>
  <c r="M1681" i="1"/>
  <c r="M1786" i="1"/>
  <c r="M1873" i="1"/>
  <c r="M1978" i="1"/>
  <c r="M2083" i="1"/>
  <c r="M2170" i="1"/>
  <c r="M2275" i="1"/>
  <c r="M2403" i="1"/>
  <c r="M2469" i="1"/>
  <c r="M2549" i="1"/>
  <c r="M2626" i="1"/>
  <c r="M2690" i="1"/>
  <c r="M2758" i="1"/>
  <c r="L918" i="1"/>
  <c r="M932" i="1"/>
  <c r="M1248" i="1"/>
  <c r="M1447" i="1"/>
  <c r="M1593" i="1"/>
  <c r="M1706" i="1"/>
  <c r="M1811" i="1"/>
  <c r="M1921" i="1"/>
  <c r="M2026" i="1"/>
  <c r="M2154" i="1"/>
  <c r="M2218" i="1"/>
  <c r="M2323" i="1"/>
  <c r="M2426" i="1"/>
  <c r="M2506" i="1"/>
  <c r="N2279" i="1"/>
  <c r="L364" i="1"/>
  <c r="L749" i="1"/>
  <c r="L1062" i="1"/>
  <c r="L1278" i="1"/>
  <c r="L1511" i="1"/>
  <c r="L1714" i="1"/>
  <c r="L1851" i="1"/>
  <c r="L1990" i="1"/>
  <c r="L2128" i="1"/>
  <c r="L2260" i="1"/>
  <c r="L2395" i="1"/>
  <c r="L2509" i="1"/>
  <c r="L2603" i="1"/>
  <c r="L2702" i="1"/>
  <c r="M14" i="1"/>
  <c r="M101" i="1"/>
  <c r="M188" i="1"/>
  <c r="M275" i="1"/>
  <c r="M357" i="1"/>
  <c r="M456" i="1"/>
  <c r="M520" i="1"/>
  <c r="M583" i="1"/>
  <c r="M631" i="1"/>
  <c r="M689" i="1"/>
  <c r="M752" i="1"/>
  <c r="M800" i="1"/>
  <c r="M863" i="1"/>
  <c r="M913" i="1"/>
  <c r="M951" i="1"/>
  <c r="M992" i="1"/>
  <c r="M1030" i="1"/>
  <c r="M1057" i="1"/>
  <c r="M1095" i="1"/>
  <c r="M1132" i="1"/>
  <c r="M1160" i="1"/>
  <c r="M1198" i="1"/>
  <c r="M1233" i="1"/>
  <c r="M1263" i="1"/>
  <c r="M1297" i="1"/>
  <c r="M1328" i="1"/>
  <c r="M1352" i="1"/>
  <c r="M1383" i="1"/>
  <c r="M1410" i="1"/>
  <c r="M1431" i="1"/>
  <c r="M1457" i="1"/>
  <c r="M1484" i="1"/>
  <c r="M1504" i="1"/>
  <c r="M1530" i="1"/>
  <c r="M1557" i="1"/>
  <c r="M1577" i="1"/>
  <c r="M1604" i="1"/>
  <c r="M1630" i="1"/>
  <c r="M1650" i="1"/>
  <c r="M1674" i="1"/>
  <c r="M1697" i="1"/>
  <c r="M1715" i="1"/>
  <c r="M1738" i="1"/>
  <c r="M1761" i="1"/>
  <c r="M1779" i="1"/>
  <c r="M1802" i="1"/>
  <c r="M1825" i="1"/>
  <c r="M1843" i="1"/>
  <c r="M1866" i="1"/>
  <c r="M1889" i="1"/>
  <c r="M1907" i="1"/>
  <c r="M1930" i="1"/>
  <c r="M1953" i="1"/>
  <c r="M1971" i="1"/>
  <c r="M1994" i="1"/>
  <c r="M2017" i="1"/>
  <c r="M2035" i="1"/>
  <c r="M2058" i="1"/>
  <c r="M2081" i="1"/>
  <c r="M2099" i="1"/>
  <c r="M2122" i="1"/>
  <c r="M2145" i="1"/>
  <c r="M2163" i="1"/>
  <c r="M2186" i="1"/>
  <c r="M2209" i="1"/>
  <c r="M2227" i="1"/>
  <c r="M2250" i="1"/>
  <c r="M2273" i="1"/>
  <c r="M2291" i="1"/>
  <c r="M2314" i="1"/>
  <c r="M2337" i="1"/>
  <c r="M2355" i="1"/>
  <c r="M2378" i="1"/>
  <c r="M2401" i="1"/>
  <c r="M2418" i="1"/>
  <c r="M2434" i="1"/>
  <c r="M2450" i="1"/>
  <c r="M2466" i="1"/>
  <c r="M2482" i="1"/>
  <c r="M2498" i="1"/>
  <c r="M2514" i="1"/>
  <c r="M2530" i="1"/>
  <c r="M2546" i="1"/>
  <c r="M2562" i="1"/>
  <c r="M2578" i="1"/>
  <c r="M2594" i="1"/>
  <c r="M2610" i="1"/>
  <c r="M2624" i="1"/>
  <c r="M2635" i="1"/>
  <c r="M2649" i="1"/>
  <c r="M2661" i="1"/>
  <c r="M2674" i="1"/>
  <c r="M2688" i="1"/>
  <c r="M2699" i="1"/>
  <c r="M2713" i="1"/>
  <c r="M2723" i="1"/>
  <c r="M2734" i="1"/>
  <c r="M2745" i="1"/>
  <c r="M2755" i="1"/>
  <c r="M2766" i="1"/>
  <c r="M2777" i="1"/>
  <c r="M2787" i="1"/>
  <c r="M1913" i="1"/>
  <c r="M2274" i="1"/>
  <c r="M2361" i="1"/>
  <c r="M2402" i="1"/>
  <c r="M2451" i="1"/>
  <c r="M2499" i="1"/>
  <c r="M2563" i="1"/>
  <c r="M2625" i="1"/>
  <c r="M2675" i="1"/>
  <c r="M2725" i="1"/>
  <c r="L840" i="1"/>
  <c r="L1341" i="1"/>
  <c r="L1748" i="1"/>
  <c r="L2027" i="1"/>
  <c r="L2426" i="1"/>
  <c r="L2728" i="1"/>
  <c r="M211" i="1"/>
  <c r="M585" i="1"/>
  <c r="M759" i="1"/>
  <c r="M1004" i="1"/>
  <c r="M1172" i="1"/>
  <c r="M1306" i="1"/>
  <c r="M1439" i="1"/>
  <c r="M1559" i="1"/>
  <c r="M1722" i="1"/>
  <c r="M1827" i="1"/>
  <c r="M1955" i="1"/>
  <c r="M2065" i="1"/>
  <c r="M2193" i="1"/>
  <c r="M2321" i="1"/>
  <c r="M2437" i="1"/>
  <c r="M2517" i="1"/>
  <c r="M2613" i="1"/>
  <c r="M2677" i="1"/>
  <c r="M2737" i="1"/>
  <c r="M2790" i="1"/>
  <c r="L572" i="1"/>
  <c r="M713" i="1"/>
  <c r="M1080" i="1"/>
  <c r="M1286" i="1"/>
  <c r="M1394" i="1"/>
  <c r="M1520" i="1"/>
  <c r="M1640" i="1"/>
  <c r="M1747" i="1"/>
  <c r="M1857" i="1"/>
  <c r="M1962" i="1"/>
  <c r="M2067" i="1"/>
  <c r="M2177" i="1"/>
  <c r="M2282" i="1"/>
  <c r="M2387" i="1"/>
  <c r="M2490" i="1"/>
  <c r="N2306" i="1"/>
  <c r="L404" i="1"/>
  <c r="L750" i="1"/>
  <c r="L1063" i="1"/>
  <c r="L1296" i="1"/>
  <c r="L1512" i="1"/>
  <c r="L1716" i="1"/>
  <c r="L1860" i="1"/>
  <c r="L1991" i="1"/>
  <c r="L2131" i="1"/>
  <c r="L2270" i="1"/>
  <c r="L2396" i="1"/>
  <c r="L2510" i="1"/>
  <c r="L2610" i="1"/>
  <c r="L2703" i="1"/>
  <c r="M15" i="1"/>
  <c r="M107" i="1"/>
  <c r="M189" i="1"/>
  <c r="M276" i="1"/>
  <c r="M363" i="1"/>
  <c r="M457" i="1"/>
  <c r="M521" i="1"/>
  <c r="M584" i="1"/>
  <c r="M647" i="1"/>
  <c r="M695" i="1"/>
  <c r="M753" i="1"/>
  <c r="M816" i="1"/>
  <c r="M864" i="1"/>
  <c r="M916" i="1"/>
  <c r="M961" i="1"/>
  <c r="M993" i="1"/>
  <c r="M1031" i="1"/>
  <c r="M1068" i="1"/>
  <c r="M1096" i="1"/>
  <c r="M1134" i="1"/>
  <c r="M1169" i="1"/>
  <c r="M1199" i="1"/>
  <c r="M1236" i="1"/>
  <c r="M1272" i="1"/>
  <c r="M1298" i="1"/>
  <c r="M1329" i="1"/>
  <c r="M1360" i="1"/>
  <c r="M1384" i="1"/>
  <c r="M1412" i="1"/>
  <c r="M1438" i="1"/>
  <c r="M1458" i="1"/>
  <c r="M1485" i="1"/>
  <c r="M1511" i="1"/>
  <c r="M1532" i="1"/>
  <c r="M1558" i="1"/>
  <c r="M1584" i="1"/>
  <c r="M1605" i="1"/>
  <c r="M1631" i="1"/>
  <c r="M1657" i="1"/>
  <c r="M1675" i="1"/>
  <c r="M1698" i="1"/>
  <c r="M1721" i="1"/>
  <c r="M1739" i="1"/>
  <c r="M1762" i="1"/>
  <c r="M1785" i="1"/>
  <c r="M1803" i="1"/>
  <c r="M1826" i="1"/>
  <c r="M1890" i="1"/>
  <c r="M1931" i="1"/>
  <c r="M1954" i="1"/>
  <c r="M1977" i="1"/>
  <c r="M1995" i="1"/>
  <c r="M2018" i="1"/>
  <c r="M2041" i="1"/>
  <c r="M2059" i="1"/>
  <c r="M2082" i="1"/>
  <c r="M2105" i="1"/>
  <c r="M2123" i="1"/>
  <c r="M2146" i="1"/>
  <c r="M2169" i="1"/>
  <c r="M2187" i="1"/>
  <c r="M2210" i="1"/>
  <c r="M2233" i="1"/>
  <c r="M2251" i="1"/>
  <c r="M2297" i="1"/>
  <c r="M2379" i="1"/>
  <c r="M2419" i="1"/>
  <c r="M2467" i="1"/>
  <c r="M2531" i="1"/>
  <c r="M2579" i="1"/>
  <c r="M2650" i="1"/>
  <c r="M2714" i="1"/>
  <c r="M2768" i="1"/>
  <c r="N2527" i="1"/>
  <c r="L1574" i="1"/>
  <c r="L1887" i="1"/>
  <c r="L2158" i="1"/>
  <c r="L2530" i="1"/>
  <c r="M34" i="1"/>
  <c r="M380" i="1"/>
  <c r="M711" i="1"/>
  <c r="M880" i="1"/>
  <c r="M1032" i="1"/>
  <c r="M1238" i="1"/>
  <c r="M1392" i="1"/>
  <c r="M1512" i="1"/>
  <c r="M1632" i="1"/>
  <c r="M1763" i="1"/>
  <c r="M1891" i="1"/>
  <c r="M2019" i="1"/>
  <c r="M2147" i="1"/>
  <c r="M2257" i="1"/>
  <c r="M2385" i="1"/>
  <c r="M2485" i="1"/>
  <c r="M2565" i="1"/>
  <c r="M2651" i="1"/>
  <c r="M2715" i="1"/>
  <c r="M2769" i="1"/>
  <c r="L1170" i="1"/>
  <c r="M776" i="1"/>
  <c r="M1110" i="1"/>
  <c r="M1310" i="1"/>
  <c r="M1468" i="1"/>
  <c r="M1567" i="1"/>
  <c r="M1683" i="1"/>
  <c r="M1793" i="1"/>
  <c r="M1898" i="1"/>
  <c r="M2003" i="1"/>
  <c r="M2113" i="1"/>
  <c r="M2241" i="1"/>
  <c r="M2346" i="1"/>
  <c r="M2458" i="1"/>
  <c r="M2538" i="1"/>
  <c r="N2599" i="1"/>
  <c r="L479" i="1"/>
  <c r="L852" i="1"/>
  <c r="L1126" i="1"/>
  <c r="L1342" i="1"/>
  <c r="L1575" i="1"/>
  <c r="L1758" i="1"/>
  <c r="L1888" i="1"/>
  <c r="L2028" i="1"/>
  <c r="L2167" i="1"/>
  <c r="L2299" i="1"/>
  <c r="L2427" i="1"/>
  <c r="L2536" i="1"/>
  <c r="L2630" i="1"/>
  <c r="L2730" i="1"/>
  <c r="M41" i="1"/>
  <c r="M125" i="1"/>
  <c r="M212" i="1"/>
  <c r="M299" i="1"/>
  <c r="M393" i="1"/>
  <c r="M480" i="1"/>
  <c r="M543" i="1"/>
  <c r="M601" i="1"/>
  <c r="M649" i="1"/>
  <c r="M712" i="1"/>
  <c r="M775" i="1"/>
  <c r="M823" i="1"/>
  <c r="M881" i="1"/>
  <c r="M929" i="1"/>
  <c r="M967" i="1"/>
  <c r="M1006" i="1"/>
  <c r="M1041" i="1"/>
  <c r="M1071" i="1"/>
  <c r="M1108" i="1"/>
  <c r="M1144" i="1"/>
  <c r="M1174" i="1"/>
  <c r="M1209" i="1"/>
  <c r="M1247" i="1"/>
  <c r="M1276" i="1"/>
  <c r="M1308" i="1"/>
  <c r="M1338" i="1"/>
  <c r="M1362" i="1"/>
  <c r="M1393" i="1"/>
  <c r="M1420" i="1"/>
  <c r="M1440" i="1"/>
  <c r="M1466" i="1"/>
  <c r="M1493" i="1"/>
  <c r="M1513" i="1"/>
  <c r="M1540" i="1"/>
  <c r="M1566" i="1"/>
  <c r="M1586" i="1"/>
  <c r="M1613" i="1"/>
  <c r="M1639" i="1"/>
  <c r="M1659" i="1"/>
  <c r="M1682" i="1"/>
  <c r="M1705" i="1"/>
  <c r="M1723" i="1"/>
  <c r="M1746" i="1"/>
  <c r="M1769" i="1"/>
  <c r="M1787" i="1"/>
  <c r="M1810" i="1"/>
  <c r="M1833" i="1"/>
  <c r="M1851" i="1"/>
  <c r="M1874" i="1"/>
  <c r="M1897" i="1"/>
  <c r="M1915" i="1"/>
  <c r="M1938" i="1"/>
  <c r="M1961" i="1"/>
  <c r="M1979" i="1"/>
  <c r="M2002" i="1"/>
  <c r="M2025" i="1"/>
  <c r="M2043" i="1"/>
  <c r="M2066" i="1"/>
  <c r="M2089" i="1"/>
  <c r="M2107" i="1"/>
  <c r="M2130" i="1"/>
  <c r="M2153" i="1"/>
  <c r="M2171" i="1"/>
  <c r="M2194" i="1"/>
  <c r="M2217" i="1"/>
  <c r="M2235" i="1"/>
  <c r="M2258" i="1"/>
  <c r="M2281" i="1"/>
  <c r="M2299" i="1"/>
  <c r="M2322" i="1"/>
  <c r="M2345" i="1"/>
  <c r="M2363" i="1"/>
  <c r="M2386" i="1"/>
  <c r="M2409" i="1"/>
  <c r="M2425" i="1"/>
  <c r="M2441" i="1"/>
  <c r="M2457" i="1"/>
  <c r="M2473" i="1"/>
  <c r="M2489" i="1"/>
  <c r="M2505" i="1"/>
  <c r="M2521" i="1"/>
  <c r="M2537" i="1"/>
  <c r="M2553" i="1"/>
  <c r="M2569" i="1"/>
  <c r="M2585" i="1"/>
  <c r="M2601" i="1"/>
  <c r="M2616" i="1"/>
  <c r="M2627" i="1"/>
  <c r="M2641" i="1"/>
  <c r="M2653" i="1"/>
  <c r="M2666" i="1"/>
  <c r="M2680" i="1"/>
  <c r="M2691" i="1"/>
  <c r="M2705" i="1"/>
  <c r="M2717" i="1"/>
  <c r="M2728" i="1"/>
  <c r="M2738" i="1"/>
  <c r="M2749" i="1"/>
  <c r="M2760" i="1"/>
  <c r="M2770" i="1"/>
  <c r="M2781" i="1"/>
  <c r="L28" i="1"/>
  <c r="L1404" i="1"/>
  <c r="L1620" i="1"/>
  <c r="L1784" i="1"/>
  <c r="L1924" i="1"/>
  <c r="L2055" i="1"/>
  <c r="L2195" i="1"/>
  <c r="L2334" i="1"/>
  <c r="L2450" i="1"/>
  <c r="L2556" i="1"/>
  <c r="L2655" i="1"/>
  <c r="L2749" i="1"/>
  <c r="M60" i="1"/>
  <c r="M147" i="1"/>
  <c r="M229" i="1"/>
  <c r="M316" i="1"/>
  <c r="M415" i="1"/>
  <c r="M496" i="1"/>
  <c r="M544" i="1"/>
  <c r="M607" i="1"/>
  <c r="M665" i="1"/>
  <c r="M839" i="1"/>
  <c r="M887" i="1"/>
  <c r="M977" i="1"/>
  <c r="M1007" i="1"/>
  <c r="M1044" i="1"/>
  <c r="M1145" i="1"/>
  <c r="M1183" i="1"/>
  <c r="M1212" i="1"/>
  <c r="M1340" i="1"/>
  <c r="M1370" i="1"/>
  <c r="M1421" i="1"/>
  <c r="M1494" i="1"/>
  <c r="M1541" i="1"/>
  <c r="M1614" i="1"/>
  <c r="M1665" i="1"/>
  <c r="M1729" i="1"/>
  <c r="M1770" i="1"/>
  <c r="M1834" i="1"/>
  <c r="M1875" i="1"/>
  <c r="M1939" i="1"/>
  <c r="M1985" i="1"/>
  <c r="M2049" i="1"/>
  <c r="M2090" i="1"/>
  <c r="M2131" i="1"/>
  <c r="M2195" i="1"/>
  <c r="M2259" i="1"/>
  <c r="M2305" i="1"/>
  <c r="M2369" i="1"/>
  <c r="M2410" i="1"/>
  <c r="M2442" i="1"/>
  <c r="M2474" i="1"/>
  <c r="M2522" i="1"/>
  <c r="M2554" i="1"/>
  <c r="M2570" i="1"/>
  <c r="M2681" i="1"/>
  <c r="M2771" i="1"/>
  <c r="M2739" i="1"/>
  <c r="M2586" i="1"/>
  <c r="M2693" i="1"/>
  <c r="M2782" i="1"/>
  <c r="M2602" i="1"/>
  <c r="M2706" i="1"/>
  <c r="M2718" i="1"/>
  <c r="M2642" i="1"/>
  <c r="M2617" i="1"/>
  <c r="M2629" i="1"/>
  <c r="M2729" i="1"/>
  <c r="M2656" i="1"/>
  <c r="M2750" i="1"/>
  <c r="M2667" i="1"/>
  <c r="M2761" i="1"/>
  <c r="K2" i="1"/>
  <c r="L2" i="1"/>
  <c r="K3" i="1"/>
  <c r="R3" i="1"/>
  <c r="J262" i="1"/>
  <c r="J176" i="1"/>
  <c r="J15" i="1"/>
  <c r="J82" i="1"/>
  <c r="J147" i="1"/>
  <c r="J85" i="1"/>
  <c r="J58" i="1"/>
  <c r="J98" i="1"/>
  <c r="J84" i="1"/>
  <c r="J123" i="1"/>
  <c r="J189" i="1"/>
  <c r="J162" i="1"/>
  <c r="J91" i="1"/>
  <c r="J171" i="1"/>
  <c r="J60" i="1"/>
  <c r="J32" i="1"/>
  <c r="J53" i="1"/>
  <c r="J114" i="1"/>
  <c r="J175" i="1"/>
  <c r="J127" i="1"/>
  <c r="J23" i="1"/>
  <c r="J199" i="1"/>
  <c r="J115" i="1"/>
  <c r="J72" i="1"/>
  <c r="J150" i="1"/>
  <c r="J197" i="1"/>
  <c r="J207" i="1"/>
  <c r="J204" i="1"/>
  <c r="J161" i="1"/>
  <c r="J155" i="1"/>
  <c r="J139" i="1"/>
  <c r="J13" i="1"/>
  <c r="J205" i="1"/>
  <c r="J190" i="1"/>
  <c r="J203" i="1"/>
  <c r="J196" i="1"/>
  <c r="J200" i="1"/>
  <c r="J33" i="1"/>
  <c r="J25" i="1"/>
  <c r="J67" i="1"/>
  <c r="J19" i="1"/>
  <c r="J167" i="1"/>
  <c r="J77" i="1"/>
  <c r="J26" i="1"/>
  <c r="J80" i="1"/>
  <c r="J89" i="1"/>
  <c r="J30" i="1"/>
  <c r="J49" i="1"/>
  <c r="J133" i="1"/>
  <c r="J170" i="1"/>
  <c r="J181" i="1"/>
  <c r="J7" i="1"/>
  <c r="J44" i="1"/>
  <c r="J47" i="1"/>
  <c r="J110" i="1"/>
  <c r="J10" i="1"/>
  <c r="J193" i="1"/>
  <c r="J125" i="1"/>
  <c r="J209" i="1"/>
  <c r="J38" i="1"/>
  <c r="J134" i="1"/>
  <c r="J88" i="1"/>
  <c r="J9" i="1"/>
  <c r="J5" i="1"/>
  <c r="J56" i="1"/>
  <c r="J102" i="1"/>
  <c r="J112" i="1"/>
  <c r="J137" i="1"/>
  <c r="J22" i="1"/>
  <c r="J78" i="1"/>
  <c r="J151" i="1"/>
  <c r="J159" i="1"/>
  <c r="J113" i="1"/>
  <c r="J168" i="1"/>
  <c r="J152" i="1"/>
  <c r="J206" i="1"/>
  <c r="J2" i="1"/>
  <c r="J34" i="1"/>
  <c r="J153" i="1"/>
  <c r="J121" i="1"/>
  <c r="J31" i="1"/>
  <c r="J45" i="1"/>
  <c r="J71" i="1"/>
  <c r="J94" i="1"/>
  <c r="J12" i="1"/>
  <c r="J93" i="1"/>
  <c r="J65" i="1"/>
  <c r="J140" i="1"/>
  <c r="J145" i="1"/>
  <c r="J75" i="1"/>
  <c r="J21" i="1"/>
  <c r="J126" i="1"/>
  <c r="J136" i="1"/>
  <c r="J17" i="1"/>
  <c r="J42" i="1"/>
  <c r="J119" i="1"/>
  <c r="J128" i="1"/>
  <c r="J36" i="1"/>
  <c r="J158" i="1"/>
  <c r="J154" i="1"/>
  <c r="J174" i="1"/>
  <c r="J48" i="1"/>
  <c r="J55" i="1"/>
  <c r="J40" i="1"/>
  <c r="J148" i="1"/>
  <c r="J28" i="1"/>
  <c r="J35" i="1"/>
  <c r="J130" i="1"/>
  <c r="J169" i="1"/>
  <c r="J50" i="1"/>
  <c r="J18" i="1"/>
  <c r="J24" i="1"/>
  <c r="J194" i="1"/>
  <c r="J208" i="1"/>
  <c r="J104" i="1"/>
  <c r="J51" i="1"/>
  <c r="J6" i="1"/>
  <c r="J164" i="1"/>
  <c r="J138" i="1"/>
  <c r="J14" i="1"/>
  <c r="J64" i="1"/>
  <c r="J129" i="1"/>
  <c r="J86" i="1"/>
  <c r="J179" i="1"/>
  <c r="J186" i="1"/>
  <c r="J157" i="1"/>
  <c r="J192" i="1"/>
  <c r="J141" i="1"/>
  <c r="J124" i="1"/>
  <c r="J101" i="1"/>
  <c r="J27" i="1"/>
  <c r="J180" i="1"/>
  <c r="J122" i="1"/>
  <c r="J73" i="1"/>
  <c r="J57" i="1"/>
  <c r="J156" i="1"/>
  <c r="J83" i="1"/>
  <c r="J74" i="1"/>
  <c r="J118" i="1"/>
  <c r="J187" i="1"/>
  <c r="J8" i="1"/>
  <c r="J41" i="1"/>
  <c r="J117" i="1"/>
  <c r="J68" i="1"/>
  <c r="J70" i="1"/>
  <c r="J202" i="1"/>
  <c r="J109" i="1"/>
  <c r="J191" i="1"/>
  <c r="J96" i="1"/>
  <c r="J185" i="1"/>
  <c r="J63" i="1"/>
  <c r="J69" i="1"/>
  <c r="J76" i="1"/>
  <c r="J120" i="1"/>
  <c r="J87" i="1"/>
  <c r="J20" i="1"/>
  <c r="J177" i="1"/>
  <c r="J99" i="1"/>
  <c r="J29" i="1"/>
  <c r="J103" i="1"/>
  <c r="J144" i="1"/>
  <c r="J97" i="1"/>
  <c r="J178" i="1"/>
  <c r="J37" i="1"/>
  <c r="J43" i="1"/>
  <c r="J16" i="1"/>
  <c r="J106" i="1"/>
  <c r="J188" i="1"/>
  <c r="J46" i="1"/>
  <c r="J166" i="1"/>
  <c r="J100" i="1"/>
  <c r="J182" i="1"/>
  <c r="J105" i="1"/>
  <c r="J116" i="1"/>
  <c r="J81" i="1"/>
  <c r="J132" i="1"/>
  <c r="J66" i="1"/>
  <c r="J172" i="1"/>
  <c r="J54" i="1"/>
  <c r="J135" i="1"/>
  <c r="J146" i="1"/>
  <c r="J201" i="1"/>
  <c r="J131" i="1"/>
  <c r="J62" i="1"/>
  <c r="J107" i="1"/>
  <c r="J142" i="1"/>
  <c r="J90" i="1"/>
  <c r="J198" i="1"/>
  <c r="J163" i="1"/>
  <c r="J143" i="1"/>
  <c r="J11" i="1"/>
  <c r="J61" i="1"/>
  <c r="J149" i="1"/>
  <c r="J195" i="1"/>
  <c r="J108" i="1"/>
  <c r="J92" i="1"/>
  <c r="J4" i="1"/>
  <c r="J39" i="1"/>
  <c r="J52" i="1"/>
  <c r="J173" i="1"/>
  <c r="J184" i="1"/>
  <c r="J59" i="1"/>
  <c r="J183" i="1"/>
  <c r="J79" i="1"/>
  <c r="J165" i="1"/>
  <c r="J160" i="1"/>
  <c r="J95" i="1"/>
  <c r="J3" i="1"/>
  <c r="J111" i="1"/>
  <c r="J524" i="1"/>
  <c r="J434" i="1"/>
  <c r="J533" i="1"/>
  <c r="J510" i="1"/>
  <c r="J268" i="1"/>
  <c r="J285" i="1"/>
  <c r="J341" i="1"/>
  <c r="J446" i="1"/>
  <c r="J437" i="1"/>
  <c r="J316" i="1"/>
  <c r="J485" i="1"/>
  <c r="J399" i="1"/>
  <c r="J283" i="1"/>
  <c r="J484" i="1"/>
  <c r="J426" i="1"/>
  <c r="J503" i="1"/>
  <c r="J287" i="1"/>
  <c r="J504" i="1"/>
  <c r="J219" i="1"/>
  <c r="J395" i="1"/>
  <c r="J442" i="1"/>
  <c r="J423" i="1"/>
  <c r="J408" i="1"/>
  <c r="J441" i="1"/>
  <c r="J273" i="1"/>
  <c r="J486" i="1"/>
  <c r="J279" i="1"/>
  <c r="J500" i="1"/>
  <c r="J327" i="1"/>
  <c r="J375" i="1"/>
  <c r="J309" i="1"/>
  <c r="J430" i="1"/>
  <c r="J515" i="1"/>
  <c r="J357" i="1"/>
  <c r="J332" i="1"/>
  <c r="J499" i="1"/>
  <c r="J405" i="1"/>
  <c r="J393" i="1"/>
  <c r="J312" i="1"/>
  <c r="J212" i="1"/>
  <c r="J514" i="1"/>
  <c r="J271" i="1"/>
  <c r="J322" i="1"/>
  <c r="J425" i="1"/>
  <c r="J448" i="1"/>
  <c r="J290" i="1"/>
  <c r="J319" i="1"/>
  <c r="J508" i="1"/>
  <c r="J263" i="1"/>
  <c r="J275" i="1"/>
  <c r="J429" i="1"/>
  <c r="J237" i="1"/>
  <c r="J274" i="1"/>
  <c r="J323" i="1"/>
  <c r="J328" i="1"/>
  <c r="J318" i="1"/>
  <c r="J247" i="1"/>
  <c r="J407" i="1"/>
  <c r="J494" i="1"/>
  <c r="J496" i="1"/>
  <c r="J465" i="1"/>
  <c r="J313" i="1"/>
  <c r="J226" i="1"/>
  <c r="J418" i="1"/>
  <c r="J402" i="1"/>
  <c r="J476" i="1"/>
  <c r="J329" i="1"/>
  <c r="J351" i="1"/>
  <c r="J479" i="1"/>
  <c r="J380" i="1"/>
  <c r="J517" i="1"/>
  <c r="J427" i="1"/>
  <c r="J374" i="1"/>
  <c r="J436" i="1"/>
  <c r="J516" i="1"/>
  <c r="J460" i="1"/>
  <c r="J431" i="1"/>
  <c r="J529" i="1"/>
  <c r="J348" i="1"/>
  <c r="J513" i="1"/>
  <c r="J450" i="1"/>
  <c r="J362" i="1"/>
  <c r="J229" i="1"/>
  <c r="J255" i="1"/>
  <c r="J224" i="1"/>
  <c r="J223" i="1"/>
  <c r="J491" i="1"/>
  <c r="J231" i="1"/>
  <c r="J477" i="1"/>
  <c r="J236" i="1"/>
  <c r="J281" i="1"/>
  <c r="J248" i="1"/>
  <c r="J411" i="1"/>
  <c r="J462" i="1"/>
  <c r="J314" i="1"/>
  <c r="J230" i="1"/>
  <c r="J213" i="1"/>
  <c r="J498" i="1"/>
  <c r="J293" i="1"/>
  <c r="J228" i="1"/>
  <c r="J363" i="1"/>
  <c r="J372" i="1"/>
  <c r="J412" i="1"/>
  <c r="J471" i="1"/>
  <c r="J270" i="1"/>
  <c r="J444" i="1"/>
  <c r="J296" i="1"/>
  <c r="J216" i="1"/>
  <c r="J325" i="1"/>
  <c r="J307" i="1"/>
  <c r="J403" i="1"/>
  <c r="J472" i="1"/>
  <c r="J455" i="1"/>
  <c r="J522" i="1"/>
  <c r="J525" i="1"/>
  <c r="J463" i="1"/>
  <c r="J354" i="1"/>
  <c r="J218" i="1"/>
  <c r="J414" i="1"/>
  <c r="J466" i="1"/>
  <c r="J299" i="1"/>
  <c r="J470" i="1"/>
  <c r="J401" i="1"/>
  <c r="J292" i="1"/>
  <c r="J379" i="1"/>
  <c r="J298" i="1"/>
  <c r="J360" i="1"/>
  <c r="J501" i="1"/>
  <c r="J419" i="1"/>
  <c r="J458" i="1"/>
  <c r="J278" i="1"/>
  <c r="J443" i="1"/>
  <c r="J445" i="1"/>
  <c r="J415" i="1"/>
  <c r="J331" i="1"/>
  <c r="J215" i="1"/>
  <c r="J406" i="1"/>
  <c r="J343" i="1"/>
  <c r="J519" i="1"/>
  <c r="J300" i="1"/>
  <c r="J368" i="1"/>
  <c r="J440" i="1"/>
  <c r="J488" i="1"/>
  <c r="J457" i="1"/>
  <c r="J245" i="1"/>
  <c r="J214" i="1"/>
  <c r="J246" i="1"/>
  <c r="J211" i="1"/>
  <c r="J352" i="1"/>
  <c r="J420" i="1"/>
  <c r="J272" i="1"/>
  <c r="J350" i="1"/>
  <c r="J222" i="1"/>
  <c r="J334" i="1"/>
  <c r="J495" i="1"/>
  <c r="J505" i="1"/>
  <c r="J506" i="1"/>
  <c r="J521" i="1"/>
  <c r="J261" i="1"/>
  <c r="J531" i="1"/>
  <c r="J527" i="1"/>
  <c r="J346" i="1"/>
  <c r="J378" i="1"/>
  <c r="J280" i="1"/>
  <c r="J417" i="1"/>
  <c r="J252" i="1"/>
  <c r="J355" i="1"/>
  <c r="J432" i="1"/>
  <c r="J233" i="1"/>
  <c r="J416" i="1"/>
  <c r="J361" i="1"/>
  <c r="J523" i="1"/>
  <c r="J453" i="1"/>
  <c r="J317" i="1"/>
  <c r="J227" i="1"/>
  <c r="J451" i="1"/>
  <c r="J507" i="1"/>
  <c r="J221" i="1"/>
  <c r="J321" i="1"/>
  <c r="J452" i="1"/>
  <c r="J509" i="1"/>
  <c r="J239" i="1"/>
  <c r="J490" i="1"/>
  <c r="J473" i="1"/>
  <c r="J284" i="1"/>
  <c r="J482" i="1"/>
  <c r="J235" i="1"/>
  <c r="J454" i="1"/>
  <c r="J369" i="1"/>
  <c r="J243" i="1"/>
  <c r="J370" i="1"/>
  <c r="J483" i="1"/>
  <c r="J359" i="1"/>
  <c r="J469" i="1"/>
  <c r="J267" i="1"/>
  <c r="J376" i="1"/>
  <c r="J345" i="1"/>
  <c r="J335" i="1"/>
  <c r="J364" i="1"/>
  <c r="J347" i="1"/>
  <c r="J397" i="1"/>
  <c r="J438" i="1"/>
  <c r="J258" i="1"/>
  <c r="J238" i="1"/>
  <c r="J342" i="1"/>
  <c r="J353" i="1"/>
  <c r="J338" i="1"/>
  <c r="J288" i="1"/>
  <c r="J493" i="1"/>
  <c r="J295" i="1"/>
  <c r="J310" i="1"/>
  <c r="J367" i="1"/>
  <c r="J461" i="1"/>
  <c r="J308" i="1"/>
  <c r="J234" i="1"/>
  <c r="J489" i="1"/>
  <c r="J396" i="1"/>
  <c r="J410" i="1"/>
  <c r="J422" i="1"/>
  <c r="J428" i="1"/>
  <c r="J371" i="1"/>
  <c r="J269" i="1"/>
  <c r="J474" i="1"/>
  <c r="J358" i="1"/>
  <c r="J210" i="1"/>
  <c r="J254" i="1"/>
  <c r="J447" i="1"/>
  <c r="J220" i="1"/>
  <c r="J320" i="1"/>
  <c r="J264" i="1"/>
  <c r="J512" i="1"/>
  <c r="J344" i="1"/>
  <c r="J409" i="1"/>
  <c r="J478" i="1"/>
  <c r="J302" i="1"/>
  <c r="J339" i="1"/>
  <c r="J413" i="1"/>
  <c r="J256" i="1"/>
  <c r="J497" i="1"/>
  <c r="J305" i="1"/>
  <c r="J365" i="1"/>
  <c r="J217" i="1"/>
  <c r="J394" i="1"/>
  <c r="J366" i="1"/>
  <c r="J240" i="1"/>
  <c r="J244" i="1"/>
  <c r="J326" i="1"/>
  <c r="J480" i="1"/>
  <c r="J337" i="1"/>
  <c r="J266" i="1"/>
  <c r="J265" i="1"/>
  <c r="J259" i="1"/>
  <c r="J349" i="1"/>
  <c r="J449" i="1"/>
  <c r="J475" i="1"/>
  <c r="J260" i="1"/>
  <c r="J289" i="1"/>
  <c r="J459" i="1"/>
  <c r="J433" i="1"/>
  <c r="J330" i="1"/>
  <c r="J398" i="1"/>
  <c r="J315" i="1"/>
  <c r="J251" i="1"/>
  <c r="J301" i="1"/>
  <c r="J257" i="1"/>
  <c r="J303" i="1"/>
  <c r="J225" i="1"/>
  <c r="J242" i="1"/>
  <c r="J297" i="1"/>
  <c r="J340" i="1"/>
  <c r="J282" i="1"/>
  <c r="J518" i="1"/>
  <c r="J250" i="1"/>
  <c r="J468" i="1"/>
  <c r="J536" i="1"/>
  <c r="J511" i="1"/>
  <c r="J481" i="1"/>
  <c r="J336" i="1"/>
  <c r="J464" i="1"/>
  <c r="J291" i="1"/>
  <c r="J377" i="1"/>
  <c r="J404" i="1"/>
  <c r="J333" i="1"/>
  <c r="J276" i="1"/>
  <c r="J467" i="1"/>
  <c r="J304" i="1"/>
  <c r="J294" i="1"/>
  <c r="J356" i="1"/>
  <c r="J421" i="1"/>
  <c r="J487" i="1"/>
  <c r="J249" i="1"/>
  <c r="J456" i="1"/>
  <c r="J492" i="1"/>
  <c r="J424" i="1"/>
  <c r="J311" i="1"/>
  <c r="J277" i="1"/>
  <c r="J439" i="1"/>
  <c r="J306" i="1"/>
  <c r="J324" i="1"/>
  <c r="J435" i="1"/>
  <c r="J373" i="1"/>
  <c r="J400" i="1"/>
  <c r="J232" i="1"/>
  <c r="J502" i="1"/>
  <c r="J241" i="1"/>
  <c r="J286" i="1"/>
  <c r="J253" i="1"/>
  <c r="J520" i="1"/>
  <c r="H537" i="1"/>
  <c r="K537" i="1" s="1"/>
  <c r="J537" i="1" l="1"/>
  <c r="H538" i="1"/>
  <c r="K538" i="1" s="1"/>
  <c r="J538" i="1" l="1"/>
  <c r="H539" i="1"/>
  <c r="K539" i="1" s="1"/>
  <c r="J539" i="1" l="1"/>
  <c r="H540" i="1"/>
  <c r="K540" i="1" s="1"/>
  <c r="J540" i="1" l="1"/>
  <c r="H541" i="1"/>
  <c r="K541" i="1" s="1"/>
  <c r="J541" i="1" l="1"/>
  <c r="H542" i="1"/>
  <c r="K542" i="1" s="1"/>
  <c r="J542" i="1" l="1"/>
  <c r="H543" i="1"/>
  <c r="K543" i="1" s="1"/>
  <c r="J543" i="1" l="1"/>
  <c r="H544" i="1"/>
  <c r="K544" i="1" s="1"/>
  <c r="J544" i="1" l="1"/>
  <c r="H545" i="1"/>
  <c r="K545" i="1" s="1"/>
  <c r="J545" i="1" l="1"/>
  <c r="H546" i="1"/>
  <c r="K546" i="1" s="1"/>
  <c r="J546" i="1" l="1"/>
  <c r="H547" i="1"/>
  <c r="K547" i="1" s="1"/>
  <c r="J547" i="1" l="1"/>
  <c r="H548" i="1"/>
  <c r="K548" i="1" s="1"/>
  <c r="J548" i="1" l="1"/>
  <c r="H549" i="1"/>
  <c r="K549" i="1" s="1"/>
  <c r="J549" i="1" l="1"/>
  <c r="H550" i="1"/>
  <c r="K550" i="1" s="1"/>
  <c r="J550" i="1" l="1"/>
  <c r="H551" i="1"/>
  <c r="K551" i="1" s="1"/>
  <c r="J551" i="1" l="1"/>
  <c r="H552" i="1"/>
  <c r="K552" i="1" s="1"/>
  <c r="J552" i="1" l="1"/>
  <c r="H553" i="1"/>
  <c r="K553" i="1" s="1"/>
  <c r="J553" i="1" l="1"/>
  <c r="H554" i="1"/>
  <c r="K554" i="1" s="1"/>
  <c r="J554" i="1" l="1"/>
  <c r="H555" i="1"/>
  <c r="K555" i="1" s="1"/>
  <c r="J555" i="1" l="1"/>
  <c r="H556" i="1"/>
  <c r="K556" i="1" s="1"/>
  <c r="J556" i="1" l="1"/>
  <c r="H557" i="1"/>
  <c r="K557" i="1" s="1"/>
  <c r="J557" i="1" l="1"/>
  <c r="H558" i="1"/>
  <c r="K558" i="1" s="1"/>
  <c r="J558" i="1" l="1"/>
  <c r="H559" i="1"/>
  <c r="K559" i="1" s="1"/>
  <c r="J559" i="1" l="1"/>
  <c r="H560" i="1"/>
  <c r="K560" i="1" s="1"/>
  <c r="J560" i="1" l="1"/>
  <c r="H561" i="1"/>
  <c r="K561" i="1" s="1"/>
  <c r="J561" i="1" l="1"/>
  <c r="H562" i="1"/>
  <c r="K562" i="1" s="1"/>
  <c r="J562" i="1" l="1"/>
  <c r="H563" i="1"/>
  <c r="K563" i="1" s="1"/>
  <c r="J563" i="1" l="1"/>
  <c r="H564" i="1"/>
  <c r="K564" i="1" s="1"/>
  <c r="J564" i="1" l="1"/>
  <c r="H565" i="1"/>
  <c r="K565" i="1" s="1"/>
  <c r="J565" i="1" l="1"/>
  <c r="H566" i="1"/>
  <c r="K566" i="1" s="1"/>
  <c r="J566" i="1" l="1"/>
  <c r="H567" i="1"/>
  <c r="K567" i="1" s="1"/>
  <c r="J567" i="1" l="1"/>
  <c r="H568" i="1"/>
  <c r="K568" i="1" s="1"/>
  <c r="J568" i="1" l="1"/>
  <c r="H569" i="1"/>
  <c r="K569" i="1" s="1"/>
  <c r="J569" i="1" l="1"/>
  <c r="H570" i="1"/>
  <c r="K570" i="1" s="1"/>
  <c r="J570" i="1" l="1"/>
  <c r="H571" i="1"/>
  <c r="K571" i="1" s="1"/>
  <c r="J571" i="1" l="1"/>
  <c r="H572" i="1"/>
  <c r="K572" i="1" s="1"/>
  <c r="J572" i="1" l="1"/>
  <c r="H573" i="1"/>
  <c r="K573" i="1" s="1"/>
  <c r="J573" i="1" l="1"/>
  <c r="H574" i="1"/>
  <c r="K574" i="1" s="1"/>
  <c r="J574" i="1" l="1"/>
  <c r="H575" i="1"/>
  <c r="K575" i="1" s="1"/>
  <c r="J575" i="1" l="1"/>
  <c r="H576" i="1"/>
  <c r="K576" i="1" s="1"/>
  <c r="J576" i="1" l="1"/>
  <c r="H577" i="1"/>
  <c r="K577" i="1" s="1"/>
  <c r="J577" i="1" l="1"/>
  <c r="H578" i="1"/>
  <c r="K578" i="1" s="1"/>
  <c r="J578" i="1" l="1"/>
  <c r="H579" i="1"/>
  <c r="K579" i="1" s="1"/>
  <c r="J579" i="1" l="1"/>
  <c r="H580" i="1"/>
  <c r="K580" i="1" s="1"/>
  <c r="J580" i="1" l="1"/>
  <c r="H581" i="1"/>
  <c r="K581" i="1" s="1"/>
  <c r="J581" i="1" l="1"/>
  <c r="H582" i="1"/>
  <c r="K582" i="1" s="1"/>
  <c r="J582" i="1" l="1"/>
  <c r="H583" i="1"/>
  <c r="K583" i="1" s="1"/>
  <c r="J583" i="1" l="1"/>
  <c r="H584" i="1"/>
  <c r="K584" i="1" s="1"/>
  <c r="J584" i="1" l="1"/>
  <c r="H585" i="1"/>
  <c r="K585" i="1" s="1"/>
  <c r="J585" i="1" l="1"/>
  <c r="H586" i="1"/>
  <c r="K586" i="1" s="1"/>
  <c r="J586" i="1" l="1"/>
  <c r="H587" i="1"/>
  <c r="K587" i="1" s="1"/>
  <c r="J587" i="1" l="1"/>
  <c r="H588" i="1"/>
  <c r="K588" i="1" s="1"/>
  <c r="J588" i="1" l="1"/>
  <c r="H589" i="1"/>
  <c r="K589" i="1" s="1"/>
  <c r="J589" i="1" l="1"/>
  <c r="H590" i="1"/>
  <c r="K590" i="1" s="1"/>
  <c r="J590" i="1" l="1"/>
  <c r="H591" i="1"/>
  <c r="K591" i="1" s="1"/>
  <c r="J591" i="1" l="1"/>
  <c r="H592" i="1"/>
  <c r="K592" i="1" s="1"/>
  <c r="J592" i="1" l="1"/>
  <c r="H593" i="1"/>
  <c r="K593" i="1" s="1"/>
  <c r="J593" i="1" l="1"/>
  <c r="H594" i="1"/>
  <c r="K594" i="1" s="1"/>
  <c r="J594" i="1" l="1"/>
  <c r="H595" i="1"/>
  <c r="K595" i="1" s="1"/>
  <c r="J595" i="1" l="1"/>
  <c r="H596" i="1"/>
  <c r="K596" i="1" s="1"/>
  <c r="J596" i="1" l="1"/>
  <c r="H597" i="1"/>
  <c r="K597" i="1" s="1"/>
  <c r="J597" i="1" l="1"/>
  <c r="H598" i="1"/>
  <c r="K598" i="1" s="1"/>
  <c r="J598" i="1" l="1"/>
  <c r="H599" i="1"/>
  <c r="K599" i="1" s="1"/>
  <c r="J599" i="1" l="1"/>
  <c r="H600" i="1"/>
  <c r="K600" i="1" s="1"/>
  <c r="J600" i="1" l="1"/>
  <c r="H601" i="1"/>
  <c r="K601" i="1" s="1"/>
  <c r="J601" i="1" l="1"/>
  <c r="H602" i="1"/>
  <c r="K602" i="1" s="1"/>
  <c r="J602" i="1" l="1"/>
  <c r="H603" i="1"/>
  <c r="K603" i="1" s="1"/>
  <c r="J603" i="1" l="1"/>
  <c r="H604" i="1"/>
  <c r="K604" i="1" s="1"/>
  <c r="J604" i="1" l="1"/>
  <c r="H605" i="1"/>
  <c r="K605" i="1" s="1"/>
  <c r="J605" i="1" l="1"/>
  <c r="H606" i="1"/>
  <c r="K606" i="1" s="1"/>
  <c r="J606" i="1" l="1"/>
  <c r="H607" i="1"/>
  <c r="K607" i="1" s="1"/>
  <c r="J607" i="1" l="1"/>
  <c r="H608" i="1"/>
  <c r="K608" i="1" s="1"/>
  <c r="J608" i="1" l="1"/>
  <c r="H609" i="1"/>
  <c r="K609" i="1" s="1"/>
  <c r="J609" i="1" l="1"/>
  <c r="H610" i="1"/>
  <c r="K610" i="1" s="1"/>
  <c r="J610" i="1" l="1"/>
  <c r="H611" i="1"/>
  <c r="K611" i="1" s="1"/>
  <c r="J611" i="1" l="1"/>
  <c r="H612" i="1"/>
  <c r="K612" i="1" s="1"/>
  <c r="J612" i="1" l="1"/>
  <c r="H613" i="1"/>
  <c r="K613" i="1" s="1"/>
  <c r="J613" i="1" l="1"/>
  <c r="H614" i="1"/>
  <c r="K614" i="1" s="1"/>
  <c r="J614" i="1" l="1"/>
  <c r="H615" i="1"/>
  <c r="K615" i="1" s="1"/>
  <c r="J615" i="1" l="1"/>
  <c r="H616" i="1"/>
  <c r="K616" i="1" s="1"/>
  <c r="J616" i="1" l="1"/>
  <c r="H617" i="1"/>
  <c r="K617" i="1" s="1"/>
  <c r="J617" i="1" l="1"/>
  <c r="H618" i="1"/>
  <c r="K618" i="1" s="1"/>
  <c r="J618" i="1" l="1"/>
  <c r="H619" i="1"/>
  <c r="K619" i="1" s="1"/>
  <c r="J619" i="1" l="1"/>
  <c r="H620" i="1"/>
  <c r="K620" i="1" s="1"/>
  <c r="J620" i="1" l="1"/>
  <c r="H621" i="1"/>
  <c r="K621" i="1" s="1"/>
  <c r="J621" i="1" l="1"/>
  <c r="H622" i="1"/>
  <c r="K622" i="1" s="1"/>
  <c r="J622" i="1" l="1"/>
  <c r="H623" i="1"/>
  <c r="K623" i="1" s="1"/>
  <c r="J623" i="1" l="1"/>
  <c r="H624" i="1"/>
  <c r="K624" i="1" s="1"/>
  <c r="J624" i="1" l="1"/>
  <c r="H625" i="1"/>
  <c r="K625" i="1" s="1"/>
  <c r="J625" i="1" l="1"/>
  <c r="H626" i="1"/>
  <c r="K626" i="1" s="1"/>
  <c r="J626" i="1" l="1"/>
  <c r="H627" i="1"/>
  <c r="K627" i="1" s="1"/>
  <c r="J627" i="1" l="1"/>
  <c r="H628" i="1"/>
  <c r="K628" i="1" s="1"/>
  <c r="J628" i="1" l="1"/>
  <c r="H629" i="1"/>
  <c r="K629" i="1" s="1"/>
  <c r="J629" i="1" l="1"/>
  <c r="H630" i="1"/>
  <c r="K630" i="1" s="1"/>
  <c r="J630" i="1" l="1"/>
  <c r="H631" i="1"/>
  <c r="K631" i="1" s="1"/>
  <c r="J631" i="1" l="1"/>
  <c r="H632" i="1"/>
  <c r="K632" i="1" s="1"/>
  <c r="J632" i="1" l="1"/>
  <c r="H633" i="1"/>
  <c r="K633" i="1" s="1"/>
  <c r="J633" i="1" l="1"/>
  <c r="H634" i="1"/>
  <c r="K634" i="1" s="1"/>
  <c r="J634" i="1" l="1"/>
  <c r="H635" i="1"/>
  <c r="K635" i="1" s="1"/>
  <c r="J635" i="1" l="1"/>
  <c r="H636" i="1"/>
  <c r="K636" i="1" s="1"/>
  <c r="J636" i="1" l="1"/>
  <c r="H637" i="1"/>
  <c r="K637" i="1" s="1"/>
  <c r="J637" i="1" l="1"/>
  <c r="H638" i="1"/>
  <c r="K638" i="1" s="1"/>
  <c r="J638" i="1" l="1"/>
  <c r="H639" i="1"/>
  <c r="K639" i="1" s="1"/>
  <c r="J639" i="1" l="1"/>
  <c r="H640" i="1"/>
  <c r="K640" i="1" s="1"/>
  <c r="J640" i="1" l="1"/>
  <c r="H641" i="1"/>
  <c r="K641" i="1" s="1"/>
  <c r="J641" i="1" l="1"/>
  <c r="H642" i="1"/>
  <c r="K642" i="1" s="1"/>
  <c r="J642" i="1" l="1"/>
  <c r="H643" i="1"/>
  <c r="K643" i="1" s="1"/>
  <c r="J643" i="1" l="1"/>
  <c r="H644" i="1"/>
  <c r="K644" i="1" s="1"/>
  <c r="J644" i="1" l="1"/>
  <c r="H645" i="1"/>
  <c r="K645" i="1" s="1"/>
  <c r="J645" i="1" l="1"/>
  <c r="H646" i="1"/>
  <c r="K646" i="1" s="1"/>
  <c r="J646" i="1" l="1"/>
  <c r="H647" i="1"/>
  <c r="K647" i="1" s="1"/>
  <c r="J647" i="1" l="1"/>
  <c r="H648" i="1"/>
  <c r="K648" i="1" s="1"/>
  <c r="J648" i="1" l="1"/>
  <c r="H649" i="1"/>
  <c r="K649" i="1" s="1"/>
  <c r="J649" i="1" l="1"/>
  <c r="H650" i="1"/>
  <c r="K650" i="1" s="1"/>
  <c r="J650" i="1" l="1"/>
  <c r="H651" i="1"/>
  <c r="K651" i="1" s="1"/>
  <c r="J651" i="1" l="1"/>
  <c r="H652" i="1"/>
  <c r="K652" i="1" s="1"/>
  <c r="J652" i="1" l="1"/>
  <c r="H653" i="1"/>
  <c r="K653" i="1" s="1"/>
  <c r="J653" i="1" l="1"/>
  <c r="H654" i="1"/>
  <c r="K654" i="1" s="1"/>
  <c r="J654" i="1" l="1"/>
  <c r="H655" i="1"/>
  <c r="K655" i="1" s="1"/>
  <c r="J655" i="1" l="1"/>
  <c r="H656" i="1"/>
  <c r="K656" i="1" s="1"/>
  <c r="J656" i="1" l="1"/>
  <c r="H657" i="1"/>
  <c r="K657" i="1" s="1"/>
  <c r="J657" i="1" l="1"/>
  <c r="H658" i="1"/>
  <c r="K658" i="1" s="1"/>
  <c r="J658" i="1" l="1"/>
  <c r="H659" i="1"/>
  <c r="K659" i="1" s="1"/>
  <c r="J659" i="1" l="1"/>
  <c r="H660" i="1"/>
  <c r="K660" i="1" s="1"/>
  <c r="J660" i="1" l="1"/>
  <c r="H661" i="1"/>
  <c r="K661" i="1" s="1"/>
  <c r="J661" i="1" l="1"/>
  <c r="H662" i="1"/>
  <c r="K662" i="1" s="1"/>
  <c r="J662" i="1" l="1"/>
  <c r="H663" i="1"/>
  <c r="K663" i="1" s="1"/>
  <c r="J663" i="1" l="1"/>
  <c r="H664" i="1"/>
  <c r="K664" i="1" s="1"/>
  <c r="J664" i="1" l="1"/>
  <c r="H665" i="1"/>
  <c r="K665" i="1" s="1"/>
  <c r="J665" i="1" l="1"/>
  <c r="H666" i="1"/>
  <c r="K666" i="1" s="1"/>
  <c r="J666" i="1" l="1"/>
  <c r="H667" i="1"/>
  <c r="K667" i="1" s="1"/>
  <c r="J667" i="1" l="1"/>
  <c r="H668" i="1"/>
  <c r="K668" i="1" s="1"/>
  <c r="J668" i="1" l="1"/>
  <c r="H669" i="1"/>
  <c r="K669" i="1" s="1"/>
  <c r="J669" i="1" l="1"/>
  <c r="H670" i="1"/>
  <c r="K670" i="1" s="1"/>
  <c r="J670" i="1" l="1"/>
  <c r="H671" i="1"/>
  <c r="K671" i="1" s="1"/>
  <c r="J671" i="1" l="1"/>
  <c r="H672" i="1"/>
  <c r="K672" i="1" s="1"/>
  <c r="J672" i="1" l="1"/>
  <c r="H673" i="1"/>
  <c r="K673" i="1" s="1"/>
  <c r="J673" i="1" l="1"/>
  <c r="H674" i="1"/>
  <c r="K674" i="1" s="1"/>
  <c r="J674" i="1" l="1"/>
  <c r="H675" i="1"/>
  <c r="K675" i="1" s="1"/>
  <c r="J675" i="1" l="1"/>
  <c r="H676" i="1"/>
  <c r="K676" i="1" s="1"/>
  <c r="J676" i="1" l="1"/>
  <c r="H677" i="1"/>
  <c r="K677" i="1" s="1"/>
  <c r="J677" i="1" l="1"/>
  <c r="H678" i="1"/>
  <c r="K678" i="1" s="1"/>
  <c r="J678" i="1" l="1"/>
  <c r="H679" i="1"/>
  <c r="K679" i="1" s="1"/>
  <c r="J679" i="1" l="1"/>
  <c r="H680" i="1"/>
  <c r="K680" i="1" s="1"/>
  <c r="J680" i="1" l="1"/>
  <c r="H681" i="1"/>
  <c r="K681" i="1" s="1"/>
  <c r="J681" i="1" l="1"/>
  <c r="H682" i="1"/>
  <c r="K682" i="1" s="1"/>
  <c r="J682" i="1" l="1"/>
  <c r="H683" i="1"/>
  <c r="K683" i="1" s="1"/>
  <c r="J683" i="1" l="1"/>
  <c r="H684" i="1"/>
  <c r="K684" i="1" s="1"/>
  <c r="J684" i="1" l="1"/>
  <c r="H685" i="1"/>
  <c r="K685" i="1" s="1"/>
  <c r="J685" i="1" l="1"/>
  <c r="H686" i="1"/>
  <c r="K686" i="1" s="1"/>
  <c r="J686" i="1" l="1"/>
  <c r="H687" i="1"/>
  <c r="K687" i="1" s="1"/>
  <c r="J687" i="1" l="1"/>
  <c r="H688" i="1"/>
  <c r="K688" i="1" s="1"/>
  <c r="J688" i="1" l="1"/>
  <c r="H689" i="1"/>
  <c r="K689" i="1" s="1"/>
  <c r="J689" i="1" l="1"/>
  <c r="H690" i="1"/>
  <c r="K690" i="1" s="1"/>
  <c r="J690" i="1" l="1"/>
  <c r="H691" i="1"/>
  <c r="K691" i="1" s="1"/>
  <c r="J691" i="1" l="1"/>
  <c r="H692" i="1"/>
  <c r="K692" i="1" s="1"/>
  <c r="J692" i="1" l="1"/>
  <c r="H693" i="1"/>
  <c r="K693" i="1" s="1"/>
  <c r="J693" i="1" l="1"/>
  <c r="H694" i="1"/>
  <c r="K694" i="1" s="1"/>
  <c r="J694" i="1" l="1"/>
  <c r="H695" i="1"/>
  <c r="K695" i="1" s="1"/>
  <c r="J695" i="1" l="1"/>
  <c r="H696" i="1"/>
  <c r="K696" i="1" s="1"/>
  <c r="J696" i="1" l="1"/>
  <c r="H697" i="1"/>
  <c r="K697" i="1" s="1"/>
  <c r="J697" i="1" l="1"/>
  <c r="H698" i="1"/>
  <c r="K698" i="1" s="1"/>
  <c r="J698" i="1" l="1"/>
  <c r="H699" i="1"/>
  <c r="K699" i="1" s="1"/>
  <c r="J699" i="1" l="1"/>
  <c r="H700" i="1"/>
  <c r="K700" i="1" s="1"/>
  <c r="J700" i="1" l="1"/>
  <c r="H701" i="1"/>
  <c r="K701" i="1" s="1"/>
  <c r="J701" i="1" l="1"/>
  <c r="H702" i="1"/>
  <c r="K702" i="1" s="1"/>
  <c r="J702" i="1" l="1"/>
  <c r="H703" i="1"/>
  <c r="K703" i="1" s="1"/>
  <c r="J703" i="1" l="1"/>
  <c r="H704" i="1"/>
  <c r="K704" i="1" s="1"/>
  <c r="J704" i="1" l="1"/>
  <c r="H705" i="1"/>
  <c r="K705" i="1" s="1"/>
  <c r="J705" i="1" l="1"/>
  <c r="H706" i="1"/>
  <c r="K706" i="1" s="1"/>
  <c r="J706" i="1" l="1"/>
  <c r="H707" i="1"/>
  <c r="K707" i="1" s="1"/>
  <c r="J707" i="1" l="1"/>
  <c r="H708" i="1"/>
  <c r="K708" i="1" s="1"/>
  <c r="J708" i="1" l="1"/>
  <c r="H709" i="1"/>
  <c r="K709" i="1" s="1"/>
  <c r="J709" i="1" l="1"/>
  <c r="H710" i="1"/>
  <c r="K710" i="1" s="1"/>
  <c r="J710" i="1" l="1"/>
  <c r="H711" i="1"/>
  <c r="K711" i="1" s="1"/>
  <c r="J711" i="1" l="1"/>
  <c r="H712" i="1"/>
  <c r="K712" i="1" s="1"/>
  <c r="J712" i="1" l="1"/>
  <c r="H713" i="1"/>
  <c r="K713" i="1" s="1"/>
  <c r="J713" i="1" l="1"/>
  <c r="H714" i="1"/>
  <c r="K714" i="1" s="1"/>
  <c r="J714" i="1" l="1"/>
  <c r="H715" i="1"/>
  <c r="K715" i="1" s="1"/>
  <c r="J715" i="1" l="1"/>
  <c r="H716" i="1"/>
  <c r="K716" i="1" s="1"/>
  <c r="J716" i="1" l="1"/>
  <c r="H717" i="1"/>
  <c r="K717" i="1" s="1"/>
  <c r="J717" i="1" l="1"/>
  <c r="H718" i="1"/>
  <c r="K718" i="1" s="1"/>
  <c r="J718" i="1" l="1"/>
  <c r="H719" i="1"/>
  <c r="K719" i="1" s="1"/>
  <c r="J719" i="1" l="1"/>
  <c r="H720" i="1"/>
  <c r="K720" i="1" s="1"/>
  <c r="J720" i="1" l="1"/>
  <c r="H721" i="1"/>
  <c r="K721" i="1" s="1"/>
  <c r="J721" i="1" l="1"/>
  <c r="H722" i="1"/>
  <c r="K722" i="1" s="1"/>
  <c r="J722" i="1" l="1"/>
  <c r="H723" i="1"/>
  <c r="K723" i="1" s="1"/>
  <c r="J723" i="1" l="1"/>
  <c r="H724" i="1"/>
  <c r="K724" i="1" s="1"/>
  <c r="J724" i="1" l="1"/>
  <c r="H725" i="1"/>
  <c r="K725" i="1" s="1"/>
  <c r="J725" i="1" l="1"/>
  <c r="H726" i="1"/>
  <c r="K726" i="1" s="1"/>
  <c r="J726" i="1" l="1"/>
  <c r="H727" i="1"/>
  <c r="K727" i="1" s="1"/>
  <c r="J727" i="1" l="1"/>
  <c r="H728" i="1"/>
  <c r="K728" i="1" s="1"/>
  <c r="J728" i="1" l="1"/>
  <c r="H729" i="1"/>
  <c r="K729" i="1" s="1"/>
  <c r="J729" i="1" l="1"/>
  <c r="H730" i="1"/>
  <c r="K730" i="1" s="1"/>
  <c r="J730" i="1" l="1"/>
  <c r="H731" i="1"/>
  <c r="K731" i="1" s="1"/>
  <c r="J731" i="1" l="1"/>
  <c r="H732" i="1"/>
  <c r="K732" i="1" s="1"/>
  <c r="J732" i="1" l="1"/>
  <c r="H733" i="1"/>
  <c r="K733" i="1" s="1"/>
  <c r="J733" i="1" l="1"/>
  <c r="H734" i="1"/>
  <c r="K734" i="1" s="1"/>
  <c r="J734" i="1" l="1"/>
  <c r="H735" i="1"/>
  <c r="K735" i="1" s="1"/>
  <c r="J735" i="1" l="1"/>
  <c r="H736" i="1"/>
  <c r="K736" i="1" s="1"/>
  <c r="J736" i="1" l="1"/>
  <c r="H737" i="1"/>
  <c r="K737" i="1" s="1"/>
  <c r="J737" i="1" l="1"/>
  <c r="H738" i="1"/>
  <c r="K738" i="1" s="1"/>
  <c r="J738" i="1" l="1"/>
  <c r="H739" i="1"/>
  <c r="K739" i="1" s="1"/>
  <c r="J739" i="1" l="1"/>
  <c r="H740" i="1"/>
  <c r="K740" i="1" s="1"/>
  <c r="J740" i="1" l="1"/>
  <c r="H741" i="1"/>
  <c r="K741" i="1" s="1"/>
  <c r="J741" i="1" l="1"/>
  <c r="H742" i="1"/>
  <c r="K742" i="1" s="1"/>
  <c r="J742" i="1" l="1"/>
  <c r="H743" i="1"/>
  <c r="K743" i="1" s="1"/>
  <c r="J743" i="1" l="1"/>
  <c r="H744" i="1"/>
  <c r="K744" i="1" s="1"/>
  <c r="J744" i="1" l="1"/>
  <c r="H745" i="1"/>
  <c r="K745" i="1" s="1"/>
  <c r="J745" i="1" l="1"/>
  <c r="H746" i="1"/>
  <c r="K746" i="1" s="1"/>
  <c r="J746" i="1" l="1"/>
  <c r="H747" i="1"/>
  <c r="K747" i="1" s="1"/>
  <c r="J747" i="1" l="1"/>
  <c r="H748" i="1"/>
  <c r="K748" i="1" s="1"/>
  <c r="J748" i="1" l="1"/>
  <c r="H749" i="1"/>
  <c r="K749" i="1" s="1"/>
  <c r="J749" i="1" l="1"/>
  <c r="H750" i="1"/>
  <c r="K750" i="1" s="1"/>
  <c r="J750" i="1" l="1"/>
  <c r="H751" i="1"/>
  <c r="K751" i="1" s="1"/>
  <c r="J751" i="1" l="1"/>
  <c r="H752" i="1"/>
  <c r="K752" i="1" s="1"/>
  <c r="J752" i="1" l="1"/>
  <c r="H753" i="1"/>
  <c r="K753" i="1" s="1"/>
  <c r="J753" i="1" l="1"/>
  <c r="H754" i="1"/>
  <c r="K754" i="1" s="1"/>
  <c r="J754" i="1" l="1"/>
  <c r="H755" i="1"/>
  <c r="K755" i="1" s="1"/>
  <c r="J755" i="1" l="1"/>
  <c r="H756" i="1"/>
  <c r="K756" i="1" s="1"/>
  <c r="J756" i="1" l="1"/>
  <c r="H757" i="1"/>
  <c r="K757" i="1" s="1"/>
  <c r="J757" i="1" l="1"/>
  <c r="H758" i="1"/>
  <c r="K758" i="1" s="1"/>
  <c r="J758" i="1" l="1"/>
  <c r="H759" i="1"/>
  <c r="K759" i="1" s="1"/>
  <c r="J759" i="1" l="1"/>
  <c r="H760" i="1"/>
  <c r="K760" i="1" s="1"/>
  <c r="J760" i="1" l="1"/>
  <c r="H761" i="1"/>
  <c r="K761" i="1" s="1"/>
  <c r="J761" i="1" l="1"/>
  <c r="H762" i="1"/>
  <c r="K762" i="1" s="1"/>
  <c r="J762" i="1" l="1"/>
  <c r="H763" i="1"/>
  <c r="K763" i="1" s="1"/>
  <c r="J763" i="1" l="1"/>
  <c r="H764" i="1"/>
  <c r="K764" i="1" s="1"/>
  <c r="J764" i="1" l="1"/>
  <c r="H765" i="1"/>
  <c r="K765" i="1" s="1"/>
  <c r="J765" i="1" l="1"/>
  <c r="H766" i="1"/>
  <c r="K766" i="1" s="1"/>
  <c r="J766" i="1" l="1"/>
  <c r="H767" i="1"/>
  <c r="K767" i="1" s="1"/>
  <c r="J767" i="1" l="1"/>
  <c r="H768" i="1"/>
  <c r="K768" i="1" s="1"/>
  <c r="J768" i="1" l="1"/>
  <c r="H769" i="1"/>
  <c r="K769" i="1" s="1"/>
  <c r="J769" i="1" l="1"/>
  <c r="H770" i="1"/>
  <c r="K770" i="1" s="1"/>
  <c r="J770" i="1" l="1"/>
  <c r="H771" i="1"/>
  <c r="K771" i="1" s="1"/>
  <c r="J771" i="1" l="1"/>
  <c r="H772" i="1"/>
  <c r="K772" i="1" s="1"/>
  <c r="J772" i="1" l="1"/>
  <c r="H773" i="1"/>
  <c r="K773" i="1" s="1"/>
  <c r="J773" i="1" l="1"/>
  <c r="H774" i="1"/>
  <c r="K774" i="1" s="1"/>
  <c r="J774" i="1" l="1"/>
  <c r="H775" i="1"/>
  <c r="K775" i="1" s="1"/>
  <c r="J775" i="1" l="1"/>
  <c r="H776" i="1"/>
  <c r="K776" i="1" s="1"/>
  <c r="J776" i="1" l="1"/>
  <c r="H777" i="1"/>
  <c r="K777" i="1" s="1"/>
  <c r="J777" i="1" l="1"/>
  <c r="H778" i="1"/>
  <c r="K778" i="1" s="1"/>
  <c r="J778" i="1" l="1"/>
  <c r="H779" i="1"/>
  <c r="K779" i="1" s="1"/>
  <c r="J779" i="1" l="1"/>
  <c r="H780" i="1"/>
  <c r="K780" i="1" s="1"/>
  <c r="J780" i="1" l="1"/>
  <c r="H781" i="1"/>
  <c r="K781" i="1" s="1"/>
  <c r="J781" i="1" l="1"/>
  <c r="H782" i="1"/>
  <c r="K782" i="1" s="1"/>
  <c r="J782" i="1" l="1"/>
  <c r="H783" i="1"/>
  <c r="K783" i="1" s="1"/>
  <c r="J783" i="1" l="1"/>
  <c r="H784" i="1"/>
  <c r="K784" i="1" s="1"/>
  <c r="J784" i="1" l="1"/>
  <c r="H785" i="1"/>
  <c r="K785" i="1" s="1"/>
  <c r="J785" i="1" l="1"/>
  <c r="H786" i="1"/>
  <c r="K786" i="1" s="1"/>
  <c r="J786" i="1" l="1"/>
  <c r="H787" i="1"/>
  <c r="K787" i="1" s="1"/>
  <c r="J787" i="1" l="1"/>
  <c r="H788" i="1"/>
  <c r="K788" i="1" s="1"/>
  <c r="J788" i="1" l="1"/>
  <c r="H789" i="1"/>
  <c r="K789" i="1" s="1"/>
  <c r="J789" i="1" l="1"/>
  <c r="H790" i="1"/>
  <c r="K790" i="1" s="1"/>
  <c r="J790" i="1" l="1"/>
  <c r="H791" i="1"/>
  <c r="K791" i="1" s="1"/>
  <c r="J791" i="1" l="1"/>
  <c r="H792" i="1"/>
  <c r="K792" i="1" s="1"/>
  <c r="J792" i="1" l="1"/>
  <c r="H793" i="1"/>
  <c r="K793" i="1" s="1"/>
  <c r="J793" i="1" l="1"/>
  <c r="H794" i="1"/>
  <c r="K794" i="1" s="1"/>
  <c r="J794" i="1" l="1"/>
  <c r="H795" i="1"/>
  <c r="K795" i="1" s="1"/>
  <c r="J795" i="1" l="1"/>
  <c r="H796" i="1"/>
  <c r="K796" i="1" s="1"/>
  <c r="J796" i="1" l="1"/>
  <c r="H797" i="1"/>
  <c r="K797" i="1" s="1"/>
  <c r="J797" i="1" l="1"/>
  <c r="H798" i="1"/>
  <c r="K798" i="1" s="1"/>
  <c r="J798" i="1" l="1"/>
  <c r="H799" i="1"/>
  <c r="K799" i="1" s="1"/>
  <c r="J799" i="1" l="1"/>
  <c r="H800" i="1"/>
  <c r="K800" i="1" s="1"/>
  <c r="J800" i="1" l="1"/>
  <c r="H801" i="1"/>
  <c r="K801" i="1" s="1"/>
  <c r="J801" i="1" l="1"/>
  <c r="H802" i="1"/>
  <c r="K802" i="1" s="1"/>
  <c r="J802" i="1" l="1"/>
  <c r="H803" i="1"/>
  <c r="K803" i="1" s="1"/>
  <c r="J803" i="1" l="1"/>
  <c r="H804" i="1"/>
  <c r="K804" i="1" s="1"/>
  <c r="J804" i="1" l="1"/>
  <c r="H805" i="1"/>
  <c r="K805" i="1" s="1"/>
  <c r="J805" i="1" l="1"/>
  <c r="H806" i="1"/>
  <c r="K806" i="1" s="1"/>
  <c r="J806" i="1" l="1"/>
  <c r="H807" i="1"/>
  <c r="K807" i="1" s="1"/>
  <c r="J807" i="1" l="1"/>
  <c r="H808" i="1"/>
  <c r="K808" i="1" s="1"/>
  <c r="J808" i="1" l="1"/>
  <c r="H809" i="1"/>
  <c r="K809" i="1" s="1"/>
  <c r="J809" i="1" l="1"/>
  <c r="H810" i="1"/>
  <c r="K810" i="1" s="1"/>
  <c r="J810" i="1" l="1"/>
  <c r="H811" i="1"/>
  <c r="K811" i="1" s="1"/>
  <c r="J811" i="1" l="1"/>
  <c r="H812" i="1"/>
  <c r="K812" i="1" s="1"/>
  <c r="J812" i="1" l="1"/>
  <c r="H813" i="1"/>
  <c r="K813" i="1" s="1"/>
  <c r="J813" i="1" l="1"/>
  <c r="H814" i="1"/>
  <c r="K814" i="1" s="1"/>
  <c r="J814" i="1" l="1"/>
  <c r="H815" i="1"/>
  <c r="K815" i="1" s="1"/>
  <c r="J815" i="1" l="1"/>
  <c r="H816" i="1"/>
  <c r="K816" i="1" s="1"/>
  <c r="J816" i="1" l="1"/>
  <c r="H817" i="1"/>
  <c r="K817" i="1" s="1"/>
  <c r="J817" i="1" l="1"/>
  <c r="H818" i="1"/>
  <c r="K818" i="1" s="1"/>
  <c r="J818" i="1" l="1"/>
  <c r="H819" i="1"/>
  <c r="K819" i="1" s="1"/>
  <c r="J819" i="1" l="1"/>
  <c r="H820" i="1"/>
  <c r="K820" i="1" s="1"/>
  <c r="J820" i="1" l="1"/>
  <c r="H821" i="1"/>
  <c r="K821" i="1" s="1"/>
  <c r="J821" i="1" l="1"/>
  <c r="H822" i="1"/>
  <c r="K822" i="1" s="1"/>
  <c r="J822" i="1" l="1"/>
  <c r="H823" i="1"/>
  <c r="K823" i="1" s="1"/>
  <c r="J823" i="1" l="1"/>
  <c r="H824" i="1"/>
  <c r="K824" i="1" s="1"/>
  <c r="J824" i="1" l="1"/>
  <c r="H825" i="1"/>
  <c r="K825" i="1" s="1"/>
  <c r="J825" i="1" l="1"/>
  <c r="H826" i="1"/>
  <c r="K826" i="1" s="1"/>
  <c r="J826" i="1" l="1"/>
  <c r="H827" i="1"/>
  <c r="K827" i="1" s="1"/>
  <c r="J827" i="1" l="1"/>
  <c r="H828" i="1"/>
  <c r="K828" i="1" s="1"/>
  <c r="J828" i="1" l="1"/>
  <c r="H829" i="1"/>
  <c r="K829" i="1" s="1"/>
  <c r="J829" i="1" l="1"/>
  <c r="H830" i="1"/>
  <c r="K830" i="1" s="1"/>
  <c r="J830" i="1" l="1"/>
  <c r="H831" i="1"/>
  <c r="K831" i="1" s="1"/>
  <c r="J831" i="1" l="1"/>
  <c r="H832" i="1"/>
  <c r="K832" i="1" s="1"/>
  <c r="J832" i="1" l="1"/>
  <c r="H833" i="1"/>
  <c r="K833" i="1" s="1"/>
  <c r="J833" i="1" l="1"/>
  <c r="H834" i="1"/>
  <c r="K834" i="1" s="1"/>
  <c r="J834" i="1" l="1"/>
  <c r="H835" i="1"/>
  <c r="K835" i="1" s="1"/>
  <c r="J835" i="1" l="1"/>
  <c r="H836" i="1"/>
  <c r="K836" i="1" s="1"/>
  <c r="J836" i="1" l="1"/>
  <c r="H837" i="1"/>
  <c r="K837" i="1" s="1"/>
  <c r="J837" i="1" l="1"/>
  <c r="H838" i="1"/>
  <c r="K838" i="1" s="1"/>
  <c r="J838" i="1" l="1"/>
  <c r="H839" i="1"/>
  <c r="K839" i="1" s="1"/>
  <c r="J839" i="1" l="1"/>
  <c r="H840" i="1"/>
  <c r="K840" i="1" s="1"/>
  <c r="J840" i="1" l="1"/>
  <c r="H841" i="1"/>
  <c r="K841" i="1" s="1"/>
  <c r="J841" i="1" l="1"/>
  <c r="H842" i="1"/>
  <c r="K842" i="1" s="1"/>
  <c r="J842" i="1" l="1"/>
  <c r="H843" i="1"/>
  <c r="K843" i="1" s="1"/>
  <c r="J843" i="1" l="1"/>
  <c r="H844" i="1"/>
  <c r="K844" i="1" s="1"/>
  <c r="J844" i="1" l="1"/>
  <c r="H845" i="1"/>
  <c r="K845" i="1" s="1"/>
  <c r="J845" i="1" l="1"/>
  <c r="H846" i="1"/>
  <c r="K846" i="1" s="1"/>
  <c r="J846" i="1" l="1"/>
  <c r="H847" i="1"/>
  <c r="K847" i="1" s="1"/>
  <c r="J847" i="1" l="1"/>
  <c r="H848" i="1"/>
  <c r="K848" i="1" s="1"/>
  <c r="J848" i="1" l="1"/>
  <c r="H849" i="1"/>
  <c r="K849" i="1" s="1"/>
  <c r="J849" i="1" l="1"/>
  <c r="H850" i="1"/>
  <c r="K850" i="1" s="1"/>
  <c r="J850" i="1" l="1"/>
  <c r="H851" i="1"/>
  <c r="K851" i="1" s="1"/>
  <c r="J851" i="1" l="1"/>
  <c r="H852" i="1"/>
  <c r="K852" i="1" s="1"/>
  <c r="J852" i="1" l="1"/>
  <c r="H853" i="1"/>
  <c r="K853" i="1" s="1"/>
  <c r="J853" i="1" l="1"/>
  <c r="H854" i="1"/>
  <c r="K854" i="1" s="1"/>
  <c r="J854" i="1" l="1"/>
  <c r="H855" i="1"/>
  <c r="K855" i="1" s="1"/>
  <c r="J855" i="1" l="1"/>
  <c r="H856" i="1"/>
  <c r="K856" i="1" s="1"/>
  <c r="J856" i="1" l="1"/>
  <c r="H857" i="1"/>
  <c r="K857" i="1" s="1"/>
  <c r="J857" i="1" l="1"/>
  <c r="H858" i="1"/>
  <c r="K858" i="1" s="1"/>
  <c r="J858" i="1" l="1"/>
  <c r="H859" i="1"/>
  <c r="K859" i="1" s="1"/>
  <c r="J859" i="1" l="1"/>
  <c r="H860" i="1"/>
  <c r="K860" i="1" s="1"/>
  <c r="J860" i="1" l="1"/>
  <c r="H861" i="1"/>
  <c r="K861" i="1" s="1"/>
  <c r="J861" i="1" l="1"/>
  <c r="H862" i="1"/>
  <c r="K862" i="1" s="1"/>
  <c r="J862" i="1" l="1"/>
  <c r="H863" i="1"/>
  <c r="K863" i="1" s="1"/>
  <c r="J863" i="1" l="1"/>
  <c r="H864" i="1"/>
  <c r="K864" i="1" s="1"/>
  <c r="J864" i="1" l="1"/>
  <c r="H865" i="1"/>
  <c r="K865" i="1" s="1"/>
  <c r="J865" i="1" l="1"/>
  <c r="H866" i="1"/>
  <c r="K866" i="1" s="1"/>
  <c r="J866" i="1" l="1"/>
  <c r="H867" i="1"/>
  <c r="K867" i="1" s="1"/>
  <c r="J867" i="1" l="1"/>
  <c r="H868" i="1"/>
  <c r="K868" i="1" s="1"/>
  <c r="J868" i="1" l="1"/>
  <c r="H869" i="1"/>
  <c r="K869" i="1" s="1"/>
  <c r="J869" i="1" l="1"/>
  <c r="H870" i="1"/>
  <c r="K870" i="1" s="1"/>
  <c r="J870" i="1" l="1"/>
  <c r="H871" i="1"/>
  <c r="K871" i="1" s="1"/>
  <c r="J871" i="1" l="1"/>
  <c r="H872" i="1"/>
  <c r="K872" i="1" s="1"/>
  <c r="J872" i="1" l="1"/>
  <c r="H873" i="1"/>
  <c r="K873" i="1" s="1"/>
  <c r="J873" i="1" l="1"/>
  <c r="H874" i="1"/>
  <c r="K874" i="1" s="1"/>
  <c r="J874" i="1" l="1"/>
  <c r="H875" i="1"/>
  <c r="K875" i="1" s="1"/>
  <c r="J875" i="1" l="1"/>
  <c r="H876" i="1"/>
  <c r="K876" i="1" s="1"/>
  <c r="J876" i="1" l="1"/>
  <c r="H877" i="1"/>
  <c r="K877" i="1" s="1"/>
  <c r="J877" i="1" l="1"/>
  <c r="H878" i="1"/>
  <c r="K878" i="1" s="1"/>
  <c r="J878" i="1" l="1"/>
  <c r="H879" i="1"/>
  <c r="K879" i="1" s="1"/>
  <c r="J879" i="1" l="1"/>
  <c r="H880" i="1"/>
  <c r="K880" i="1" s="1"/>
  <c r="J880" i="1" l="1"/>
  <c r="H881" i="1"/>
  <c r="K881" i="1" s="1"/>
  <c r="J881" i="1" l="1"/>
  <c r="H882" i="1"/>
  <c r="K882" i="1" s="1"/>
  <c r="J882" i="1" l="1"/>
  <c r="H883" i="1"/>
  <c r="K883" i="1" s="1"/>
  <c r="J883" i="1" l="1"/>
  <c r="H884" i="1"/>
  <c r="K884" i="1" s="1"/>
  <c r="J884" i="1" l="1"/>
  <c r="H885" i="1"/>
  <c r="K885" i="1" s="1"/>
  <c r="J885" i="1" l="1"/>
  <c r="H886" i="1"/>
  <c r="K886" i="1" s="1"/>
  <c r="J886" i="1" l="1"/>
  <c r="H887" i="1"/>
  <c r="K887" i="1" s="1"/>
  <c r="J887" i="1" l="1"/>
  <c r="H888" i="1"/>
  <c r="K888" i="1" s="1"/>
  <c r="J888" i="1" l="1"/>
  <c r="H889" i="1"/>
  <c r="K889" i="1" s="1"/>
  <c r="J889" i="1" l="1"/>
  <c r="H890" i="1"/>
  <c r="K890" i="1" s="1"/>
  <c r="J890" i="1" l="1"/>
  <c r="H891" i="1"/>
  <c r="K891" i="1" s="1"/>
  <c r="J891" i="1" l="1"/>
  <c r="H892" i="1"/>
  <c r="K892" i="1" s="1"/>
  <c r="J892" i="1" l="1"/>
  <c r="H893" i="1"/>
  <c r="K893" i="1" s="1"/>
  <c r="J893" i="1" l="1"/>
  <c r="H894" i="1"/>
  <c r="K894" i="1" s="1"/>
  <c r="J894" i="1" l="1"/>
  <c r="H895" i="1"/>
  <c r="K895" i="1" s="1"/>
  <c r="J895" i="1" l="1"/>
  <c r="H896" i="1"/>
  <c r="K896" i="1" s="1"/>
  <c r="J896" i="1" l="1"/>
  <c r="H897" i="1"/>
  <c r="K897" i="1" s="1"/>
  <c r="J897" i="1" l="1"/>
  <c r="H898" i="1"/>
  <c r="K898" i="1" s="1"/>
  <c r="J898" i="1" l="1"/>
  <c r="H899" i="1"/>
  <c r="K899" i="1" s="1"/>
  <c r="J899" i="1" l="1"/>
  <c r="H900" i="1"/>
  <c r="K900" i="1" s="1"/>
  <c r="J900" i="1" l="1"/>
  <c r="H901" i="1"/>
  <c r="K901" i="1" s="1"/>
  <c r="J901" i="1" l="1"/>
  <c r="H902" i="1"/>
  <c r="K902" i="1" s="1"/>
  <c r="J902" i="1" l="1"/>
  <c r="H903" i="1"/>
  <c r="K903" i="1" s="1"/>
  <c r="J903" i="1" l="1"/>
  <c r="H904" i="1"/>
  <c r="K904" i="1" s="1"/>
  <c r="J904" i="1" l="1"/>
  <c r="H905" i="1"/>
  <c r="K905" i="1" s="1"/>
  <c r="J905" i="1" l="1"/>
  <c r="H906" i="1"/>
  <c r="K906" i="1" s="1"/>
  <c r="J906" i="1" l="1"/>
  <c r="H907" i="1"/>
  <c r="K907" i="1" s="1"/>
  <c r="J907" i="1" l="1"/>
  <c r="H908" i="1"/>
  <c r="K908" i="1" s="1"/>
  <c r="J908" i="1" l="1"/>
  <c r="H909" i="1"/>
  <c r="K909" i="1" s="1"/>
  <c r="J909" i="1" l="1"/>
  <c r="H910" i="1"/>
  <c r="K910" i="1" s="1"/>
  <c r="J910" i="1" l="1"/>
  <c r="H911" i="1"/>
  <c r="K911" i="1" s="1"/>
  <c r="J911" i="1" l="1"/>
  <c r="H912" i="1"/>
  <c r="K912" i="1" s="1"/>
  <c r="J912" i="1" l="1"/>
  <c r="H913" i="1"/>
  <c r="K913" i="1" s="1"/>
  <c r="J913" i="1" l="1"/>
  <c r="H914" i="1"/>
  <c r="K914" i="1" s="1"/>
  <c r="J914" i="1" l="1"/>
  <c r="H915" i="1"/>
  <c r="K915" i="1" s="1"/>
  <c r="J915" i="1" l="1"/>
  <c r="H916" i="1"/>
  <c r="K916" i="1" s="1"/>
  <c r="J916" i="1" l="1"/>
  <c r="H917" i="1"/>
  <c r="K917" i="1" s="1"/>
  <c r="J917" i="1" l="1"/>
  <c r="H918" i="1"/>
  <c r="K918" i="1" s="1"/>
  <c r="J918" i="1" l="1"/>
  <c r="H919" i="1"/>
  <c r="K919" i="1" s="1"/>
  <c r="J919" i="1" l="1"/>
  <c r="H920" i="1"/>
  <c r="K920" i="1" s="1"/>
  <c r="J920" i="1" l="1"/>
  <c r="H921" i="1"/>
  <c r="K921" i="1" s="1"/>
  <c r="J921" i="1" l="1"/>
  <c r="H922" i="1"/>
  <c r="K922" i="1" s="1"/>
  <c r="J922" i="1" l="1"/>
  <c r="H923" i="1"/>
  <c r="K923" i="1" s="1"/>
  <c r="J923" i="1" l="1"/>
  <c r="H924" i="1"/>
  <c r="K924" i="1" s="1"/>
  <c r="J924" i="1" l="1"/>
  <c r="H925" i="1"/>
  <c r="K925" i="1" s="1"/>
  <c r="J925" i="1" l="1"/>
  <c r="H926" i="1"/>
  <c r="K926" i="1" s="1"/>
  <c r="J926" i="1" l="1"/>
  <c r="H927" i="1"/>
  <c r="K927" i="1" s="1"/>
  <c r="J927" i="1" l="1"/>
  <c r="H928" i="1"/>
  <c r="K928" i="1" s="1"/>
  <c r="J928" i="1" l="1"/>
  <c r="H929" i="1"/>
  <c r="K929" i="1" s="1"/>
  <c r="J929" i="1" l="1"/>
  <c r="H930" i="1"/>
  <c r="K930" i="1" s="1"/>
  <c r="J930" i="1" l="1"/>
  <c r="H931" i="1"/>
  <c r="K931" i="1" s="1"/>
  <c r="J931" i="1" l="1"/>
  <c r="H932" i="1"/>
  <c r="K932" i="1" s="1"/>
  <c r="J932" i="1" l="1"/>
  <c r="H933" i="1"/>
  <c r="K933" i="1" s="1"/>
  <c r="J933" i="1" l="1"/>
  <c r="H934" i="1"/>
  <c r="K934" i="1" s="1"/>
  <c r="J934" i="1" l="1"/>
  <c r="H935" i="1"/>
  <c r="K935" i="1" s="1"/>
  <c r="J935" i="1" l="1"/>
  <c r="H936" i="1"/>
  <c r="K936" i="1" s="1"/>
  <c r="J936" i="1" l="1"/>
  <c r="H937" i="1"/>
  <c r="K937" i="1" s="1"/>
  <c r="J937" i="1" l="1"/>
  <c r="H938" i="1"/>
  <c r="K938" i="1" s="1"/>
  <c r="J938" i="1" l="1"/>
  <c r="H939" i="1"/>
  <c r="K939" i="1" s="1"/>
  <c r="J939" i="1" l="1"/>
  <c r="H940" i="1"/>
  <c r="K940" i="1" s="1"/>
  <c r="J940" i="1" l="1"/>
  <c r="H941" i="1"/>
  <c r="K941" i="1" s="1"/>
  <c r="J941" i="1" l="1"/>
  <c r="H942" i="1"/>
  <c r="K942" i="1" s="1"/>
  <c r="J942" i="1" l="1"/>
  <c r="H943" i="1"/>
  <c r="K943" i="1" s="1"/>
  <c r="J943" i="1" l="1"/>
  <c r="H944" i="1"/>
  <c r="K944" i="1" s="1"/>
  <c r="J944" i="1" l="1"/>
  <c r="H945" i="1"/>
  <c r="K945" i="1" s="1"/>
  <c r="J945" i="1" l="1"/>
  <c r="H946" i="1"/>
  <c r="K946" i="1" s="1"/>
  <c r="J946" i="1" l="1"/>
  <c r="H947" i="1"/>
  <c r="K947" i="1" s="1"/>
  <c r="J947" i="1" l="1"/>
  <c r="H948" i="1"/>
  <c r="K948" i="1" s="1"/>
  <c r="J948" i="1" l="1"/>
  <c r="H949" i="1"/>
  <c r="K949" i="1" s="1"/>
  <c r="J949" i="1" l="1"/>
  <c r="H950" i="1"/>
  <c r="K950" i="1" s="1"/>
  <c r="J950" i="1" l="1"/>
  <c r="H951" i="1"/>
  <c r="K951" i="1" s="1"/>
  <c r="J951" i="1" l="1"/>
  <c r="H952" i="1"/>
  <c r="K952" i="1" s="1"/>
  <c r="J952" i="1" l="1"/>
  <c r="H953" i="1"/>
  <c r="K953" i="1" s="1"/>
  <c r="J953" i="1" l="1"/>
  <c r="H954" i="1"/>
  <c r="K954" i="1" s="1"/>
  <c r="J954" i="1" l="1"/>
  <c r="H955" i="1"/>
  <c r="K955" i="1" s="1"/>
  <c r="J955" i="1" l="1"/>
  <c r="H956" i="1"/>
  <c r="K956" i="1" s="1"/>
  <c r="J956" i="1" l="1"/>
  <c r="H957" i="1"/>
  <c r="K957" i="1" s="1"/>
  <c r="J957" i="1" l="1"/>
  <c r="H958" i="1"/>
  <c r="K958" i="1" s="1"/>
  <c r="J958" i="1" l="1"/>
  <c r="H959" i="1"/>
  <c r="K959" i="1" s="1"/>
  <c r="J959" i="1" l="1"/>
  <c r="H960" i="1"/>
  <c r="K960" i="1" s="1"/>
  <c r="J960" i="1" l="1"/>
  <c r="H961" i="1"/>
  <c r="K961" i="1" s="1"/>
  <c r="J961" i="1" l="1"/>
  <c r="H962" i="1"/>
  <c r="K962" i="1" s="1"/>
  <c r="J962" i="1" l="1"/>
  <c r="H963" i="1"/>
  <c r="K963" i="1" s="1"/>
  <c r="J963" i="1" l="1"/>
  <c r="H964" i="1"/>
  <c r="K964" i="1" s="1"/>
  <c r="J964" i="1" l="1"/>
  <c r="H965" i="1"/>
  <c r="K965" i="1" s="1"/>
  <c r="J965" i="1" l="1"/>
  <c r="H966" i="1"/>
  <c r="K966" i="1" s="1"/>
  <c r="J966" i="1" l="1"/>
  <c r="H967" i="1"/>
  <c r="K967" i="1" s="1"/>
  <c r="J967" i="1" l="1"/>
  <c r="H968" i="1"/>
  <c r="K968" i="1" s="1"/>
  <c r="J968" i="1" l="1"/>
  <c r="H969" i="1"/>
  <c r="K969" i="1" s="1"/>
  <c r="J969" i="1" l="1"/>
  <c r="H970" i="1"/>
  <c r="K970" i="1" s="1"/>
  <c r="J970" i="1" l="1"/>
  <c r="H971" i="1"/>
  <c r="K971" i="1" s="1"/>
  <c r="J971" i="1" l="1"/>
  <c r="H972" i="1"/>
  <c r="K972" i="1" s="1"/>
  <c r="J972" i="1" l="1"/>
  <c r="H973" i="1"/>
  <c r="K973" i="1" s="1"/>
  <c r="J973" i="1" l="1"/>
  <c r="H974" i="1"/>
  <c r="K974" i="1" s="1"/>
  <c r="J974" i="1" l="1"/>
  <c r="H975" i="1"/>
  <c r="K975" i="1" s="1"/>
  <c r="J975" i="1" l="1"/>
  <c r="H976" i="1"/>
  <c r="K976" i="1" s="1"/>
  <c r="J976" i="1" l="1"/>
  <c r="H977" i="1"/>
  <c r="K977" i="1" s="1"/>
  <c r="J977" i="1" l="1"/>
  <c r="H978" i="1"/>
  <c r="K978" i="1" s="1"/>
  <c r="J978" i="1" l="1"/>
  <c r="H979" i="1"/>
  <c r="K979" i="1" s="1"/>
  <c r="J979" i="1" l="1"/>
  <c r="H980" i="1"/>
  <c r="K980" i="1" s="1"/>
  <c r="J980" i="1" l="1"/>
  <c r="H981" i="1"/>
  <c r="K981" i="1" s="1"/>
  <c r="J981" i="1" l="1"/>
  <c r="H982" i="1"/>
  <c r="K982" i="1" s="1"/>
  <c r="J982" i="1" l="1"/>
  <c r="H983" i="1"/>
  <c r="K983" i="1" s="1"/>
  <c r="J983" i="1" l="1"/>
  <c r="H984" i="1"/>
  <c r="K984" i="1" s="1"/>
  <c r="J984" i="1" l="1"/>
  <c r="H985" i="1"/>
  <c r="K985" i="1" s="1"/>
  <c r="J985" i="1" l="1"/>
  <c r="H986" i="1"/>
  <c r="K986" i="1" s="1"/>
  <c r="J986" i="1" l="1"/>
  <c r="H987" i="1"/>
  <c r="K987" i="1" s="1"/>
  <c r="J987" i="1" l="1"/>
  <c r="H988" i="1"/>
  <c r="K988" i="1" s="1"/>
  <c r="J988" i="1" l="1"/>
  <c r="H989" i="1"/>
  <c r="K989" i="1" s="1"/>
  <c r="J989" i="1" l="1"/>
  <c r="H990" i="1"/>
  <c r="K990" i="1" s="1"/>
  <c r="J990" i="1" l="1"/>
  <c r="H991" i="1"/>
  <c r="K991" i="1" s="1"/>
  <c r="J991" i="1" l="1"/>
  <c r="H992" i="1"/>
  <c r="K992" i="1" s="1"/>
  <c r="J992" i="1" l="1"/>
  <c r="H993" i="1"/>
  <c r="K993" i="1" s="1"/>
  <c r="J993" i="1" l="1"/>
  <c r="H994" i="1"/>
  <c r="K994" i="1" s="1"/>
  <c r="J994" i="1" l="1"/>
  <c r="H995" i="1"/>
  <c r="K995" i="1" s="1"/>
  <c r="J995" i="1" l="1"/>
  <c r="H996" i="1"/>
  <c r="K996" i="1" s="1"/>
  <c r="J996" i="1" l="1"/>
  <c r="H997" i="1"/>
  <c r="K997" i="1" s="1"/>
  <c r="J997" i="1" l="1"/>
  <c r="H998" i="1"/>
  <c r="K998" i="1" s="1"/>
  <c r="J998" i="1" l="1"/>
  <c r="H999" i="1"/>
  <c r="K999" i="1" s="1"/>
  <c r="J999" i="1" l="1"/>
  <c r="H1000" i="1"/>
  <c r="K1000" i="1" s="1"/>
  <c r="J1000" i="1" l="1"/>
  <c r="H1001" i="1"/>
  <c r="K1001" i="1" s="1"/>
  <c r="J1001" i="1" l="1"/>
  <c r="H1002" i="1"/>
  <c r="K1002" i="1" s="1"/>
  <c r="J1002" i="1" l="1"/>
  <c r="H1003" i="1"/>
  <c r="K1003" i="1" s="1"/>
  <c r="J1003" i="1" l="1"/>
  <c r="H1004" i="1"/>
  <c r="K1004" i="1" s="1"/>
  <c r="J1004" i="1" l="1"/>
  <c r="H1005" i="1"/>
  <c r="K1005" i="1" s="1"/>
  <c r="J1005" i="1" l="1"/>
  <c r="H1006" i="1"/>
  <c r="K1006" i="1" s="1"/>
  <c r="J1006" i="1" l="1"/>
  <c r="H1007" i="1"/>
  <c r="K1007" i="1" s="1"/>
  <c r="J1007" i="1" l="1"/>
  <c r="H1008" i="1"/>
  <c r="K1008" i="1" s="1"/>
  <c r="J1008" i="1" l="1"/>
  <c r="H1009" i="1"/>
  <c r="K1009" i="1" s="1"/>
  <c r="J1009" i="1" l="1"/>
  <c r="H1010" i="1"/>
  <c r="K1010" i="1" s="1"/>
  <c r="J1010" i="1" l="1"/>
  <c r="H1011" i="1"/>
  <c r="K1011" i="1" s="1"/>
  <c r="J1011" i="1" l="1"/>
  <c r="H1012" i="1"/>
  <c r="K1012" i="1" s="1"/>
  <c r="J1012" i="1" l="1"/>
  <c r="H1013" i="1"/>
  <c r="K1013" i="1" s="1"/>
  <c r="J1013" i="1" l="1"/>
  <c r="H1014" i="1"/>
  <c r="K1014" i="1" s="1"/>
  <c r="J1014" i="1" l="1"/>
  <c r="H1015" i="1"/>
  <c r="K1015" i="1" s="1"/>
  <c r="J1015" i="1" l="1"/>
  <c r="H1016" i="1"/>
  <c r="K1016" i="1" s="1"/>
  <c r="J1016" i="1" l="1"/>
  <c r="H1017" i="1"/>
  <c r="K1017" i="1" s="1"/>
  <c r="J1017" i="1" l="1"/>
  <c r="H1018" i="1"/>
  <c r="K1018" i="1" s="1"/>
  <c r="J1018" i="1" l="1"/>
  <c r="H1019" i="1"/>
  <c r="K1019" i="1" s="1"/>
  <c r="J1019" i="1" l="1"/>
  <c r="H1020" i="1"/>
  <c r="K1020" i="1" s="1"/>
  <c r="J1020" i="1" l="1"/>
  <c r="H1021" i="1"/>
  <c r="K1021" i="1" s="1"/>
  <c r="J1021" i="1" l="1"/>
  <c r="H1022" i="1"/>
  <c r="K1022" i="1" s="1"/>
  <c r="J1022" i="1" l="1"/>
  <c r="H1023" i="1"/>
  <c r="K1023" i="1" s="1"/>
  <c r="J1023" i="1" l="1"/>
  <c r="H1024" i="1"/>
  <c r="K1024" i="1" s="1"/>
  <c r="J1024" i="1" l="1"/>
  <c r="H1025" i="1"/>
  <c r="K1025" i="1" s="1"/>
  <c r="J1025" i="1" l="1"/>
  <c r="H1026" i="1"/>
  <c r="K1026" i="1" s="1"/>
  <c r="J1026" i="1" l="1"/>
  <c r="H1027" i="1"/>
  <c r="K1027" i="1" s="1"/>
  <c r="J1027" i="1" l="1"/>
  <c r="H1028" i="1"/>
  <c r="K1028" i="1" s="1"/>
  <c r="J1028" i="1" l="1"/>
  <c r="H1029" i="1"/>
  <c r="K1029" i="1" s="1"/>
  <c r="J1029" i="1" l="1"/>
  <c r="H1030" i="1"/>
  <c r="K1030" i="1" s="1"/>
  <c r="J1030" i="1" l="1"/>
  <c r="H1031" i="1"/>
  <c r="K1031" i="1" s="1"/>
  <c r="J1031" i="1" l="1"/>
  <c r="H1032" i="1"/>
  <c r="K1032" i="1" s="1"/>
  <c r="J1032" i="1" l="1"/>
  <c r="H1033" i="1"/>
  <c r="K1033" i="1" s="1"/>
  <c r="J1033" i="1" l="1"/>
  <c r="H1034" i="1"/>
  <c r="K1034" i="1" s="1"/>
  <c r="J1034" i="1" l="1"/>
  <c r="H1035" i="1"/>
  <c r="K1035" i="1" s="1"/>
  <c r="J1035" i="1" l="1"/>
  <c r="H1036" i="1"/>
  <c r="K1036" i="1" s="1"/>
  <c r="J1036" i="1" l="1"/>
  <c r="H1037" i="1"/>
  <c r="K1037" i="1" s="1"/>
  <c r="J1037" i="1" l="1"/>
  <c r="H1038" i="1"/>
  <c r="K1038" i="1" s="1"/>
  <c r="J1038" i="1" l="1"/>
  <c r="H1039" i="1"/>
  <c r="K1039" i="1" s="1"/>
  <c r="J1039" i="1" l="1"/>
  <c r="H1040" i="1"/>
  <c r="K1040" i="1" s="1"/>
  <c r="J1040" i="1" l="1"/>
  <c r="H1041" i="1"/>
  <c r="K1041" i="1" s="1"/>
  <c r="J1041" i="1" l="1"/>
  <c r="H1042" i="1"/>
  <c r="K1042" i="1" s="1"/>
  <c r="J1042" i="1" l="1"/>
  <c r="H1043" i="1"/>
  <c r="K1043" i="1" s="1"/>
  <c r="J1043" i="1" l="1"/>
  <c r="H1044" i="1"/>
  <c r="K1044" i="1" s="1"/>
  <c r="J1044" i="1" l="1"/>
  <c r="H1045" i="1"/>
  <c r="K1045" i="1" s="1"/>
  <c r="J1045" i="1" l="1"/>
  <c r="H1046" i="1"/>
  <c r="K1046" i="1" s="1"/>
  <c r="J1046" i="1" l="1"/>
  <c r="H1047" i="1"/>
  <c r="K1047" i="1" s="1"/>
  <c r="J1047" i="1" l="1"/>
  <c r="H1048" i="1"/>
  <c r="K1048" i="1" s="1"/>
  <c r="J1048" i="1" l="1"/>
  <c r="H1049" i="1"/>
  <c r="K1049" i="1" s="1"/>
  <c r="J1049" i="1" l="1"/>
  <c r="H1050" i="1"/>
  <c r="K1050" i="1" s="1"/>
  <c r="J1050" i="1" l="1"/>
  <c r="H1051" i="1"/>
  <c r="K1051" i="1" s="1"/>
  <c r="J1051" i="1" l="1"/>
  <c r="H1052" i="1"/>
  <c r="K1052" i="1" s="1"/>
  <c r="J1052" i="1" l="1"/>
  <c r="H1053" i="1"/>
  <c r="K1053" i="1" s="1"/>
  <c r="J1053" i="1" l="1"/>
  <c r="H1054" i="1"/>
  <c r="K1054" i="1" s="1"/>
  <c r="J1054" i="1" l="1"/>
  <c r="H1055" i="1"/>
  <c r="K1055" i="1" s="1"/>
  <c r="J1055" i="1" l="1"/>
  <c r="H1056" i="1"/>
  <c r="K1056" i="1" s="1"/>
  <c r="J1056" i="1" l="1"/>
  <c r="H1057" i="1"/>
  <c r="K1057" i="1" s="1"/>
  <c r="J1057" i="1" l="1"/>
  <c r="H1058" i="1"/>
  <c r="K1058" i="1" s="1"/>
  <c r="J1058" i="1" l="1"/>
  <c r="H1059" i="1"/>
  <c r="K1059" i="1" s="1"/>
  <c r="J1059" i="1" l="1"/>
  <c r="H1060" i="1"/>
  <c r="K1060" i="1" s="1"/>
  <c r="J1060" i="1" l="1"/>
  <c r="H1061" i="1"/>
  <c r="K1061" i="1" s="1"/>
  <c r="J1061" i="1" l="1"/>
  <c r="H1062" i="1"/>
  <c r="K1062" i="1" s="1"/>
  <c r="J1062" i="1" l="1"/>
  <c r="H1063" i="1"/>
  <c r="K1063" i="1" s="1"/>
  <c r="J1063" i="1" l="1"/>
  <c r="H1064" i="1"/>
  <c r="K1064" i="1" s="1"/>
  <c r="J1064" i="1" l="1"/>
  <c r="H1065" i="1"/>
  <c r="K1065" i="1" s="1"/>
  <c r="J1065" i="1" l="1"/>
  <c r="H1066" i="1"/>
  <c r="K1066" i="1" s="1"/>
  <c r="J1066" i="1" l="1"/>
  <c r="H1067" i="1"/>
  <c r="K1067" i="1" s="1"/>
  <c r="J1067" i="1" l="1"/>
  <c r="H1068" i="1"/>
  <c r="K1068" i="1" s="1"/>
  <c r="J1068" i="1" l="1"/>
  <c r="H1069" i="1"/>
  <c r="K1069" i="1" s="1"/>
  <c r="J1069" i="1" l="1"/>
  <c r="H1070" i="1"/>
  <c r="K1070" i="1" s="1"/>
  <c r="J1070" i="1" l="1"/>
  <c r="H1071" i="1"/>
  <c r="K1071" i="1" s="1"/>
  <c r="J1071" i="1" l="1"/>
  <c r="H1072" i="1"/>
  <c r="K1072" i="1" s="1"/>
  <c r="J1072" i="1" l="1"/>
  <c r="H1073" i="1"/>
  <c r="K1073" i="1" s="1"/>
  <c r="J1073" i="1" l="1"/>
  <c r="H1074" i="1"/>
  <c r="K1074" i="1" s="1"/>
  <c r="J1074" i="1" l="1"/>
  <c r="H1075" i="1"/>
  <c r="K1075" i="1" s="1"/>
  <c r="J1075" i="1" l="1"/>
  <c r="H1076" i="1"/>
  <c r="K1076" i="1" s="1"/>
  <c r="J1076" i="1" l="1"/>
  <c r="H1077" i="1"/>
  <c r="K1077" i="1" s="1"/>
  <c r="J1077" i="1" l="1"/>
  <c r="H1078" i="1"/>
  <c r="K1078" i="1" s="1"/>
  <c r="J1078" i="1" l="1"/>
  <c r="H1079" i="1"/>
  <c r="K1079" i="1" s="1"/>
  <c r="J1079" i="1" l="1"/>
  <c r="H1080" i="1"/>
  <c r="K1080" i="1" s="1"/>
  <c r="J1080" i="1" l="1"/>
  <c r="H1081" i="1"/>
  <c r="K1081" i="1" s="1"/>
  <c r="J1081" i="1" l="1"/>
  <c r="H1082" i="1"/>
  <c r="K1082" i="1" s="1"/>
  <c r="J1082" i="1" l="1"/>
  <c r="H1083" i="1"/>
  <c r="K1083" i="1" s="1"/>
  <c r="J1083" i="1" l="1"/>
  <c r="H1084" i="1"/>
  <c r="K1084" i="1" s="1"/>
  <c r="J1084" i="1" l="1"/>
  <c r="H1085" i="1"/>
  <c r="K1085" i="1" s="1"/>
  <c r="J1085" i="1" l="1"/>
  <c r="H1086" i="1"/>
  <c r="K1086" i="1" s="1"/>
  <c r="J1086" i="1" l="1"/>
  <c r="H1087" i="1"/>
  <c r="K1087" i="1" s="1"/>
  <c r="J1087" i="1" l="1"/>
  <c r="H1088" i="1"/>
  <c r="K1088" i="1" s="1"/>
  <c r="J1088" i="1" l="1"/>
  <c r="H1089" i="1"/>
  <c r="K1089" i="1" s="1"/>
  <c r="J1089" i="1" l="1"/>
  <c r="H1090" i="1"/>
  <c r="K1090" i="1" s="1"/>
  <c r="J1090" i="1" l="1"/>
  <c r="H1091" i="1"/>
  <c r="K1091" i="1" s="1"/>
  <c r="J1091" i="1" l="1"/>
  <c r="H1092" i="1"/>
  <c r="K1092" i="1" s="1"/>
  <c r="J1092" i="1" l="1"/>
  <c r="H1093" i="1"/>
  <c r="K1093" i="1" s="1"/>
  <c r="J1093" i="1" l="1"/>
  <c r="H1094" i="1"/>
  <c r="K1094" i="1" s="1"/>
  <c r="J1094" i="1" l="1"/>
  <c r="H1095" i="1"/>
  <c r="K1095" i="1" s="1"/>
  <c r="J1095" i="1" l="1"/>
  <c r="H1096" i="1"/>
  <c r="K1096" i="1" s="1"/>
  <c r="J1096" i="1" l="1"/>
  <c r="H1097" i="1"/>
  <c r="K1097" i="1" s="1"/>
  <c r="J1097" i="1" l="1"/>
  <c r="H1098" i="1"/>
  <c r="K1098" i="1" s="1"/>
  <c r="J1098" i="1" l="1"/>
  <c r="H1099" i="1"/>
  <c r="K1099" i="1" s="1"/>
  <c r="J1099" i="1" l="1"/>
  <c r="H1100" i="1"/>
  <c r="K1100" i="1" s="1"/>
  <c r="J1100" i="1" l="1"/>
  <c r="H1101" i="1"/>
  <c r="K1101" i="1" s="1"/>
  <c r="J1101" i="1" l="1"/>
  <c r="H1102" i="1"/>
  <c r="K1102" i="1" s="1"/>
  <c r="J1102" i="1" l="1"/>
  <c r="H1103" i="1"/>
  <c r="K1103" i="1" s="1"/>
  <c r="J1103" i="1" l="1"/>
  <c r="H1104" i="1"/>
  <c r="K1104" i="1" s="1"/>
  <c r="J1104" i="1" l="1"/>
  <c r="H1105" i="1"/>
  <c r="K1105" i="1" s="1"/>
  <c r="J1105" i="1" l="1"/>
  <c r="H1106" i="1"/>
  <c r="K1106" i="1" s="1"/>
  <c r="J1106" i="1" l="1"/>
  <c r="H1107" i="1"/>
  <c r="K1107" i="1" s="1"/>
  <c r="J1107" i="1" l="1"/>
  <c r="H1108" i="1"/>
  <c r="K1108" i="1" s="1"/>
  <c r="J1108" i="1" l="1"/>
  <c r="H1109" i="1"/>
  <c r="K1109" i="1" s="1"/>
  <c r="J1109" i="1" l="1"/>
  <c r="H1110" i="1"/>
  <c r="K1110" i="1" s="1"/>
  <c r="J1110" i="1" l="1"/>
  <c r="H1111" i="1"/>
  <c r="K1111" i="1" s="1"/>
  <c r="J1111" i="1" l="1"/>
  <c r="H1112" i="1"/>
  <c r="K1112" i="1" s="1"/>
  <c r="J1112" i="1" l="1"/>
  <c r="H1113" i="1"/>
  <c r="K1113" i="1" s="1"/>
  <c r="J1113" i="1" l="1"/>
  <c r="H1114" i="1"/>
  <c r="K1114" i="1" s="1"/>
  <c r="J1114" i="1" l="1"/>
  <c r="H1115" i="1"/>
  <c r="K1115" i="1" s="1"/>
  <c r="J1115" i="1" l="1"/>
  <c r="H1116" i="1"/>
  <c r="K1116" i="1" s="1"/>
  <c r="J1116" i="1" l="1"/>
  <c r="H1117" i="1"/>
  <c r="K1117" i="1" s="1"/>
  <c r="J1117" i="1" l="1"/>
  <c r="H1118" i="1"/>
  <c r="K1118" i="1" s="1"/>
  <c r="J1118" i="1" l="1"/>
  <c r="H1119" i="1"/>
  <c r="K1119" i="1" s="1"/>
  <c r="J1119" i="1" l="1"/>
  <c r="H1120" i="1"/>
  <c r="K1120" i="1" s="1"/>
  <c r="J1120" i="1" l="1"/>
  <c r="H1121" i="1"/>
  <c r="K1121" i="1" s="1"/>
  <c r="J1121" i="1" l="1"/>
  <c r="H1122" i="1"/>
  <c r="K1122" i="1" s="1"/>
  <c r="J1122" i="1" l="1"/>
  <c r="H1123" i="1"/>
  <c r="K1123" i="1" s="1"/>
  <c r="J1123" i="1" l="1"/>
  <c r="H1124" i="1"/>
  <c r="K1124" i="1" s="1"/>
  <c r="J1124" i="1" l="1"/>
  <c r="H1125" i="1"/>
  <c r="K1125" i="1" s="1"/>
  <c r="J1125" i="1" l="1"/>
  <c r="H1126" i="1"/>
  <c r="K1126" i="1" s="1"/>
  <c r="J1126" i="1" l="1"/>
  <c r="H1127" i="1"/>
  <c r="K1127" i="1" s="1"/>
  <c r="J1127" i="1" l="1"/>
  <c r="H1128" i="1"/>
  <c r="K1128" i="1" s="1"/>
  <c r="J1128" i="1" l="1"/>
  <c r="H1129" i="1"/>
  <c r="K1129" i="1" s="1"/>
  <c r="J1129" i="1" l="1"/>
  <c r="H1130" i="1"/>
  <c r="K1130" i="1" s="1"/>
  <c r="J1130" i="1" l="1"/>
  <c r="H1131" i="1"/>
  <c r="K1131" i="1" s="1"/>
  <c r="J1131" i="1" l="1"/>
  <c r="H1132" i="1"/>
  <c r="K1132" i="1" s="1"/>
  <c r="J1132" i="1" l="1"/>
  <c r="H1133" i="1"/>
  <c r="K1133" i="1" s="1"/>
  <c r="J1133" i="1" l="1"/>
  <c r="H1134" i="1"/>
  <c r="K1134" i="1" s="1"/>
  <c r="J1134" i="1" l="1"/>
  <c r="H1135" i="1"/>
  <c r="K1135" i="1" s="1"/>
  <c r="J1135" i="1" l="1"/>
  <c r="H1136" i="1"/>
  <c r="K1136" i="1" s="1"/>
  <c r="J1136" i="1" l="1"/>
  <c r="H1137" i="1"/>
  <c r="K1137" i="1" s="1"/>
  <c r="J1137" i="1" l="1"/>
  <c r="H1138" i="1"/>
  <c r="K1138" i="1" s="1"/>
  <c r="J1138" i="1" l="1"/>
  <c r="H1139" i="1"/>
  <c r="K1139" i="1" s="1"/>
  <c r="J1139" i="1" l="1"/>
  <c r="H1140" i="1"/>
  <c r="K1140" i="1" s="1"/>
  <c r="J1140" i="1" l="1"/>
  <c r="H1141" i="1"/>
  <c r="K1141" i="1" s="1"/>
  <c r="J1141" i="1" l="1"/>
  <c r="H1142" i="1"/>
  <c r="K1142" i="1" s="1"/>
  <c r="J1142" i="1" l="1"/>
  <c r="H1143" i="1"/>
  <c r="K1143" i="1" s="1"/>
  <c r="J1143" i="1" l="1"/>
  <c r="H1144" i="1"/>
  <c r="K1144" i="1" s="1"/>
  <c r="J1144" i="1" l="1"/>
  <c r="H1145" i="1"/>
  <c r="K1145" i="1" s="1"/>
  <c r="J1145" i="1" l="1"/>
  <c r="H1146" i="1"/>
  <c r="K1146" i="1" s="1"/>
  <c r="J1146" i="1" l="1"/>
  <c r="H1147" i="1"/>
  <c r="K1147" i="1" s="1"/>
  <c r="J1147" i="1" l="1"/>
  <c r="H1148" i="1"/>
  <c r="K1148" i="1" s="1"/>
  <c r="J1148" i="1" l="1"/>
  <c r="H1149" i="1"/>
  <c r="K1149" i="1" s="1"/>
  <c r="J1149" i="1" l="1"/>
  <c r="H1150" i="1"/>
  <c r="K1150" i="1" s="1"/>
  <c r="J1150" i="1" l="1"/>
  <c r="H1151" i="1"/>
  <c r="K1151" i="1" s="1"/>
  <c r="J1151" i="1" l="1"/>
  <c r="H1152" i="1"/>
  <c r="K1152" i="1" s="1"/>
  <c r="J1152" i="1" l="1"/>
  <c r="H1153" i="1"/>
  <c r="K1153" i="1" s="1"/>
  <c r="J1153" i="1" l="1"/>
  <c r="H1154" i="1"/>
  <c r="K1154" i="1" s="1"/>
  <c r="J1154" i="1" l="1"/>
  <c r="H1155" i="1"/>
  <c r="K1155" i="1" s="1"/>
  <c r="J1155" i="1" l="1"/>
  <c r="H1156" i="1"/>
  <c r="K1156" i="1" s="1"/>
  <c r="J1156" i="1" l="1"/>
  <c r="H1157" i="1"/>
  <c r="K1157" i="1" s="1"/>
  <c r="J1157" i="1" l="1"/>
  <c r="H1158" i="1"/>
  <c r="K1158" i="1" s="1"/>
  <c r="J1158" i="1" l="1"/>
  <c r="H1159" i="1"/>
  <c r="K1159" i="1" s="1"/>
  <c r="J1159" i="1" l="1"/>
  <c r="H1160" i="1"/>
  <c r="K1160" i="1" s="1"/>
  <c r="J1160" i="1" l="1"/>
  <c r="H1161" i="1"/>
  <c r="K1161" i="1" s="1"/>
  <c r="J1161" i="1" l="1"/>
  <c r="H1162" i="1"/>
  <c r="K1162" i="1" s="1"/>
  <c r="J1162" i="1" l="1"/>
  <c r="H1163" i="1"/>
  <c r="K1163" i="1" s="1"/>
  <c r="J1163" i="1" l="1"/>
  <c r="H1164" i="1"/>
  <c r="K1164" i="1" s="1"/>
  <c r="J1164" i="1" l="1"/>
  <c r="H1165" i="1"/>
  <c r="K1165" i="1" s="1"/>
  <c r="J1165" i="1" l="1"/>
  <c r="H1166" i="1"/>
  <c r="K1166" i="1" s="1"/>
  <c r="J1166" i="1" l="1"/>
  <c r="H1167" i="1"/>
  <c r="K1167" i="1" s="1"/>
  <c r="J1167" i="1" l="1"/>
  <c r="H1168" i="1"/>
  <c r="K1168" i="1" s="1"/>
  <c r="J1168" i="1" l="1"/>
  <c r="H1169" i="1"/>
  <c r="K1169" i="1" s="1"/>
  <c r="J1169" i="1" l="1"/>
  <c r="H1170" i="1"/>
  <c r="K1170" i="1" s="1"/>
  <c r="J1170" i="1" l="1"/>
  <c r="H1171" i="1"/>
  <c r="K1171" i="1" s="1"/>
  <c r="J1171" i="1" l="1"/>
  <c r="H1172" i="1"/>
  <c r="K1172" i="1" s="1"/>
  <c r="J1172" i="1" l="1"/>
  <c r="H1173" i="1"/>
  <c r="K1173" i="1" s="1"/>
  <c r="J1173" i="1" l="1"/>
  <c r="H1174" i="1"/>
  <c r="K1174" i="1" s="1"/>
  <c r="J1174" i="1" l="1"/>
  <c r="H1175" i="1"/>
  <c r="K1175" i="1" s="1"/>
  <c r="J1175" i="1" l="1"/>
  <c r="H1176" i="1"/>
  <c r="K1176" i="1" s="1"/>
  <c r="J1176" i="1" l="1"/>
  <c r="H1177" i="1"/>
  <c r="K1177" i="1" s="1"/>
  <c r="J1177" i="1" l="1"/>
  <c r="H1178" i="1"/>
  <c r="K1178" i="1" s="1"/>
  <c r="J1178" i="1" l="1"/>
  <c r="H1179" i="1"/>
  <c r="K1179" i="1" s="1"/>
  <c r="J1179" i="1" l="1"/>
  <c r="H1180" i="1"/>
  <c r="K1180" i="1" s="1"/>
  <c r="J1180" i="1" l="1"/>
  <c r="H1181" i="1"/>
  <c r="K1181" i="1" s="1"/>
  <c r="J1181" i="1" l="1"/>
  <c r="H1182" i="1"/>
  <c r="K1182" i="1" s="1"/>
  <c r="J1182" i="1" l="1"/>
  <c r="H1183" i="1"/>
  <c r="K1183" i="1" s="1"/>
  <c r="J1183" i="1" l="1"/>
  <c r="H1184" i="1"/>
  <c r="K1184" i="1" s="1"/>
  <c r="J1184" i="1" l="1"/>
  <c r="H1185" i="1"/>
  <c r="K1185" i="1" s="1"/>
  <c r="J1185" i="1" l="1"/>
  <c r="H1186" i="1"/>
  <c r="K1186" i="1" s="1"/>
  <c r="J1186" i="1" l="1"/>
  <c r="H1187" i="1"/>
  <c r="K1187" i="1" s="1"/>
  <c r="J1187" i="1" l="1"/>
  <c r="H1188" i="1"/>
  <c r="K1188" i="1" s="1"/>
  <c r="J1188" i="1" l="1"/>
  <c r="H1189" i="1"/>
  <c r="K1189" i="1" s="1"/>
  <c r="J1189" i="1" l="1"/>
  <c r="H1190" i="1"/>
  <c r="K1190" i="1" s="1"/>
  <c r="J1190" i="1" l="1"/>
  <c r="H1191" i="1"/>
  <c r="K1191" i="1" s="1"/>
  <c r="J1191" i="1" l="1"/>
  <c r="H1192" i="1"/>
  <c r="K1192" i="1" s="1"/>
  <c r="J1192" i="1" l="1"/>
  <c r="H1193" i="1"/>
  <c r="K1193" i="1" s="1"/>
  <c r="J1193" i="1" l="1"/>
  <c r="H1194" i="1"/>
  <c r="K1194" i="1" s="1"/>
  <c r="J1194" i="1" l="1"/>
  <c r="H1195" i="1"/>
  <c r="K1195" i="1" s="1"/>
  <c r="J1195" i="1" l="1"/>
  <c r="H1196" i="1"/>
  <c r="K1196" i="1" s="1"/>
  <c r="J1196" i="1" l="1"/>
  <c r="H1197" i="1"/>
  <c r="K1197" i="1" s="1"/>
  <c r="J1197" i="1" l="1"/>
  <c r="H1198" i="1"/>
  <c r="K1198" i="1" s="1"/>
  <c r="J1198" i="1" l="1"/>
  <c r="H1199" i="1"/>
  <c r="K1199" i="1" s="1"/>
  <c r="J1199" i="1" l="1"/>
  <c r="H1200" i="1"/>
  <c r="K1200" i="1" s="1"/>
  <c r="J1200" i="1" l="1"/>
  <c r="H1201" i="1"/>
  <c r="K1201" i="1" s="1"/>
  <c r="J1201" i="1" l="1"/>
  <c r="H1202" i="1"/>
  <c r="K1202" i="1" s="1"/>
  <c r="J1202" i="1" l="1"/>
  <c r="H1203" i="1"/>
  <c r="K1203" i="1" s="1"/>
  <c r="J1203" i="1" l="1"/>
  <c r="H1204" i="1"/>
  <c r="K1204" i="1" s="1"/>
  <c r="J1204" i="1" l="1"/>
  <c r="H1205" i="1"/>
  <c r="K1205" i="1" s="1"/>
  <c r="J1205" i="1" l="1"/>
  <c r="H1206" i="1"/>
  <c r="K1206" i="1" s="1"/>
  <c r="J1206" i="1" l="1"/>
  <c r="H1207" i="1"/>
  <c r="K1207" i="1" s="1"/>
  <c r="J1207" i="1" l="1"/>
  <c r="H1208" i="1"/>
  <c r="K1208" i="1" s="1"/>
  <c r="J1208" i="1" l="1"/>
  <c r="H1209" i="1"/>
  <c r="K1209" i="1" s="1"/>
  <c r="J1209" i="1" l="1"/>
  <c r="H1210" i="1"/>
  <c r="K1210" i="1" s="1"/>
  <c r="J1210" i="1" l="1"/>
  <c r="H1211" i="1"/>
  <c r="K1211" i="1" s="1"/>
  <c r="J1211" i="1" l="1"/>
  <c r="H1212" i="1"/>
  <c r="K1212" i="1" s="1"/>
  <c r="J1212" i="1" l="1"/>
  <c r="H1213" i="1"/>
  <c r="K1213" i="1" s="1"/>
  <c r="J1213" i="1" l="1"/>
  <c r="H1214" i="1"/>
  <c r="K1214" i="1" s="1"/>
  <c r="J1214" i="1" l="1"/>
  <c r="H1215" i="1"/>
  <c r="K1215" i="1" s="1"/>
  <c r="J1215" i="1" l="1"/>
  <c r="H1216" i="1"/>
  <c r="K1216" i="1" s="1"/>
  <c r="J1216" i="1" l="1"/>
  <c r="H1217" i="1"/>
  <c r="K1217" i="1" s="1"/>
  <c r="J1217" i="1" l="1"/>
  <c r="H1218" i="1"/>
  <c r="K1218" i="1" s="1"/>
  <c r="J1218" i="1" l="1"/>
  <c r="H1219" i="1"/>
  <c r="K1219" i="1" s="1"/>
  <c r="J1219" i="1" l="1"/>
  <c r="H1220" i="1"/>
  <c r="K1220" i="1" s="1"/>
  <c r="J1220" i="1" l="1"/>
  <c r="H1221" i="1"/>
  <c r="K1221" i="1" s="1"/>
  <c r="J1221" i="1" l="1"/>
  <c r="H1222" i="1"/>
  <c r="K1222" i="1" s="1"/>
  <c r="J1222" i="1" l="1"/>
  <c r="H1223" i="1"/>
  <c r="K1223" i="1" s="1"/>
  <c r="J1223" i="1" l="1"/>
  <c r="H1224" i="1"/>
  <c r="K1224" i="1" s="1"/>
  <c r="J1224" i="1" l="1"/>
  <c r="H1225" i="1"/>
  <c r="K1225" i="1" s="1"/>
  <c r="J1225" i="1" l="1"/>
  <c r="H1226" i="1"/>
  <c r="K1226" i="1" s="1"/>
  <c r="J1226" i="1" l="1"/>
  <c r="H1227" i="1"/>
  <c r="K1227" i="1" s="1"/>
  <c r="J1227" i="1" l="1"/>
  <c r="H1228" i="1"/>
  <c r="K1228" i="1" s="1"/>
  <c r="J1228" i="1" l="1"/>
  <c r="H1229" i="1"/>
  <c r="K1229" i="1" s="1"/>
  <c r="J1229" i="1" l="1"/>
  <c r="H1230" i="1"/>
  <c r="K1230" i="1" s="1"/>
  <c r="J1230" i="1" l="1"/>
  <c r="H1231" i="1"/>
  <c r="K1231" i="1" s="1"/>
  <c r="J1231" i="1" l="1"/>
  <c r="H1232" i="1"/>
  <c r="K1232" i="1" s="1"/>
  <c r="J1232" i="1" l="1"/>
  <c r="H1233" i="1"/>
  <c r="K1233" i="1" s="1"/>
  <c r="J1233" i="1" l="1"/>
  <c r="H1234" i="1"/>
  <c r="K1234" i="1" s="1"/>
  <c r="J1234" i="1" l="1"/>
  <c r="H1235" i="1"/>
  <c r="K1235" i="1" s="1"/>
  <c r="J1235" i="1" l="1"/>
  <c r="H1236" i="1"/>
  <c r="K1236" i="1" s="1"/>
  <c r="J1236" i="1" l="1"/>
  <c r="H1237" i="1"/>
  <c r="K1237" i="1" s="1"/>
  <c r="J1237" i="1" l="1"/>
  <c r="H1238" i="1"/>
  <c r="K1238" i="1" s="1"/>
  <c r="J1238" i="1" l="1"/>
  <c r="H1239" i="1"/>
  <c r="K1239" i="1" s="1"/>
  <c r="J1239" i="1" l="1"/>
  <c r="H1240" i="1"/>
  <c r="K1240" i="1" s="1"/>
  <c r="J1240" i="1" l="1"/>
  <c r="H1241" i="1"/>
  <c r="K1241" i="1" s="1"/>
  <c r="J1241" i="1" l="1"/>
  <c r="H1242" i="1"/>
  <c r="K1242" i="1" s="1"/>
  <c r="J1242" i="1" l="1"/>
  <c r="H1243" i="1"/>
  <c r="K1243" i="1" s="1"/>
  <c r="J1243" i="1" l="1"/>
  <c r="H1244" i="1"/>
  <c r="K1244" i="1" s="1"/>
  <c r="J1244" i="1" l="1"/>
  <c r="H1245" i="1"/>
  <c r="K1245" i="1" s="1"/>
  <c r="J1245" i="1" l="1"/>
  <c r="H1246" i="1"/>
  <c r="K1246" i="1" s="1"/>
  <c r="J1246" i="1" l="1"/>
  <c r="H1247" i="1"/>
  <c r="K1247" i="1" s="1"/>
  <c r="J1247" i="1" l="1"/>
  <c r="H1248" i="1"/>
  <c r="K1248" i="1" s="1"/>
  <c r="J1248" i="1" l="1"/>
  <c r="H1249" i="1"/>
  <c r="K1249" i="1" s="1"/>
  <c r="J1249" i="1" l="1"/>
  <c r="H1250" i="1"/>
  <c r="K1250" i="1" s="1"/>
  <c r="J1250" i="1" l="1"/>
  <c r="H1251" i="1"/>
  <c r="K1251" i="1" s="1"/>
  <c r="J1251" i="1" l="1"/>
  <c r="H1252" i="1"/>
  <c r="K1252" i="1" s="1"/>
  <c r="J1252" i="1" l="1"/>
  <c r="H1253" i="1"/>
  <c r="K1253" i="1" s="1"/>
  <c r="J1253" i="1" l="1"/>
  <c r="H1254" i="1"/>
  <c r="K1254" i="1" s="1"/>
  <c r="J1254" i="1" l="1"/>
  <c r="H1255" i="1"/>
  <c r="K1255" i="1" s="1"/>
  <c r="J1255" i="1" l="1"/>
  <c r="H1256" i="1"/>
  <c r="K1256" i="1" s="1"/>
  <c r="J1256" i="1" l="1"/>
  <c r="H1257" i="1"/>
  <c r="K1257" i="1" s="1"/>
  <c r="J1257" i="1" l="1"/>
  <c r="H1258" i="1"/>
  <c r="K1258" i="1" s="1"/>
  <c r="J1258" i="1" l="1"/>
  <c r="H1259" i="1"/>
  <c r="K1259" i="1" s="1"/>
  <c r="J1259" i="1" l="1"/>
  <c r="H1260" i="1"/>
  <c r="K1260" i="1" s="1"/>
  <c r="J1260" i="1" l="1"/>
  <c r="H1261" i="1"/>
  <c r="K1261" i="1" s="1"/>
  <c r="J1261" i="1" l="1"/>
  <c r="H1262" i="1"/>
  <c r="K1262" i="1" s="1"/>
  <c r="J1262" i="1" l="1"/>
  <c r="H1263" i="1"/>
  <c r="K1263" i="1" s="1"/>
  <c r="J1263" i="1" l="1"/>
  <c r="H1264" i="1"/>
  <c r="K1264" i="1" s="1"/>
  <c r="J1264" i="1" l="1"/>
  <c r="H1265" i="1"/>
  <c r="K1265" i="1" s="1"/>
  <c r="J1265" i="1" l="1"/>
  <c r="H1266" i="1"/>
  <c r="K1266" i="1" s="1"/>
  <c r="J1266" i="1" l="1"/>
  <c r="H1267" i="1"/>
  <c r="K1267" i="1" s="1"/>
  <c r="J1267" i="1" l="1"/>
  <c r="H1268" i="1"/>
  <c r="K1268" i="1" s="1"/>
  <c r="J1268" i="1" l="1"/>
  <c r="H1269" i="1"/>
  <c r="K1269" i="1" s="1"/>
  <c r="J1269" i="1" l="1"/>
  <c r="H1270" i="1"/>
  <c r="K1270" i="1" s="1"/>
  <c r="J1270" i="1" l="1"/>
  <c r="H1271" i="1"/>
  <c r="K1271" i="1" s="1"/>
  <c r="J1271" i="1" l="1"/>
  <c r="H1272" i="1"/>
  <c r="K1272" i="1" s="1"/>
  <c r="J1272" i="1" l="1"/>
  <c r="H1273" i="1"/>
  <c r="K1273" i="1" s="1"/>
  <c r="J1273" i="1" l="1"/>
  <c r="H1274" i="1"/>
  <c r="K1274" i="1" s="1"/>
  <c r="J1274" i="1" l="1"/>
  <c r="H1275" i="1"/>
  <c r="K1275" i="1" s="1"/>
  <c r="J1275" i="1" l="1"/>
  <c r="H1276" i="1"/>
  <c r="K1276" i="1" s="1"/>
  <c r="J1276" i="1" l="1"/>
  <c r="H1277" i="1"/>
  <c r="K1277" i="1" s="1"/>
  <c r="J1277" i="1" l="1"/>
  <c r="H1278" i="1"/>
  <c r="K1278" i="1" s="1"/>
  <c r="J1278" i="1" l="1"/>
  <c r="H1279" i="1"/>
  <c r="K1279" i="1" s="1"/>
  <c r="J1279" i="1" l="1"/>
  <c r="H1280" i="1"/>
  <c r="K1280" i="1" s="1"/>
  <c r="J1280" i="1" l="1"/>
  <c r="H1281" i="1"/>
  <c r="K1281" i="1" s="1"/>
  <c r="J1281" i="1" l="1"/>
  <c r="H1282" i="1"/>
  <c r="K1282" i="1" s="1"/>
  <c r="J1282" i="1" l="1"/>
  <c r="H1283" i="1"/>
  <c r="K1283" i="1" s="1"/>
  <c r="J1283" i="1" l="1"/>
  <c r="H1284" i="1"/>
  <c r="K1284" i="1" s="1"/>
  <c r="J1284" i="1" l="1"/>
  <c r="H1285" i="1"/>
  <c r="K1285" i="1" s="1"/>
  <c r="J1285" i="1" l="1"/>
  <c r="H1286" i="1"/>
  <c r="K1286" i="1" s="1"/>
  <c r="J1286" i="1" l="1"/>
  <c r="H1287" i="1"/>
  <c r="K1287" i="1" s="1"/>
  <c r="J1287" i="1" l="1"/>
  <c r="H1288" i="1"/>
  <c r="K1288" i="1" s="1"/>
  <c r="J1288" i="1" l="1"/>
  <c r="H1289" i="1"/>
  <c r="K1289" i="1" s="1"/>
  <c r="J1289" i="1" l="1"/>
  <c r="H1290" i="1"/>
  <c r="K1290" i="1" s="1"/>
  <c r="J1290" i="1" l="1"/>
  <c r="H1291" i="1"/>
  <c r="K1291" i="1" s="1"/>
  <c r="J1291" i="1" l="1"/>
  <c r="H1292" i="1"/>
  <c r="K1292" i="1" s="1"/>
  <c r="J1292" i="1" l="1"/>
  <c r="H1293" i="1"/>
  <c r="K1293" i="1" s="1"/>
  <c r="J1293" i="1" l="1"/>
  <c r="H1294" i="1"/>
  <c r="K1294" i="1" s="1"/>
  <c r="J1294" i="1" l="1"/>
  <c r="H1295" i="1"/>
  <c r="K1295" i="1" s="1"/>
  <c r="J1295" i="1" l="1"/>
  <c r="H1296" i="1"/>
  <c r="K1296" i="1" s="1"/>
  <c r="J1296" i="1" l="1"/>
  <c r="H1297" i="1"/>
  <c r="K1297" i="1" s="1"/>
  <c r="J1297" i="1" l="1"/>
  <c r="H1298" i="1"/>
  <c r="K1298" i="1" s="1"/>
  <c r="J1298" i="1" l="1"/>
  <c r="H1299" i="1"/>
  <c r="K1299" i="1" s="1"/>
  <c r="J1299" i="1" l="1"/>
  <c r="H1300" i="1"/>
  <c r="K1300" i="1" s="1"/>
  <c r="J1300" i="1" l="1"/>
  <c r="H1301" i="1"/>
  <c r="K1301" i="1" s="1"/>
  <c r="J1301" i="1" l="1"/>
  <c r="H1302" i="1"/>
  <c r="K1302" i="1" s="1"/>
  <c r="J1302" i="1" l="1"/>
  <c r="H1303" i="1"/>
  <c r="K1303" i="1" s="1"/>
  <c r="J1303" i="1" l="1"/>
  <c r="H1304" i="1"/>
  <c r="K1304" i="1" s="1"/>
  <c r="J1304" i="1" l="1"/>
  <c r="H1305" i="1"/>
  <c r="K1305" i="1" s="1"/>
  <c r="J1305" i="1" l="1"/>
  <c r="H1306" i="1"/>
  <c r="K1306" i="1" s="1"/>
  <c r="J1306" i="1" l="1"/>
  <c r="H1307" i="1"/>
  <c r="K1307" i="1" s="1"/>
  <c r="J1307" i="1" l="1"/>
  <c r="H1308" i="1"/>
  <c r="K1308" i="1" s="1"/>
  <c r="J1308" i="1" l="1"/>
  <c r="H1309" i="1"/>
  <c r="K1309" i="1" s="1"/>
  <c r="J1309" i="1" l="1"/>
  <c r="H1310" i="1"/>
  <c r="K1310" i="1" s="1"/>
  <c r="J1310" i="1" l="1"/>
  <c r="H1311" i="1"/>
  <c r="K1311" i="1" s="1"/>
  <c r="J1311" i="1" l="1"/>
  <c r="H1312" i="1"/>
  <c r="K1312" i="1" s="1"/>
  <c r="J1312" i="1" l="1"/>
  <c r="H1313" i="1"/>
  <c r="K1313" i="1" s="1"/>
  <c r="J1313" i="1" l="1"/>
  <c r="H1314" i="1"/>
  <c r="K1314" i="1" s="1"/>
  <c r="J1314" i="1" l="1"/>
  <c r="H1315" i="1"/>
  <c r="K1315" i="1" s="1"/>
  <c r="J1315" i="1" l="1"/>
  <c r="H1316" i="1"/>
  <c r="K1316" i="1" s="1"/>
  <c r="J1316" i="1" l="1"/>
  <c r="H1317" i="1"/>
  <c r="K1317" i="1" s="1"/>
  <c r="J1317" i="1" l="1"/>
  <c r="H1318" i="1"/>
  <c r="K1318" i="1" s="1"/>
  <c r="J1318" i="1" l="1"/>
  <c r="H1319" i="1"/>
  <c r="K1319" i="1" s="1"/>
  <c r="J1319" i="1" l="1"/>
  <c r="H1320" i="1"/>
  <c r="K1320" i="1" s="1"/>
  <c r="J1320" i="1" l="1"/>
  <c r="H1321" i="1"/>
  <c r="K1321" i="1" s="1"/>
  <c r="J1321" i="1" l="1"/>
  <c r="H1322" i="1"/>
  <c r="K1322" i="1" s="1"/>
  <c r="J1322" i="1" l="1"/>
  <c r="H1323" i="1"/>
  <c r="K1323" i="1" s="1"/>
  <c r="J1323" i="1" l="1"/>
  <c r="H1324" i="1"/>
  <c r="K1324" i="1" s="1"/>
  <c r="J1324" i="1" l="1"/>
  <c r="H1325" i="1"/>
  <c r="K1325" i="1" s="1"/>
  <c r="J1325" i="1" l="1"/>
  <c r="H1326" i="1"/>
  <c r="K1326" i="1" s="1"/>
  <c r="J1326" i="1" l="1"/>
  <c r="H1327" i="1"/>
  <c r="K1327" i="1" s="1"/>
  <c r="J1327" i="1" l="1"/>
  <c r="H1328" i="1"/>
  <c r="K1328" i="1" s="1"/>
  <c r="J1328" i="1" l="1"/>
  <c r="H1329" i="1"/>
  <c r="K1329" i="1" s="1"/>
  <c r="J1329" i="1" l="1"/>
  <c r="H1330" i="1"/>
  <c r="K1330" i="1" s="1"/>
  <c r="J1330" i="1" l="1"/>
  <c r="H1331" i="1"/>
  <c r="K1331" i="1" s="1"/>
  <c r="J1331" i="1" l="1"/>
  <c r="H1332" i="1"/>
  <c r="K1332" i="1" s="1"/>
  <c r="J1332" i="1" l="1"/>
  <c r="H1333" i="1"/>
  <c r="K1333" i="1" s="1"/>
  <c r="J1333" i="1" l="1"/>
  <c r="H1334" i="1"/>
  <c r="K1334" i="1" s="1"/>
  <c r="J1334" i="1" l="1"/>
  <c r="H1335" i="1"/>
  <c r="K1335" i="1" s="1"/>
  <c r="J1335" i="1" l="1"/>
  <c r="H1336" i="1"/>
  <c r="K1336" i="1" s="1"/>
  <c r="J1336" i="1" l="1"/>
  <c r="H1337" i="1"/>
  <c r="K1337" i="1" s="1"/>
  <c r="J1337" i="1" l="1"/>
  <c r="H1338" i="1"/>
  <c r="K1338" i="1" s="1"/>
  <c r="J1338" i="1" l="1"/>
  <c r="H1339" i="1"/>
  <c r="K1339" i="1" s="1"/>
  <c r="J1339" i="1" l="1"/>
  <c r="H1340" i="1"/>
  <c r="K1340" i="1" s="1"/>
  <c r="J1340" i="1" l="1"/>
  <c r="H1341" i="1"/>
  <c r="K1341" i="1" s="1"/>
  <c r="J1341" i="1" l="1"/>
  <c r="H1342" i="1"/>
  <c r="K1342" i="1" s="1"/>
  <c r="J1342" i="1" l="1"/>
  <c r="H1343" i="1"/>
  <c r="K1343" i="1" s="1"/>
  <c r="J1343" i="1" l="1"/>
  <c r="H1344" i="1"/>
  <c r="K1344" i="1" s="1"/>
  <c r="J1344" i="1" l="1"/>
  <c r="H1345" i="1"/>
  <c r="K1345" i="1" s="1"/>
  <c r="J1345" i="1" l="1"/>
  <c r="H1346" i="1"/>
  <c r="K1346" i="1" s="1"/>
  <c r="J1346" i="1" l="1"/>
  <c r="H1347" i="1"/>
  <c r="K1347" i="1" s="1"/>
  <c r="J1347" i="1" l="1"/>
  <c r="H1348" i="1"/>
  <c r="K1348" i="1" s="1"/>
  <c r="J1348" i="1" l="1"/>
  <c r="H1349" i="1"/>
  <c r="K1349" i="1" s="1"/>
  <c r="J1349" i="1" l="1"/>
  <c r="H1350" i="1"/>
  <c r="K1350" i="1" s="1"/>
  <c r="J1350" i="1" l="1"/>
  <c r="H1351" i="1"/>
  <c r="K1351" i="1" s="1"/>
  <c r="J1351" i="1" l="1"/>
  <c r="H1352" i="1"/>
  <c r="K1352" i="1" s="1"/>
  <c r="J1352" i="1" l="1"/>
  <c r="H1353" i="1"/>
  <c r="K1353" i="1" s="1"/>
  <c r="J1353" i="1" l="1"/>
  <c r="H1354" i="1"/>
  <c r="K1354" i="1" s="1"/>
  <c r="J1354" i="1" l="1"/>
  <c r="H1355" i="1"/>
  <c r="K1355" i="1" s="1"/>
  <c r="J1355" i="1" l="1"/>
  <c r="H1356" i="1"/>
  <c r="K1356" i="1" s="1"/>
  <c r="J1356" i="1" l="1"/>
  <c r="H1357" i="1"/>
  <c r="K1357" i="1" s="1"/>
  <c r="J1357" i="1" l="1"/>
  <c r="H1358" i="1"/>
  <c r="K1358" i="1" s="1"/>
  <c r="J1358" i="1" l="1"/>
  <c r="H1359" i="1"/>
  <c r="K1359" i="1" s="1"/>
  <c r="J1359" i="1" l="1"/>
  <c r="H1360" i="1"/>
  <c r="K1360" i="1" s="1"/>
  <c r="J1360" i="1" l="1"/>
  <c r="H1361" i="1"/>
  <c r="K1361" i="1" s="1"/>
  <c r="J1361" i="1" l="1"/>
  <c r="H1362" i="1"/>
  <c r="K1362" i="1" s="1"/>
  <c r="J1362" i="1" l="1"/>
  <c r="H1363" i="1"/>
  <c r="K1363" i="1" s="1"/>
  <c r="J1363" i="1" l="1"/>
  <c r="H1364" i="1"/>
  <c r="K1364" i="1" s="1"/>
  <c r="J1364" i="1" l="1"/>
  <c r="H1365" i="1"/>
  <c r="K1365" i="1" s="1"/>
  <c r="J1365" i="1" l="1"/>
  <c r="H1366" i="1"/>
  <c r="K1366" i="1" s="1"/>
  <c r="J1366" i="1" l="1"/>
  <c r="H1367" i="1"/>
  <c r="K1367" i="1" s="1"/>
  <c r="J1367" i="1" l="1"/>
  <c r="H1368" i="1"/>
  <c r="K1368" i="1" s="1"/>
  <c r="J1368" i="1" l="1"/>
  <c r="H1369" i="1"/>
  <c r="K1369" i="1" s="1"/>
  <c r="J1369" i="1" l="1"/>
  <c r="H1370" i="1"/>
  <c r="K1370" i="1" s="1"/>
  <c r="J1370" i="1" l="1"/>
  <c r="H1371" i="1"/>
  <c r="K1371" i="1" s="1"/>
  <c r="J1371" i="1" l="1"/>
  <c r="H1372" i="1"/>
  <c r="K1372" i="1" s="1"/>
  <c r="J1372" i="1" l="1"/>
  <c r="H1373" i="1"/>
  <c r="K1373" i="1" s="1"/>
  <c r="J1373" i="1" l="1"/>
  <c r="H1374" i="1"/>
  <c r="K1374" i="1" s="1"/>
  <c r="J1374" i="1" l="1"/>
  <c r="H1375" i="1"/>
  <c r="K1375" i="1" s="1"/>
  <c r="J1375" i="1" l="1"/>
  <c r="H1376" i="1"/>
  <c r="K1376" i="1" s="1"/>
  <c r="J1376" i="1" l="1"/>
  <c r="H1377" i="1"/>
  <c r="K1377" i="1" s="1"/>
  <c r="J1377" i="1" l="1"/>
  <c r="H1378" i="1"/>
  <c r="K1378" i="1" s="1"/>
  <c r="J1378" i="1" l="1"/>
  <c r="H1379" i="1"/>
  <c r="K1379" i="1" s="1"/>
  <c r="J1379" i="1" l="1"/>
  <c r="H1380" i="1"/>
  <c r="K1380" i="1" s="1"/>
  <c r="J1380" i="1" l="1"/>
  <c r="H1381" i="1"/>
  <c r="K1381" i="1" s="1"/>
  <c r="J1381" i="1" l="1"/>
  <c r="H1382" i="1"/>
  <c r="K1382" i="1" s="1"/>
  <c r="J1382" i="1" l="1"/>
  <c r="H1383" i="1"/>
  <c r="K1383" i="1" s="1"/>
  <c r="J1383" i="1" l="1"/>
  <c r="H1384" i="1"/>
  <c r="K1384" i="1" s="1"/>
  <c r="J1384" i="1" l="1"/>
  <c r="H1385" i="1"/>
  <c r="K1385" i="1" s="1"/>
  <c r="J1385" i="1" l="1"/>
  <c r="H1386" i="1"/>
  <c r="K1386" i="1" s="1"/>
  <c r="J1386" i="1" l="1"/>
  <c r="H1387" i="1"/>
  <c r="K1387" i="1" s="1"/>
  <c r="J1387" i="1" l="1"/>
  <c r="H1388" i="1"/>
  <c r="K1388" i="1" s="1"/>
  <c r="J1388" i="1" l="1"/>
  <c r="H1389" i="1"/>
  <c r="K1389" i="1" s="1"/>
  <c r="J1389" i="1" l="1"/>
  <c r="H1390" i="1"/>
  <c r="K1390" i="1" s="1"/>
  <c r="J1390" i="1" l="1"/>
  <c r="H1391" i="1"/>
  <c r="K1391" i="1" s="1"/>
  <c r="J1391" i="1" l="1"/>
  <c r="H1392" i="1"/>
  <c r="K1392" i="1" s="1"/>
  <c r="J1392" i="1" l="1"/>
  <c r="H1393" i="1"/>
  <c r="K1393" i="1" s="1"/>
  <c r="J1393" i="1" l="1"/>
  <c r="H1394" i="1"/>
  <c r="K1394" i="1" s="1"/>
  <c r="J1394" i="1" l="1"/>
  <c r="H1395" i="1"/>
  <c r="K1395" i="1" s="1"/>
  <c r="J1395" i="1" l="1"/>
  <c r="H1396" i="1"/>
  <c r="K1396" i="1" s="1"/>
  <c r="J1396" i="1" l="1"/>
  <c r="H1397" i="1"/>
  <c r="K1397" i="1" s="1"/>
  <c r="J1397" i="1" l="1"/>
  <c r="H1398" i="1"/>
  <c r="K1398" i="1" s="1"/>
  <c r="J1398" i="1" l="1"/>
  <c r="H1399" i="1"/>
  <c r="K1399" i="1" s="1"/>
  <c r="J1399" i="1" l="1"/>
  <c r="H1400" i="1"/>
  <c r="K1400" i="1" s="1"/>
  <c r="J1400" i="1" l="1"/>
  <c r="H1401" i="1"/>
  <c r="K1401" i="1" s="1"/>
  <c r="J1401" i="1" l="1"/>
  <c r="H1402" i="1"/>
  <c r="K1402" i="1" s="1"/>
  <c r="J1402" i="1" l="1"/>
  <c r="H1403" i="1"/>
  <c r="K1403" i="1" s="1"/>
  <c r="J1403" i="1" l="1"/>
  <c r="H1404" i="1"/>
  <c r="K1404" i="1" s="1"/>
  <c r="J1404" i="1" l="1"/>
  <c r="H1405" i="1"/>
  <c r="K1405" i="1" s="1"/>
  <c r="J1405" i="1" l="1"/>
  <c r="H1406" i="1"/>
  <c r="K1406" i="1" s="1"/>
  <c r="J1406" i="1" l="1"/>
  <c r="H1407" i="1"/>
  <c r="K1407" i="1" s="1"/>
  <c r="J1407" i="1" l="1"/>
  <c r="H1408" i="1"/>
  <c r="K1408" i="1" s="1"/>
  <c r="J1408" i="1" l="1"/>
  <c r="H1409" i="1"/>
  <c r="K1409" i="1" s="1"/>
  <c r="J1409" i="1" l="1"/>
  <c r="H1410" i="1"/>
  <c r="K1410" i="1" s="1"/>
  <c r="J1410" i="1" l="1"/>
  <c r="H1411" i="1"/>
  <c r="K1411" i="1" s="1"/>
  <c r="J1411" i="1" l="1"/>
  <c r="H1412" i="1"/>
  <c r="K1412" i="1" s="1"/>
  <c r="J1412" i="1" l="1"/>
  <c r="H1413" i="1"/>
  <c r="K1413" i="1" s="1"/>
  <c r="J1413" i="1" l="1"/>
  <c r="H1414" i="1"/>
  <c r="K1414" i="1" s="1"/>
  <c r="J1414" i="1" l="1"/>
  <c r="H1415" i="1"/>
  <c r="K1415" i="1" s="1"/>
  <c r="J1415" i="1" l="1"/>
  <c r="H1416" i="1"/>
  <c r="K1416" i="1" s="1"/>
  <c r="J1416" i="1" l="1"/>
  <c r="H1417" i="1"/>
  <c r="K1417" i="1" s="1"/>
  <c r="J1417" i="1" l="1"/>
  <c r="H1418" i="1"/>
  <c r="K1418" i="1" s="1"/>
  <c r="J1418" i="1" l="1"/>
  <c r="H1419" i="1"/>
  <c r="K1419" i="1" s="1"/>
  <c r="J1419" i="1" l="1"/>
  <c r="H1420" i="1"/>
  <c r="K1420" i="1" s="1"/>
  <c r="J1420" i="1" l="1"/>
  <c r="H1421" i="1"/>
  <c r="K1421" i="1" s="1"/>
  <c r="J1421" i="1" l="1"/>
  <c r="H1422" i="1"/>
  <c r="K1422" i="1" s="1"/>
  <c r="J1422" i="1" l="1"/>
  <c r="H1423" i="1"/>
  <c r="K1423" i="1" s="1"/>
  <c r="J1423" i="1" l="1"/>
  <c r="H1424" i="1"/>
  <c r="K1424" i="1" s="1"/>
  <c r="J1424" i="1" l="1"/>
  <c r="H1425" i="1"/>
  <c r="K1425" i="1" s="1"/>
  <c r="J1425" i="1" l="1"/>
  <c r="H1426" i="1"/>
  <c r="K1426" i="1" s="1"/>
  <c r="J1426" i="1" l="1"/>
  <c r="H1427" i="1"/>
  <c r="K1427" i="1" s="1"/>
  <c r="J1427" i="1" l="1"/>
  <c r="H1428" i="1"/>
  <c r="K1428" i="1" s="1"/>
  <c r="J1428" i="1" l="1"/>
  <c r="H1429" i="1"/>
  <c r="K1429" i="1" s="1"/>
  <c r="J1429" i="1" l="1"/>
  <c r="H1430" i="1"/>
  <c r="K1430" i="1" s="1"/>
  <c r="J1430" i="1" l="1"/>
  <c r="H1431" i="1"/>
  <c r="K1431" i="1" s="1"/>
  <c r="J1431" i="1" l="1"/>
  <c r="H1432" i="1"/>
  <c r="K1432" i="1" s="1"/>
  <c r="J1432" i="1" l="1"/>
  <c r="H1433" i="1"/>
  <c r="K1433" i="1" s="1"/>
  <c r="J1433" i="1" l="1"/>
  <c r="H1434" i="1"/>
  <c r="K1434" i="1" s="1"/>
  <c r="J1434" i="1" l="1"/>
  <c r="H1435" i="1"/>
  <c r="K1435" i="1" s="1"/>
  <c r="J1435" i="1" l="1"/>
  <c r="H1436" i="1"/>
  <c r="K1436" i="1" s="1"/>
  <c r="J1436" i="1" l="1"/>
  <c r="H1437" i="1"/>
  <c r="K1437" i="1" s="1"/>
  <c r="J1437" i="1" l="1"/>
  <c r="H1438" i="1"/>
  <c r="K1438" i="1" s="1"/>
  <c r="J1438" i="1" l="1"/>
  <c r="H1439" i="1"/>
  <c r="K1439" i="1" s="1"/>
  <c r="J1439" i="1" l="1"/>
  <c r="H1440" i="1"/>
  <c r="K1440" i="1" s="1"/>
  <c r="J1440" i="1" l="1"/>
  <c r="H1441" i="1"/>
  <c r="K1441" i="1" s="1"/>
  <c r="J1441" i="1" l="1"/>
  <c r="H1442" i="1"/>
  <c r="K1442" i="1" s="1"/>
  <c r="J1442" i="1" l="1"/>
  <c r="H1443" i="1"/>
  <c r="K1443" i="1" s="1"/>
  <c r="J1443" i="1" l="1"/>
  <c r="H1444" i="1"/>
  <c r="K1444" i="1" s="1"/>
  <c r="J1444" i="1" l="1"/>
  <c r="H1445" i="1"/>
  <c r="K1445" i="1" s="1"/>
  <c r="J1445" i="1" l="1"/>
  <c r="H1446" i="1"/>
  <c r="K1446" i="1" s="1"/>
  <c r="J1446" i="1" l="1"/>
  <c r="H1447" i="1"/>
  <c r="K1447" i="1" s="1"/>
  <c r="J1447" i="1" l="1"/>
  <c r="H1448" i="1"/>
  <c r="K1448" i="1" s="1"/>
  <c r="J1448" i="1" l="1"/>
  <c r="H1449" i="1"/>
  <c r="K1449" i="1" s="1"/>
  <c r="J1449" i="1" l="1"/>
  <c r="H1450" i="1"/>
  <c r="K1450" i="1" s="1"/>
  <c r="J1450" i="1" l="1"/>
  <c r="H1451" i="1"/>
  <c r="K1451" i="1" s="1"/>
  <c r="J1451" i="1" l="1"/>
  <c r="H1452" i="1"/>
  <c r="K1452" i="1" s="1"/>
  <c r="J1452" i="1" l="1"/>
  <c r="H1453" i="1"/>
  <c r="K1453" i="1" s="1"/>
  <c r="J1453" i="1" l="1"/>
  <c r="H1454" i="1"/>
  <c r="K1454" i="1" s="1"/>
  <c r="J1454" i="1" l="1"/>
  <c r="H1455" i="1"/>
  <c r="K1455" i="1" s="1"/>
  <c r="J1455" i="1" l="1"/>
  <c r="H1456" i="1"/>
  <c r="K1456" i="1" s="1"/>
  <c r="J1456" i="1" l="1"/>
  <c r="H1457" i="1"/>
  <c r="K1457" i="1" s="1"/>
  <c r="J1457" i="1" l="1"/>
  <c r="H1458" i="1"/>
  <c r="K1458" i="1" s="1"/>
  <c r="J1458" i="1" l="1"/>
  <c r="H1459" i="1"/>
  <c r="K1459" i="1" s="1"/>
  <c r="J1459" i="1" l="1"/>
  <c r="H1460" i="1"/>
  <c r="K1460" i="1" s="1"/>
  <c r="J1460" i="1" l="1"/>
  <c r="H1461" i="1"/>
  <c r="K1461" i="1" s="1"/>
  <c r="J1461" i="1" l="1"/>
  <c r="H1462" i="1"/>
  <c r="K1462" i="1" s="1"/>
  <c r="J1462" i="1" l="1"/>
  <c r="H1463" i="1"/>
  <c r="K1463" i="1" s="1"/>
  <c r="J1463" i="1" l="1"/>
  <c r="H1464" i="1"/>
  <c r="K1464" i="1" s="1"/>
  <c r="J1464" i="1" l="1"/>
  <c r="H1465" i="1"/>
  <c r="K1465" i="1" s="1"/>
  <c r="J1465" i="1" l="1"/>
  <c r="H1466" i="1"/>
  <c r="K1466" i="1" s="1"/>
  <c r="J1466" i="1" l="1"/>
  <c r="H1467" i="1"/>
  <c r="K1467" i="1" s="1"/>
  <c r="J1467" i="1" l="1"/>
  <c r="H1468" i="1"/>
  <c r="K1468" i="1" s="1"/>
  <c r="J1468" i="1" l="1"/>
  <c r="H1469" i="1"/>
  <c r="K1469" i="1" s="1"/>
  <c r="J1469" i="1" l="1"/>
  <c r="H1470" i="1"/>
  <c r="K1470" i="1" s="1"/>
  <c r="J1470" i="1" l="1"/>
  <c r="H1471" i="1"/>
  <c r="K1471" i="1" s="1"/>
  <c r="J1471" i="1" l="1"/>
  <c r="H1472" i="1"/>
  <c r="K1472" i="1" s="1"/>
  <c r="J1472" i="1" l="1"/>
  <c r="H1473" i="1"/>
  <c r="K1473" i="1" s="1"/>
  <c r="J1473" i="1" l="1"/>
  <c r="H1474" i="1"/>
  <c r="K1474" i="1" s="1"/>
  <c r="J1474" i="1" l="1"/>
  <c r="H1475" i="1"/>
  <c r="K1475" i="1" s="1"/>
  <c r="J1475" i="1" l="1"/>
  <c r="H1476" i="1"/>
  <c r="K1476" i="1" s="1"/>
  <c r="J1476" i="1" l="1"/>
  <c r="H1477" i="1"/>
  <c r="K1477" i="1" s="1"/>
  <c r="J1477" i="1" l="1"/>
  <c r="H1478" i="1"/>
  <c r="K1478" i="1" s="1"/>
  <c r="J1478" i="1" l="1"/>
  <c r="H1479" i="1"/>
  <c r="K1479" i="1" s="1"/>
  <c r="J1479" i="1" l="1"/>
  <c r="H1480" i="1"/>
  <c r="K1480" i="1" s="1"/>
  <c r="J1480" i="1" l="1"/>
  <c r="H1481" i="1"/>
  <c r="K1481" i="1" s="1"/>
  <c r="J1481" i="1" l="1"/>
  <c r="H1482" i="1"/>
  <c r="K1482" i="1" s="1"/>
  <c r="J1482" i="1" l="1"/>
  <c r="H1483" i="1"/>
  <c r="K1483" i="1" s="1"/>
  <c r="J1483" i="1" l="1"/>
  <c r="H1484" i="1"/>
  <c r="K1484" i="1" s="1"/>
  <c r="J1484" i="1" l="1"/>
  <c r="H1485" i="1"/>
  <c r="K1485" i="1" s="1"/>
  <c r="J1485" i="1" l="1"/>
  <c r="H1486" i="1"/>
  <c r="K1486" i="1" s="1"/>
  <c r="J1486" i="1" l="1"/>
  <c r="H1487" i="1"/>
  <c r="K1487" i="1" s="1"/>
  <c r="J1487" i="1" l="1"/>
  <c r="H1488" i="1"/>
  <c r="K1488" i="1" s="1"/>
  <c r="J1488" i="1" l="1"/>
  <c r="H1489" i="1"/>
  <c r="K1489" i="1" s="1"/>
  <c r="J1489" i="1" l="1"/>
  <c r="H1490" i="1"/>
  <c r="K1490" i="1" s="1"/>
  <c r="J1490" i="1" l="1"/>
  <c r="H1491" i="1"/>
  <c r="K1491" i="1" s="1"/>
  <c r="J1491" i="1" l="1"/>
  <c r="H1492" i="1"/>
  <c r="K1492" i="1" s="1"/>
  <c r="J1492" i="1" l="1"/>
  <c r="H1493" i="1"/>
  <c r="K1493" i="1" s="1"/>
  <c r="J1493" i="1" l="1"/>
  <c r="H1494" i="1"/>
  <c r="K1494" i="1" s="1"/>
  <c r="J1494" i="1" l="1"/>
  <c r="H1495" i="1"/>
  <c r="K1495" i="1" s="1"/>
  <c r="J1495" i="1" l="1"/>
  <c r="H1496" i="1"/>
  <c r="K1496" i="1" s="1"/>
  <c r="J1496" i="1" l="1"/>
  <c r="H1497" i="1"/>
  <c r="K1497" i="1" s="1"/>
  <c r="J1497" i="1" l="1"/>
  <c r="H1498" i="1"/>
  <c r="K1498" i="1" s="1"/>
  <c r="J1498" i="1" l="1"/>
  <c r="H1499" i="1"/>
  <c r="K1499" i="1" s="1"/>
  <c r="J1499" i="1" l="1"/>
  <c r="H1500" i="1"/>
  <c r="K1500" i="1" s="1"/>
  <c r="J1500" i="1" l="1"/>
  <c r="H1501" i="1"/>
  <c r="K1501" i="1" s="1"/>
  <c r="J1501" i="1" l="1"/>
  <c r="H1502" i="1"/>
  <c r="K1502" i="1" s="1"/>
  <c r="J1502" i="1" l="1"/>
  <c r="H1503" i="1"/>
  <c r="K1503" i="1" s="1"/>
  <c r="J1503" i="1" l="1"/>
  <c r="H1504" i="1"/>
  <c r="K1504" i="1" s="1"/>
  <c r="J1504" i="1" l="1"/>
  <c r="H1505" i="1"/>
  <c r="K1505" i="1" s="1"/>
  <c r="J1505" i="1" l="1"/>
  <c r="H1506" i="1"/>
  <c r="K1506" i="1" s="1"/>
  <c r="J1506" i="1" l="1"/>
  <c r="H1507" i="1"/>
  <c r="K1507" i="1" s="1"/>
  <c r="J1507" i="1" l="1"/>
  <c r="H1508" i="1"/>
  <c r="K1508" i="1" s="1"/>
  <c r="J1508" i="1" l="1"/>
  <c r="H1509" i="1"/>
  <c r="K1509" i="1" s="1"/>
  <c r="J1509" i="1" l="1"/>
  <c r="H1510" i="1"/>
  <c r="K1510" i="1" s="1"/>
  <c r="J1510" i="1" l="1"/>
  <c r="H1511" i="1"/>
  <c r="K1511" i="1" s="1"/>
  <c r="J1511" i="1" l="1"/>
  <c r="H1512" i="1"/>
  <c r="K1512" i="1" s="1"/>
  <c r="J1512" i="1" l="1"/>
  <c r="H1513" i="1"/>
  <c r="K1513" i="1" s="1"/>
  <c r="J1513" i="1" l="1"/>
  <c r="H1514" i="1"/>
  <c r="K1514" i="1" s="1"/>
  <c r="J1514" i="1" l="1"/>
  <c r="H1515" i="1"/>
  <c r="K1515" i="1" s="1"/>
  <c r="J1515" i="1" l="1"/>
  <c r="H1516" i="1"/>
  <c r="K1516" i="1" s="1"/>
  <c r="J1516" i="1" l="1"/>
  <c r="H1517" i="1"/>
  <c r="K1517" i="1" s="1"/>
  <c r="J1517" i="1" l="1"/>
  <c r="H1518" i="1"/>
  <c r="K1518" i="1" s="1"/>
  <c r="J1518" i="1" l="1"/>
  <c r="H1519" i="1"/>
  <c r="K1519" i="1" s="1"/>
  <c r="J1519" i="1" l="1"/>
  <c r="H1520" i="1"/>
  <c r="K1520" i="1" s="1"/>
  <c r="J1520" i="1" l="1"/>
  <c r="H1521" i="1"/>
  <c r="K1521" i="1" s="1"/>
  <c r="J1521" i="1" l="1"/>
  <c r="H1522" i="1"/>
  <c r="K1522" i="1" s="1"/>
  <c r="J1522" i="1" l="1"/>
  <c r="H1523" i="1"/>
  <c r="K1523" i="1" s="1"/>
  <c r="J1523" i="1" l="1"/>
  <c r="H1524" i="1"/>
  <c r="K1524" i="1" s="1"/>
  <c r="J1524" i="1" l="1"/>
  <c r="H1525" i="1"/>
  <c r="K1525" i="1" s="1"/>
  <c r="J1525" i="1" l="1"/>
  <c r="H1526" i="1"/>
  <c r="K1526" i="1" s="1"/>
  <c r="J1526" i="1" l="1"/>
  <c r="H1527" i="1"/>
  <c r="K1527" i="1" s="1"/>
  <c r="J1527" i="1" l="1"/>
  <c r="H1528" i="1"/>
  <c r="K1528" i="1" s="1"/>
  <c r="J1528" i="1" l="1"/>
  <c r="H1529" i="1"/>
  <c r="K1529" i="1" s="1"/>
  <c r="J1529" i="1" l="1"/>
  <c r="H1530" i="1"/>
  <c r="K1530" i="1" s="1"/>
  <c r="J1530" i="1" l="1"/>
  <c r="H1531" i="1"/>
  <c r="K1531" i="1" s="1"/>
  <c r="J1531" i="1" l="1"/>
  <c r="H1532" i="1"/>
  <c r="K1532" i="1" s="1"/>
  <c r="J1532" i="1" l="1"/>
  <c r="H1533" i="1"/>
  <c r="K1533" i="1" s="1"/>
  <c r="J1533" i="1" l="1"/>
  <c r="H1534" i="1"/>
  <c r="K1534" i="1" s="1"/>
  <c r="J1534" i="1" l="1"/>
  <c r="H1535" i="1"/>
  <c r="K1535" i="1" s="1"/>
  <c r="J1535" i="1" l="1"/>
  <c r="H1536" i="1"/>
  <c r="K1536" i="1" s="1"/>
  <c r="J1536" i="1" l="1"/>
  <c r="H1537" i="1"/>
  <c r="K1537" i="1" s="1"/>
  <c r="J1537" i="1" l="1"/>
  <c r="H1538" i="1"/>
  <c r="K1538" i="1" s="1"/>
  <c r="J1538" i="1" l="1"/>
  <c r="H1539" i="1"/>
  <c r="K1539" i="1" s="1"/>
  <c r="J1539" i="1" l="1"/>
  <c r="H1540" i="1"/>
  <c r="K1540" i="1" s="1"/>
  <c r="J1540" i="1" l="1"/>
  <c r="H1541" i="1"/>
  <c r="K1541" i="1" s="1"/>
  <c r="J1541" i="1" l="1"/>
  <c r="H1542" i="1"/>
  <c r="K1542" i="1" s="1"/>
  <c r="J1542" i="1" l="1"/>
  <c r="H1543" i="1"/>
  <c r="K1543" i="1" s="1"/>
  <c r="J1543" i="1" l="1"/>
  <c r="H1544" i="1"/>
  <c r="K1544" i="1" s="1"/>
  <c r="J1544" i="1" l="1"/>
  <c r="H1545" i="1"/>
  <c r="K1545" i="1" s="1"/>
  <c r="J1545" i="1" l="1"/>
  <c r="H1546" i="1"/>
  <c r="K1546" i="1" s="1"/>
  <c r="J1546" i="1" l="1"/>
  <c r="H1547" i="1"/>
  <c r="K1547" i="1" s="1"/>
  <c r="J1547" i="1" l="1"/>
  <c r="H1548" i="1"/>
  <c r="K1548" i="1" s="1"/>
  <c r="J1548" i="1" l="1"/>
  <c r="H1549" i="1"/>
  <c r="K1549" i="1" s="1"/>
  <c r="J1549" i="1" l="1"/>
  <c r="H1550" i="1"/>
  <c r="K1550" i="1" s="1"/>
  <c r="J1550" i="1" l="1"/>
  <c r="H1551" i="1"/>
  <c r="K1551" i="1" s="1"/>
  <c r="J1551" i="1" l="1"/>
  <c r="H1552" i="1"/>
  <c r="K1552" i="1" s="1"/>
  <c r="J1552" i="1" l="1"/>
  <c r="H1553" i="1"/>
  <c r="K1553" i="1" s="1"/>
  <c r="J1553" i="1" l="1"/>
  <c r="H1554" i="1"/>
  <c r="K1554" i="1" s="1"/>
  <c r="J1554" i="1" l="1"/>
  <c r="H1555" i="1"/>
  <c r="K1555" i="1" s="1"/>
  <c r="J1555" i="1" l="1"/>
  <c r="H1556" i="1"/>
  <c r="K1556" i="1" s="1"/>
  <c r="J1556" i="1" l="1"/>
  <c r="H1557" i="1"/>
  <c r="K1557" i="1" s="1"/>
  <c r="J1557" i="1" l="1"/>
  <c r="H1558" i="1"/>
  <c r="K1558" i="1" s="1"/>
  <c r="J1558" i="1" l="1"/>
  <c r="H1559" i="1"/>
  <c r="K1559" i="1" s="1"/>
  <c r="J1559" i="1" l="1"/>
  <c r="H1560" i="1"/>
  <c r="K1560" i="1" s="1"/>
  <c r="J1560" i="1" l="1"/>
  <c r="H1561" i="1"/>
  <c r="K1561" i="1" s="1"/>
  <c r="J1561" i="1" l="1"/>
  <c r="H1562" i="1"/>
  <c r="K1562" i="1" s="1"/>
  <c r="J1562" i="1" l="1"/>
  <c r="H1563" i="1"/>
  <c r="K1563" i="1" s="1"/>
  <c r="J1563" i="1" l="1"/>
  <c r="H1564" i="1"/>
  <c r="K1564" i="1" s="1"/>
  <c r="J1564" i="1" l="1"/>
  <c r="H1565" i="1"/>
  <c r="K1565" i="1" s="1"/>
  <c r="J1565" i="1" l="1"/>
  <c r="H1566" i="1"/>
  <c r="K1566" i="1" s="1"/>
  <c r="J1566" i="1" l="1"/>
  <c r="H1567" i="1"/>
  <c r="K1567" i="1" s="1"/>
  <c r="J1567" i="1" l="1"/>
  <c r="H1568" i="1"/>
  <c r="K1568" i="1" s="1"/>
  <c r="J1568" i="1" l="1"/>
  <c r="H1569" i="1"/>
  <c r="K1569" i="1" s="1"/>
  <c r="J1569" i="1" l="1"/>
  <c r="H1570" i="1"/>
  <c r="K1570" i="1" s="1"/>
  <c r="J1570" i="1" l="1"/>
  <c r="H1571" i="1"/>
  <c r="K1571" i="1" s="1"/>
  <c r="J1571" i="1" l="1"/>
  <c r="H1572" i="1"/>
  <c r="K1572" i="1" s="1"/>
  <c r="J1572" i="1" l="1"/>
  <c r="H1573" i="1"/>
  <c r="K1573" i="1" s="1"/>
  <c r="J1573" i="1" l="1"/>
  <c r="H1574" i="1"/>
  <c r="K1574" i="1" s="1"/>
  <c r="J1574" i="1" l="1"/>
  <c r="H1575" i="1"/>
  <c r="K1575" i="1" s="1"/>
  <c r="J1575" i="1" l="1"/>
  <c r="H1576" i="1"/>
  <c r="K1576" i="1" s="1"/>
  <c r="J1576" i="1" l="1"/>
  <c r="H1577" i="1"/>
  <c r="K1577" i="1" s="1"/>
  <c r="J1577" i="1" l="1"/>
  <c r="H1578" i="1"/>
  <c r="K1578" i="1" s="1"/>
  <c r="J1578" i="1" l="1"/>
  <c r="H1579" i="1"/>
  <c r="K1579" i="1" s="1"/>
  <c r="J1579" i="1" l="1"/>
  <c r="H1580" i="1"/>
  <c r="K1580" i="1" s="1"/>
  <c r="J1580" i="1" l="1"/>
  <c r="H1581" i="1"/>
  <c r="K1581" i="1" s="1"/>
  <c r="J1581" i="1" l="1"/>
  <c r="H1582" i="1"/>
  <c r="K1582" i="1" s="1"/>
  <c r="J1582" i="1" l="1"/>
  <c r="H1583" i="1"/>
  <c r="K1583" i="1" s="1"/>
  <c r="J1583" i="1" l="1"/>
  <c r="H1584" i="1"/>
  <c r="K1584" i="1" s="1"/>
  <c r="J1584" i="1" l="1"/>
  <c r="H1585" i="1"/>
  <c r="K1585" i="1" s="1"/>
  <c r="J1585" i="1" l="1"/>
  <c r="H1586" i="1"/>
  <c r="K1586" i="1" s="1"/>
  <c r="J1586" i="1" l="1"/>
  <c r="H1587" i="1"/>
  <c r="K1587" i="1" s="1"/>
  <c r="J1587" i="1" l="1"/>
  <c r="H1588" i="1"/>
  <c r="K1588" i="1" s="1"/>
  <c r="J1588" i="1" l="1"/>
  <c r="H1589" i="1"/>
  <c r="K1589" i="1" s="1"/>
  <c r="J1589" i="1" l="1"/>
  <c r="H1590" i="1"/>
  <c r="K1590" i="1" s="1"/>
  <c r="J1590" i="1" l="1"/>
  <c r="H1591" i="1"/>
  <c r="K1591" i="1" s="1"/>
  <c r="J1591" i="1" l="1"/>
  <c r="H1592" i="1"/>
  <c r="K1592" i="1" s="1"/>
  <c r="J1592" i="1" l="1"/>
  <c r="H1593" i="1"/>
  <c r="K1593" i="1" s="1"/>
  <c r="J1593" i="1" l="1"/>
  <c r="H1594" i="1"/>
  <c r="K1594" i="1" s="1"/>
  <c r="J1594" i="1" l="1"/>
  <c r="H1595" i="1"/>
  <c r="K1595" i="1" s="1"/>
  <c r="J1595" i="1" l="1"/>
  <c r="H1596" i="1"/>
  <c r="K1596" i="1" s="1"/>
  <c r="J1596" i="1" l="1"/>
  <c r="H1597" i="1"/>
  <c r="K1597" i="1" s="1"/>
  <c r="J1597" i="1" l="1"/>
  <c r="H1598" i="1"/>
  <c r="K1598" i="1" s="1"/>
  <c r="J1598" i="1" l="1"/>
  <c r="H1599" i="1"/>
  <c r="K1599" i="1" s="1"/>
  <c r="J1599" i="1" l="1"/>
  <c r="H1600" i="1"/>
  <c r="K1600" i="1" s="1"/>
  <c r="J1600" i="1" l="1"/>
  <c r="H1601" i="1"/>
  <c r="K1601" i="1" s="1"/>
  <c r="J1601" i="1" l="1"/>
  <c r="H1602" i="1"/>
  <c r="K1602" i="1" s="1"/>
  <c r="J1602" i="1" l="1"/>
  <c r="H1603" i="1"/>
  <c r="K1603" i="1" s="1"/>
  <c r="J1603" i="1" l="1"/>
  <c r="H1604" i="1"/>
  <c r="K1604" i="1" s="1"/>
  <c r="J1604" i="1" l="1"/>
  <c r="H1605" i="1"/>
  <c r="K1605" i="1" s="1"/>
  <c r="J1605" i="1" l="1"/>
  <c r="H1606" i="1"/>
  <c r="K1606" i="1" s="1"/>
  <c r="J1606" i="1" l="1"/>
  <c r="H1607" i="1"/>
  <c r="K1607" i="1" s="1"/>
  <c r="J1607" i="1" l="1"/>
  <c r="H1608" i="1"/>
  <c r="K1608" i="1" s="1"/>
  <c r="J1608" i="1" l="1"/>
  <c r="H1609" i="1"/>
  <c r="K1609" i="1" s="1"/>
  <c r="J1609" i="1" l="1"/>
  <c r="H1610" i="1"/>
  <c r="K1610" i="1" s="1"/>
  <c r="J1610" i="1" l="1"/>
  <c r="H1611" i="1"/>
  <c r="K1611" i="1" s="1"/>
  <c r="J1611" i="1" l="1"/>
  <c r="H1612" i="1"/>
  <c r="K1612" i="1" s="1"/>
  <c r="J1612" i="1" l="1"/>
  <c r="H1613" i="1"/>
  <c r="K1613" i="1" s="1"/>
  <c r="J1613" i="1" l="1"/>
  <c r="H1614" i="1"/>
  <c r="K1614" i="1" s="1"/>
  <c r="J1614" i="1" l="1"/>
  <c r="H1615" i="1"/>
  <c r="K1615" i="1" s="1"/>
  <c r="J1615" i="1" l="1"/>
  <c r="H1616" i="1"/>
  <c r="K1616" i="1" s="1"/>
  <c r="J1616" i="1" l="1"/>
  <c r="H1617" i="1"/>
  <c r="K1617" i="1" s="1"/>
  <c r="J1617" i="1" l="1"/>
  <c r="H1618" i="1"/>
  <c r="K1618" i="1" s="1"/>
  <c r="J1618" i="1" l="1"/>
  <c r="H1619" i="1"/>
  <c r="K1619" i="1" s="1"/>
  <c r="J1619" i="1" l="1"/>
  <c r="H1620" i="1"/>
  <c r="K1620" i="1" s="1"/>
  <c r="J1620" i="1" l="1"/>
  <c r="H1621" i="1"/>
  <c r="K1621" i="1" s="1"/>
  <c r="J1621" i="1" l="1"/>
  <c r="H1622" i="1"/>
  <c r="K1622" i="1" s="1"/>
  <c r="J1622" i="1" l="1"/>
  <c r="H1623" i="1"/>
  <c r="K1623" i="1" s="1"/>
  <c r="J1623" i="1" l="1"/>
  <c r="H1624" i="1"/>
  <c r="K1624" i="1" s="1"/>
  <c r="J1624" i="1" l="1"/>
  <c r="H1625" i="1"/>
  <c r="K1625" i="1" s="1"/>
  <c r="J1625" i="1" l="1"/>
  <c r="H1626" i="1"/>
  <c r="K1626" i="1" s="1"/>
  <c r="J1626" i="1" l="1"/>
  <c r="H1627" i="1"/>
  <c r="K1627" i="1" s="1"/>
  <c r="J1627" i="1" l="1"/>
  <c r="H1628" i="1"/>
  <c r="K1628" i="1" s="1"/>
  <c r="J1628" i="1" l="1"/>
  <c r="H1629" i="1"/>
  <c r="K1629" i="1" s="1"/>
  <c r="J1629" i="1" l="1"/>
  <c r="H1630" i="1"/>
  <c r="K1630" i="1" s="1"/>
  <c r="J1630" i="1" l="1"/>
  <c r="H1631" i="1"/>
  <c r="K1631" i="1" s="1"/>
  <c r="J1631" i="1" l="1"/>
  <c r="H1632" i="1"/>
  <c r="K1632" i="1" s="1"/>
  <c r="J1632" i="1" l="1"/>
  <c r="H1633" i="1"/>
  <c r="K1633" i="1" s="1"/>
  <c r="J1633" i="1" l="1"/>
  <c r="H1634" i="1"/>
  <c r="K1634" i="1" s="1"/>
  <c r="J1634" i="1" l="1"/>
  <c r="H1635" i="1"/>
  <c r="K1635" i="1" s="1"/>
  <c r="J1635" i="1" l="1"/>
  <c r="H1636" i="1"/>
  <c r="K1636" i="1" s="1"/>
  <c r="J1636" i="1" l="1"/>
  <c r="H1637" i="1"/>
  <c r="K1637" i="1" s="1"/>
  <c r="J1637" i="1" l="1"/>
  <c r="H1638" i="1"/>
  <c r="K1638" i="1" s="1"/>
  <c r="J1638" i="1" l="1"/>
  <c r="H1639" i="1"/>
  <c r="K1639" i="1" s="1"/>
  <c r="J1639" i="1" l="1"/>
  <c r="H1640" i="1"/>
  <c r="K1640" i="1" s="1"/>
  <c r="J1640" i="1" l="1"/>
  <c r="H1641" i="1"/>
  <c r="K1641" i="1" s="1"/>
  <c r="J1641" i="1" l="1"/>
  <c r="H1642" i="1"/>
  <c r="K1642" i="1" s="1"/>
  <c r="J1642" i="1" l="1"/>
  <c r="H1643" i="1"/>
  <c r="K1643" i="1" s="1"/>
  <c r="J1643" i="1" l="1"/>
  <c r="H1644" i="1"/>
  <c r="K1644" i="1" s="1"/>
  <c r="J1644" i="1" l="1"/>
  <c r="H1645" i="1"/>
  <c r="K1645" i="1" s="1"/>
  <c r="J1645" i="1" l="1"/>
  <c r="H1646" i="1"/>
  <c r="K1646" i="1" s="1"/>
  <c r="J1646" i="1" l="1"/>
  <c r="H1647" i="1"/>
  <c r="K1647" i="1" s="1"/>
  <c r="J1647" i="1" l="1"/>
  <c r="H1648" i="1"/>
  <c r="K1648" i="1" s="1"/>
  <c r="J1648" i="1" l="1"/>
  <c r="H1649" i="1"/>
  <c r="K1649" i="1" s="1"/>
  <c r="J1649" i="1" l="1"/>
  <c r="H1650" i="1"/>
  <c r="K1650" i="1" s="1"/>
  <c r="J1650" i="1" l="1"/>
  <c r="H1651" i="1"/>
  <c r="K1651" i="1" s="1"/>
  <c r="J1651" i="1" l="1"/>
  <c r="H1652" i="1"/>
  <c r="K1652" i="1" s="1"/>
  <c r="J1652" i="1" l="1"/>
  <c r="H1653" i="1"/>
  <c r="K1653" i="1" s="1"/>
  <c r="J1653" i="1" l="1"/>
  <c r="H1654" i="1"/>
  <c r="K1654" i="1" s="1"/>
  <c r="J1654" i="1" l="1"/>
  <c r="H1655" i="1"/>
  <c r="K1655" i="1" s="1"/>
  <c r="J1655" i="1" l="1"/>
  <c r="H1656" i="1"/>
  <c r="K1656" i="1" s="1"/>
  <c r="J1656" i="1" l="1"/>
  <c r="H1657" i="1"/>
  <c r="K1657" i="1" s="1"/>
  <c r="J1657" i="1" l="1"/>
  <c r="H1658" i="1"/>
  <c r="K1658" i="1" s="1"/>
  <c r="J1658" i="1" l="1"/>
  <c r="H1659" i="1"/>
  <c r="K1659" i="1" s="1"/>
  <c r="J1659" i="1" l="1"/>
  <c r="H1660" i="1"/>
  <c r="K1660" i="1" s="1"/>
  <c r="J1660" i="1" l="1"/>
  <c r="H1661" i="1"/>
  <c r="K1661" i="1" s="1"/>
  <c r="J1661" i="1" l="1"/>
  <c r="H1662" i="1"/>
  <c r="K1662" i="1" s="1"/>
  <c r="J1662" i="1" l="1"/>
  <c r="H1663" i="1"/>
  <c r="K1663" i="1" s="1"/>
  <c r="J1663" i="1" l="1"/>
  <c r="H1664" i="1"/>
  <c r="K1664" i="1" s="1"/>
  <c r="J1664" i="1" l="1"/>
  <c r="H1665" i="1"/>
  <c r="K1665" i="1" s="1"/>
  <c r="J1665" i="1" l="1"/>
  <c r="H1666" i="1"/>
  <c r="K1666" i="1" s="1"/>
  <c r="J1666" i="1" l="1"/>
  <c r="H1667" i="1"/>
  <c r="K1667" i="1" s="1"/>
  <c r="J1667" i="1" l="1"/>
  <c r="H1668" i="1"/>
  <c r="K1668" i="1" s="1"/>
  <c r="J1668" i="1" l="1"/>
  <c r="H1669" i="1"/>
  <c r="K1669" i="1" s="1"/>
  <c r="J1669" i="1" l="1"/>
  <c r="H1670" i="1"/>
  <c r="K1670" i="1" s="1"/>
  <c r="J1670" i="1" l="1"/>
  <c r="H1671" i="1"/>
  <c r="K1671" i="1" s="1"/>
  <c r="J1671" i="1" l="1"/>
  <c r="H1672" i="1"/>
  <c r="K1672" i="1" s="1"/>
  <c r="J1672" i="1" l="1"/>
  <c r="H1673" i="1"/>
  <c r="K1673" i="1" s="1"/>
  <c r="J1673" i="1" l="1"/>
  <c r="H1674" i="1"/>
  <c r="K1674" i="1" s="1"/>
  <c r="J1674" i="1" l="1"/>
  <c r="H1675" i="1"/>
  <c r="K1675" i="1" s="1"/>
  <c r="J1675" i="1" l="1"/>
  <c r="H1676" i="1"/>
  <c r="K1676" i="1" s="1"/>
  <c r="J1676" i="1" l="1"/>
  <c r="H1677" i="1"/>
  <c r="K1677" i="1" s="1"/>
  <c r="J1677" i="1" l="1"/>
  <c r="H1678" i="1"/>
  <c r="K1678" i="1" s="1"/>
  <c r="J1678" i="1" l="1"/>
  <c r="H1679" i="1"/>
  <c r="K1679" i="1" s="1"/>
  <c r="J1679" i="1" l="1"/>
  <c r="H1680" i="1"/>
  <c r="K1680" i="1" s="1"/>
  <c r="J1680" i="1" l="1"/>
  <c r="H1681" i="1"/>
  <c r="K1681" i="1" s="1"/>
  <c r="J1681" i="1" l="1"/>
  <c r="H1682" i="1"/>
  <c r="K1682" i="1" s="1"/>
  <c r="J1682" i="1" l="1"/>
  <c r="H1683" i="1"/>
  <c r="K1683" i="1" s="1"/>
  <c r="J1683" i="1" l="1"/>
  <c r="H1684" i="1"/>
  <c r="K1684" i="1" s="1"/>
  <c r="J1684" i="1" l="1"/>
  <c r="H1685" i="1"/>
  <c r="K1685" i="1" s="1"/>
  <c r="J1685" i="1" l="1"/>
  <c r="H1686" i="1"/>
  <c r="K1686" i="1" s="1"/>
  <c r="J1686" i="1" l="1"/>
  <c r="H1687" i="1"/>
  <c r="K1687" i="1" s="1"/>
  <c r="J1687" i="1" l="1"/>
  <c r="H1688" i="1"/>
  <c r="K1688" i="1" s="1"/>
  <c r="J1688" i="1" l="1"/>
  <c r="H1689" i="1"/>
  <c r="K1689" i="1" s="1"/>
  <c r="J1689" i="1" l="1"/>
  <c r="H1690" i="1"/>
  <c r="K1690" i="1" s="1"/>
  <c r="J1690" i="1" l="1"/>
  <c r="H1691" i="1"/>
  <c r="K1691" i="1" s="1"/>
  <c r="J1691" i="1" l="1"/>
  <c r="H1692" i="1"/>
  <c r="K1692" i="1" s="1"/>
  <c r="J1692" i="1" l="1"/>
  <c r="H1693" i="1"/>
  <c r="K1693" i="1" s="1"/>
  <c r="J1693" i="1" l="1"/>
  <c r="H1694" i="1"/>
  <c r="K1694" i="1" s="1"/>
  <c r="J1694" i="1" l="1"/>
  <c r="H1695" i="1"/>
  <c r="K1695" i="1" s="1"/>
  <c r="J1695" i="1" l="1"/>
  <c r="H1696" i="1"/>
  <c r="K1696" i="1" s="1"/>
  <c r="J1696" i="1" l="1"/>
  <c r="H1697" i="1"/>
  <c r="K1697" i="1" s="1"/>
  <c r="J1697" i="1" l="1"/>
  <c r="H1698" i="1"/>
  <c r="K1698" i="1" s="1"/>
  <c r="J1698" i="1" l="1"/>
  <c r="H1699" i="1"/>
  <c r="K1699" i="1" s="1"/>
  <c r="J1699" i="1" l="1"/>
  <c r="H1700" i="1"/>
  <c r="K1700" i="1" s="1"/>
  <c r="J1700" i="1" l="1"/>
  <c r="H1701" i="1"/>
  <c r="K1701" i="1" s="1"/>
  <c r="J1701" i="1" l="1"/>
  <c r="H1702" i="1"/>
  <c r="K1702" i="1" s="1"/>
  <c r="J1702" i="1" l="1"/>
  <c r="H1703" i="1"/>
  <c r="K1703" i="1" s="1"/>
  <c r="J1703" i="1" l="1"/>
  <c r="H1704" i="1"/>
  <c r="K1704" i="1" s="1"/>
  <c r="J1704" i="1" l="1"/>
  <c r="H1705" i="1"/>
  <c r="K1705" i="1" s="1"/>
  <c r="J1705" i="1" l="1"/>
  <c r="H1706" i="1"/>
  <c r="K1706" i="1" s="1"/>
  <c r="J1706" i="1" l="1"/>
  <c r="H1707" i="1"/>
  <c r="K1707" i="1" s="1"/>
  <c r="J1707" i="1" l="1"/>
  <c r="H1708" i="1"/>
  <c r="K1708" i="1" s="1"/>
  <c r="J1708" i="1" l="1"/>
  <c r="H1709" i="1"/>
  <c r="K1709" i="1" s="1"/>
  <c r="J1709" i="1" l="1"/>
  <c r="H1710" i="1"/>
  <c r="K1710" i="1" s="1"/>
  <c r="J1710" i="1" l="1"/>
  <c r="H1711" i="1"/>
  <c r="K1711" i="1" s="1"/>
  <c r="J1711" i="1" l="1"/>
  <c r="H1712" i="1"/>
  <c r="K1712" i="1" s="1"/>
  <c r="J1712" i="1" l="1"/>
  <c r="H1713" i="1"/>
  <c r="K1713" i="1" s="1"/>
  <c r="J1713" i="1" l="1"/>
  <c r="H1714" i="1"/>
  <c r="K1714" i="1" s="1"/>
  <c r="J1714" i="1" l="1"/>
  <c r="H1715" i="1"/>
  <c r="K1715" i="1" s="1"/>
  <c r="J1715" i="1" l="1"/>
  <c r="H1716" i="1"/>
  <c r="K1716" i="1" s="1"/>
  <c r="J1716" i="1" l="1"/>
  <c r="H1717" i="1"/>
  <c r="K1717" i="1" s="1"/>
  <c r="J1717" i="1" l="1"/>
  <c r="H1718" i="1"/>
  <c r="K1718" i="1" s="1"/>
  <c r="J1718" i="1" l="1"/>
  <c r="H1719" i="1"/>
  <c r="K1719" i="1" s="1"/>
  <c r="J1719" i="1" l="1"/>
  <c r="H1720" i="1"/>
  <c r="K1720" i="1" s="1"/>
  <c r="J1720" i="1" l="1"/>
  <c r="H1721" i="1"/>
  <c r="K1721" i="1" s="1"/>
  <c r="J1721" i="1" l="1"/>
  <c r="H1722" i="1"/>
  <c r="K1722" i="1" s="1"/>
  <c r="J1722" i="1" l="1"/>
  <c r="H1723" i="1"/>
  <c r="K1723" i="1" s="1"/>
  <c r="J1723" i="1" l="1"/>
  <c r="H1724" i="1"/>
  <c r="K1724" i="1" s="1"/>
  <c r="J1724" i="1" l="1"/>
  <c r="H1725" i="1"/>
  <c r="K1725" i="1" s="1"/>
  <c r="J1725" i="1" l="1"/>
  <c r="H1726" i="1"/>
  <c r="K1726" i="1" s="1"/>
  <c r="J1726" i="1" l="1"/>
  <c r="H1727" i="1"/>
  <c r="K1727" i="1" s="1"/>
  <c r="J1727" i="1" l="1"/>
  <c r="H1728" i="1"/>
  <c r="K1728" i="1" s="1"/>
  <c r="J1728" i="1" l="1"/>
  <c r="H1729" i="1"/>
  <c r="K1729" i="1" s="1"/>
  <c r="J1729" i="1" l="1"/>
  <c r="H1730" i="1"/>
  <c r="K1730" i="1" s="1"/>
  <c r="J1730" i="1" l="1"/>
  <c r="H1731" i="1"/>
  <c r="K1731" i="1" s="1"/>
  <c r="J1731" i="1" l="1"/>
  <c r="H1732" i="1"/>
  <c r="K1732" i="1" s="1"/>
  <c r="J1732" i="1" l="1"/>
  <c r="H1733" i="1"/>
  <c r="K1733" i="1" s="1"/>
  <c r="J1733" i="1" l="1"/>
  <c r="H1734" i="1"/>
  <c r="K1734" i="1" s="1"/>
  <c r="J1734" i="1" l="1"/>
  <c r="H1735" i="1"/>
  <c r="K1735" i="1" s="1"/>
  <c r="J1735" i="1" l="1"/>
  <c r="H1736" i="1"/>
  <c r="K1736" i="1" s="1"/>
  <c r="J1736" i="1" l="1"/>
  <c r="H1737" i="1"/>
  <c r="K1737" i="1" s="1"/>
  <c r="J1737" i="1" l="1"/>
  <c r="H1738" i="1"/>
  <c r="K1738" i="1" s="1"/>
  <c r="J1738" i="1" l="1"/>
  <c r="H1739" i="1"/>
  <c r="K1739" i="1" s="1"/>
  <c r="J1739" i="1" l="1"/>
  <c r="H1740" i="1"/>
  <c r="K1740" i="1" s="1"/>
  <c r="J1740" i="1" l="1"/>
  <c r="H1741" i="1"/>
  <c r="K1741" i="1" s="1"/>
  <c r="J1741" i="1" l="1"/>
  <c r="H1742" i="1"/>
  <c r="K1742" i="1" s="1"/>
  <c r="J1742" i="1" l="1"/>
  <c r="H1743" i="1"/>
  <c r="K1743" i="1" s="1"/>
  <c r="J1743" i="1" l="1"/>
  <c r="H1744" i="1"/>
  <c r="K1744" i="1" s="1"/>
  <c r="J1744" i="1" l="1"/>
  <c r="H1745" i="1"/>
  <c r="K1745" i="1" s="1"/>
  <c r="J1745" i="1" l="1"/>
  <c r="H1746" i="1"/>
  <c r="K1746" i="1" s="1"/>
  <c r="J1746" i="1" l="1"/>
  <c r="H1747" i="1"/>
  <c r="K1747" i="1" s="1"/>
  <c r="J1747" i="1" l="1"/>
  <c r="H1748" i="1"/>
  <c r="K1748" i="1" s="1"/>
  <c r="J1748" i="1" l="1"/>
  <c r="H1749" i="1"/>
  <c r="K1749" i="1" s="1"/>
  <c r="J1749" i="1" l="1"/>
  <c r="H1750" i="1"/>
  <c r="K1750" i="1" s="1"/>
  <c r="J1750" i="1" l="1"/>
  <c r="H1751" i="1"/>
  <c r="K1751" i="1" s="1"/>
  <c r="J1751" i="1" l="1"/>
  <c r="H1752" i="1"/>
  <c r="K1752" i="1" s="1"/>
  <c r="J1752" i="1" l="1"/>
  <c r="H1753" i="1"/>
  <c r="K1753" i="1" s="1"/>
  <c r="J1753" i="1" l="1"/>
  <c r="H1754" i="1"/>
  <c r="K1754" i="1" s="1"/>
  <c r="J1754" i="1" l="1"/>
  <c r="H1755" i="1"/>
  <c r="K1755" i="1" s="1"/>
  <c r="J1755" i="1" l="1"/>
  <c r="H1756" i="1"/>
  <c r="K1756" i="1" s="1"/>
  <c r="J1756" i="1" l="1"/>
  <c r="H1757" i="1"/>
  <c r="K1757" i="1" s="1"/>
  <c r="J1757" i="1" l="1"/>
  <c r="H1758" i="1"/>
  <c r="K1758" i="1" s="1"/>
  <c r="J1758" i="1" l="1"/>
  <c r="H1759" i="1"/>
  <c r="K1759" i="1" s="1"/>
  <c r="J1759" i="1" l="1"/>
  <c r="H1760" i="1"/>
  <c r="K1760" i="1" s="1"/>
  <c r="J1760" i="1" l="1"/>
  <c r="H1761" i="1"/>
  <c r="K1761" i="1" s="1"/>
  <c r="J1761" i="1" l="1"/>
  <c r="H1762" i="1"/>
  <c r="K1762" i="1" s="1"/>
  <c r="J1762" i="1" l="1"/>
  <c r="H1763" i="1"/>
  <c r="K1763" i="1" s="1"/>
  <c r="J1763" i="1" l="1"/>
  <c r="H1764" i="1"/>
  <c r="K1764" i="1" s="1"/>
  <c r="J1764" i="1" l="1"/>
  <c r="H1765" i="1"/>
  <c r="K1765" i="1" s="1"/>
  <c r="J1765" i="1" l="1"/>
  <c r="H1766" i="1"/>
  <c r="K1766" i="1" s="1"/>
  <c r="J1766" i="1" l="1"/>
  <c r="H1767" i="1"/>
  <c r="K1767" i="1" s="1"/>
  <c r="J1767" i="1" l="1"/>
  <c r="H1768" i="1"/>
  <c r="K1768" i="1" s="1"/>
  <c r="J1768" i="1" l="1"/>
  <c r="H1769" i="1"/>
  <c r="K1769" i="1" s="1"/>
  <c r="J1769" i="1" l="1"/>
  <c r="H1770" i="1"/>
  <c r="K1770" i="1" s="1"/>
  <c r="J1770" i="1" l="1"/>
  <c r="H1771" i="1"/>
  <c r="K1771" i="1" s="1"/>
  <c r="J1771" i="1" l="1"/>
  <c r="H1772" i="1"/>
  <c r="K1772" i="1" s="1"/>
  <c r="J1772" i="1" l="1"/>
  <c r="H1773" i="1"/>
  <c r="K1773" i="1" s="1"/>
  <c r="J1773" i="1" l="1"/>
  <c r="H1774" i="1"/>
  <c r="K1774" i="1" s="1"/>
  <c r="J1774" i="1" l="1"/>
  <c r="H1775" i="1"/>
  <c r="K1775" i="1" s="1"/>
  <c r="J1775" i="1" l="1"/>
  <c r="H1776" i="1"/>
  <c r="K1776" i="1" s="1"/>
  <c r="J1776" i="1" l="1"/>
  <c r="H1777" i="1"/>
  <c r="K1777" i="1" s="1"/>
  <c r="J1777" i="1" l="1"/>
  <c r="H1778" i="1"/>
  <c r="K1778" i="1" s="1"/>
  <c r="J1778" i="1" l="1"/>
  <c r="H1779" i="1"/>
  <c r="K1779" i="1" s="1"/>
  <c r="J1779" i="1" l="1"/>
  <c r="H1780" i="1"/>
  <c r="K1780" i="1" s="1"/>
  <c r="J1780" i="1" l="1"/>
  <c r="H1781" i="1"/>
  <c r="K1781" i="1" s="1"/>
  <c r="J1781" i="1" l="1"/>
  <c r="H1782" i="1"/>
  <c r="K1782" i="1" s="1"/>
  <c r="J1782" i="1" l="1"/>
  <c r="H1783" i="1"/>
  <c r="K1783" i="1" s="1"/>
  <c r="J1783" i="1" l="1"/>
  <c r="H1784" i="1"/>
  <c r="K1784" i="1" s="1"/>
  <c r="J1784" i="1" l="1"/>
  <c r="H1785" i="1"/>
  <c r="K1785" i="1" s="1"/>
  <c r="J1785" i="1" l="1"/>
  <c r="H1786" i="1"/>
  <c r="K1786" i="1" s="1"/>
  <c r="J1786" i="1" l="1"/>
  <c r="H1787" i="1"/>
  <c r="K1787" i="1" s="1"/>
  <c r="J1787" i="1" l="1"/>
  <c r="H1788" i="1"/>
  <c r="K1788" i="1" s="1"/>
  <c r="J1788" i="1" l="1"/>
  <c r="H1789" i="1"/>
  <c r="K1789" i="1" s="1"/>
  <c r="J1789" i="1" l="1"/>
  <c r="H1790" i="1"/>
  <c r="K1790" i="1" s="1"/>
  <c r="J1790" i="1" l="1"/>
  <c r="H1791" i="1"/>
  <c r="K1791" i="1" s="1"/>
  <c r="J1791" i="1" l="1"/>
  <c r="H1792" i="1"/>
  <c r="K1792" i="1" s="1"/>
  <c r="J1792" i="1" l="1"/>
  <c r="H1793" i="1"/>
  <c r="K1793" i="1" s="1"/>
  <c r="J1793" i="1" l="1"/>
  <c r="H1794" i="1"/>
  <c r="K1794" i="1" s="1"/>
  <c r="J1794" i="1" l="1"/>
  <c r="H1795" i="1"/>
  <c r="K1795" i="1" s="1"/>
  <c r="J1795" i="1" l="1"/>
  <c r="H1796" i="1"/>
  <c r="K1796" i="1" s="1"/>
  <c r="J1796" i="1" l="1"/>
  <c r="H1797" i="1"/>
  <c r="K1797" i="1" s="1"/>
  <c r="J1797" i="1" l="1"/>
  <c r="H1798" i="1"/>
  <c r="K1798" i="1" s="1"/>
  <c r="J1798" i="1" l="1"/>
  <c r="H1799" i="1"/>
  <c r="K1799" i="1" s="1"/>
  <c r="J1799" i="1" l="1"/>
  <c r="H1800" i="1"/>
  <c r="K1800" i="1" s="1"/>
  <c r="J1800" i="1" l="1"/>
  <c r="H1801" i="1"/>
  <c r="K1801" i="1" s="1"/>
  <c r="J1801" i="1" l="1"/>
  <c r="H1802" i="1"/>
  <c r="K1802" i="1" s="1"/>
  <c r="J1802" i="1" l="1"/>
  <c r="H1803" i="1"/>
  <c r="K1803" i="1" s="1"/>
  <c r="J1803" i="1" l="1"/>
  <c r="H1804" i="1"/>
  <c r="K1804" i="1" s="1"/>
  <c r="J1804" i="1" l="1"/>
  <c r="H1805" i="1"/>
  <c r="K1805" i="1" s="1"/>
  <c r="J1805" i="1" l="1"/>
  <c r="H1806" i="1"/>
  <c r="K1806" i="1" s="1"/>
  <c r="J1806" i="1" l="1"/>
  <c r="H1807" i="1"/>
  <c r="K1807" i="1" s="1"/>
  <c r="J1807" i="1" l="1"/>
  <c r="H1808" i="1"/>
  <c r="K1808" i="1" s="1"/>
  <c r="J1808" i="1" l="1"/>
  <c r="H1809" i="1"/>
  <c r="K1809" i="1" s="1"/>
  <c r="J1809" i="1" l="1"/>
  <c r="H1810" i="1"/>
  <c r="K1810" i="1" s="1"/>
  <c r="J1810" i="1" l="1"/>
  <c r="H1811" i="1"/>
  <c r="K1811" i="1" s="1"/>
  <c r="J1811" i="1" l="1"/>
  <c r="H1812" i="1"/>
  <c r="K1812" i="1" s="1"/>
  <c r="J1812" i="1" l="1"/>
  <c r="H1813" i="1"/>
  <c r="K1813" i="1" s="1"/>
  <c r="J1813" i="1" l="1"/>
  <c r="H1814" i="1"/>
  <c r="K1814" i="1" s="1"/>
  <c r="J1814" i="1" l="1"/>
  <c r="H1815" i="1"/>
  <c r="K1815" i="1" s="1"/>
  <c r="J1815" i="1" l="1"/>
  <c r="H1816" i="1"/>
  <c r="K1816" i="1" s="1"/>
  <c r="J1816" i="1" l="1"/>
  <c r="H1817" i="1"/>
  <c r="K1817" i="1" s="1"/>
  <c r="J1817" i="1" l="1"/>
  <c r="H1818" i="1"/>
  <c r="K1818" i="1" s="1"/>
  <c r="J1818" i="1" l="1"/>
  <c r="H1819" i="1"/>
  <c r="K1819" i="1" s="1"/>
  <c r="J1819" i="1" l="1"/>
  <c r="H1820" i="1"/>
  <c r="K1820" i="1" s="1"/>
  <c r="J1820" i="1" l="1"/>
  <c r="H1821" i="1"/>
  <c r="K1821" i="1" s="1"/>
  <c r="J1821" i="1" l="1"/>
  <c r="H1822" i="1"/>
  <c r="K1822" i="1" s="1"/>
  <c r="J1822" i="1" l="1"/>
  <c r="H1823" i="1"/>
  <c r="K1823" i="1" s="1"/>
  <c r="J1823" i="1" l="1"/>
  <c r="H1824" i="1"/>
  <c r="K1824" i="1" s="1"/>
  <c r="J1824" i="1" l="1"/>
  <c r="H1825" i="1"/>
  <c r="K1825" i="1" s="1"/>
  <c r="J1825" i="1" l="1"/>
  <c r="H1826" i="1"/>
  <c r="K1826" i="1" s="1"/>
  <c r="J1826" i="1" l="1"/>
  <c r="H1827" i="1"/>
  <c r="K1827" i="1" s="1"/>
  <c r="J1827" i="1" l="1"/>
  <c r="H1828" i="1"/>
  <c r="K1828" i="1" s="1"/>
  <c r="J1828" i="1" l="1"/>
  <c r="H1829" i="1"/>
  <c r="K1829" i="1" s="1"/>
  <c r="J1829" i="1" l="1"/>
  <c r="H1830" i="1"/>
  <c r="K1830" i="1" s="1"/>
  <c r="J1830" i="1" l="1"/>
  <c r="H1831" i="1"/>
  <c r="K1831" i="1" s="1"/>
  <c r="J1831" i="1" l="1"/>
  <c r="H1832" i="1"/>
  <c r="K1832" i="1" s="1"/>
  <c r="J1832" i="1" l="1"/>
  <c r="H1833" i="1"/>
  <c r="K1833" i="1" s="1"/>
  <c r="J1833" i="1" l="1"/>
  <c r="H1834" i="1"/>
  <c r="K1834" i="1" s="1"/>
  <c r="J1834" i="1" l="1"/>
  <c r="H1835" i="1"/>
  <c r="K1835" i="1" s="1"/>
  <c r="J1835" i="1" l="1"/>
  <c r="H1836" i="1"/>
  <c r="K1836" i="1" s="1"/>
  <c r="J1836" i="1" l="1"/>
  <c r="H1837" i="1"/>
  <c r="K1837" i="1" s="1"/>
  <c r="J1837" i="1" l="1"/>
  <c r="H1838" i="1"/>
  <c r="K1838" i="1" s="1"/>
  <c r="J1838" i="1" l="1"/>
  <c r="H1839" i="1"/>
  <c r="K1839" i="1" s="1"/>
  <c r="J1839" i="1" l="1"/>
  <c r="H1840" i="1"/>
  <c r="K1840" i="1" s="1"/>
  <c r="J1840" i="1" l="1"/>
  <c r="H1841" i="1"/>
  <c r="K1841" i="1" s="1"/>
  <c r="J1841" i="1" l="1"/>
  <c r="H1842" i="1"/>
  <c r="K1842" i="1" s="1"/>
  <c r="J1842" i="1" l="1"/>
  <c r="H1843" i="1"/>
  <c r="K1843" i="1" s="1"/>
  <c r="J1843" i="1" l="1"/>
  <c r="H1844" i="1"/>
  <c r="K1844" i="1" s="1"/>
  <c r="J1844" i="1" l="1"/>
  <c r="H1845" i="1"/>
  <c r="K1845" i="1" s="1"/>
  <c r="J1845" i="1" l="1"/>
  <c r="H1846" i="1"/>
  <c r="K1846" i="1" s="1"/>
  <c r="J1846" i="1" l="1"/>
  <c r="H1847" i="1"/>
  <c r="K1847" i="1" s="1"/>
  <c r="J1847" i="1" l="1"/>
  <c r="H1848" i="1"/>
  <c r="K1848" i="1" s="1"/>
  <c r="J1848" i="1" l="1"/>
  <c r="H1849" i="1"/>
  <c r="K1849" i="1" s="1"/>
  <c r="J1849" i="1" l="1"/>
  <c r="H1850" i="1"/>
  <c r="K1850" i="1" s="1"/>
  <c r="J1850" i="1" l="1"/>
  <c r="H1851" i="1"/>
  <c r="K1851" i="1" s="1"/>
  <c r="J1851" i="1" l="1"/>
  <c r="H1852" i="1"/>
  <c r="K1852" i="1" s="1"/>
  <c r="J1852" i="1" l="1"/>
  <c r="H1853" i="1"/>
  <c r="K1853" i="1" s="1"/>
  <c r="J1853" i="1" l="1"/>
  <c r="H1854" i="1"/>
  <c r="K1854" i="1" s="1"/>
  <c r="J1854" i="1" l="1"/>
  <c r="H1855" i="1"/>
  <c r="K1855" i="1" s="1"/>
  <c r="J1855" i="1" l="1"/>
  <c r="H1856" i="1"/>
  <c r="K1856" i="1" s="1"/>
  <c r="J1856" i="1" l="1"/>
  <c r="H1857" i="1"/>
  <c r="K1857" i="1" s="1"/>
  <c r="J1857" i="1" l="1"/>
  <c r="H1858" i="1"/>
  <c r="K1858" i="1" s="1"/>
  <c r="J1858" i="1" l="1"/>
  <c r="H1859" i="1"/>
  <c r="K1859" i="1" s="1"/>
  <c r="J1859" i="1" l="1"/>
  <c r="H1860" i="1"/>
  <c r="K1860" i="1" s="1"/>
  <c r="J1860" i="1" l="1"/>
  <c r="H1861" i="1"/>
  <c r="K1861" i="1" s="1"/>
  <c r="J1861" i="1" l="1"/>
  <c r="H1862" i="1"/>
  <c r="K1862" i="1" s="1"/>
  <c r="J1862" i="1" l="1"/>
  <c r="H1863" i="1"/>
  <c r="K1863" i="1" s="1"/>
  <c r="J1863" i="1" l="1"/>
  <c r="H1864" i="1"/>
  <c r="K1864" i="1" s="1"/>
  <c r="J1864" i="1" l="1"/>
  <c r="H1865" i="1"/>
  <c r="K1865" i="1" s="1"/>
  <c r="J1865" i="1" l="1"/>
  <c r="H1866" i="1"/>
  <c r="K1866" i="1" s="1"/>
  <c r="J1866" i="1" l="1"/>
  <c r="H1867" i="1"/>
  <c r="K1867" i="1" s="1"/>
  <c r="J1867" i="1" l="1"/>
  <c r="H1868" i="1"/>
  <c r="K1868" i="1" s="1"/>
  <c r="J1868" i="1" l="1"/>
  <c r="H1869" i="1"/>
  <c r="K1869" i="1" s="1"/>
  <c r="J1869" i="1" l="1"/>
  <c r="H1870" i="1"/>
  <c r="K1870" i="1" s="1"/>
  <c r="J1870" i="1" l="1"/>
  <c r="H1871" i="1"/>
  <c r="K1871" i="1" s="1"/>
  <c r="J1871" i="1" l="1"/>
  <c r="H1872" i="1"/>
  <c r="K1872" i="1" s="1"/>
  <c r="J1872" i="1" l="1"/>
  <c r="H1873" i="1"/>
  <c r="K1873" i="1" s="1"/>
  <c r="J1873" i="1" l="1"/>
  <c r="H1874" i="1"/>
  <c r="K1874" i="1" s="1"/>
  <c r="J1874" i="1" l="1"/>
  <c r="H1875" i="1"/>
  <c r="K1875" i="1" s="1"/>
  <c r="J1875" i="1" l="1"/>
  <c r="H1876" i="1"/>
  <c r="K1876" i="1" s="1"/>
  <c r="J1876" i="1" l="1"/>
  <c r="H1877" i="1"/>
  <c r="K1877" i="1" s="1"/>
  <c r="J1877" i="1" l="1"/>
  <c r="H1878" i="1"/>
  <c r="K1878" i="1" s="1"/>
  <c r="J1878" i="1" l="1"/>
  <c r="H1879" i="1"/>
  <c r="K1879" i="1" s="1"/>
  <c r="J1879" i="1" l="1"/>
  <c r="H1880" i="1"/>
  <c r="K1880" i="1" s="1"/>
  <c r="J1880" i="1" l="1"/>
  <c r="H1881" i="1"/>
  <c r="K1881" i="1" s="1"/>
  <c r="J1881" i="1" l="1"/>
  <c r="H1882" i="1"/>
  <c r="K1882" i="1" s="1"/>
  <c r="J1882" i="1" l="1"/>
  <c r="H1883" i="1"/>
  <c r="K1883" i="1" s="1"/>
  <c r="J1883" i="1" l="1"/>
  <c r="H1884" i="1"/>
  <c r="K1884" i="1" s="1"/>
  <c r="J1884" i="1" l="1"/>
  <c r="H1885" i="1"/>
  <c r="K1885" i="1" s="1"/>
  <c r="J1885" i="1" l="1"/>
  <c r="H1886" i="1"/>
  <c r="K1886" i="1" s="1"/>
  <c r="J1886" i="1" l="1"/>
  <c r="H1887" i="1"/>
  <c r="K1887" i="1" s="1"/>
  <c r="J1887" i="1" l="1"/>
  <c r="H1888" i="1"/>
  <c r="K1888" i="1" s="1"/>
  <c r="J1888" i="1" l="1"/>
  <c r="H1889" i="1"/>
  <c r="K1889" i="1" s="1"/>
  <c r="J1889" i="1" l="1"/>
  <c r="H1890" i="1"/>
  <c r="K1890" i="1" s="1"/>
  <c r="J1890" i="1" l="1"/>
  <c r="H1891" i="1"/>
  <c r="K1891" i="1" s="1"/>
  <c r="J1891" i="1" l="1"/>
  <c r="H1892" i="1"/>
  <c r="K1892" i="1" s="1"/>
  <c r="J1892" i="1" l="1"/>
  <c r="H1893" i="1"/>
  <c r="K1893" i="1" s="1"/>
  <c r="J1893" i="1" l="1"/>
  <c r="H1894" i="1"/>
  <c r="K1894" i="1" s="1"/>
  <c r="J1894" i="1" l="1"/>
  <c r="H1895" i="1"/>
  <c r="K1895" i="1" s="1"/>
  <c r="J1895" i="1" l="1"/>
  <c r="H1896" i="1"/>
  <c r="K1896" i="1" s="1"/>
  <c r="J1896" i="1" l="1"/>
  <c r="H1897" i="1"/>
  <c r="K1897" i="1" s="1"/>
  <c r="J1897" i="1" l="1"/>
  <c r="H1898" i="1"/>
  <c r="K1898" i="1" s="1"/>
  <c r="J1898" i="1" l="1"/>
  <c r="H1899" i="1"/>
  <c r="K1899" i="1" s="1"/>
  <c r="J1899" i="1" l="1"/>
  <c r="H1900" i="1"/>
  <c r="K1900" i="1" s="1"/>
  <c r="J1900" i="1" l="1"/>
  <c r="H1901" i="1"/>
  <c r="K1901" i="1" s="1"/>
  <c r="J1901" i="1" l="1"/>
  <c r="H1902" i="1"/>
  <c r="K1902" i="1" s="1"/>
  <c r="J1902" i="1" l="1"/>
  <c r="H1903" i="1"/>
  <c r="K1903" i="1" s="1"/>
  <c r="J1903" i="1" l="1"/>
  <c r="H1904" i="1"/>
  <c r="K1904" i="1" s="1"/>
  <c r="J1904" i="1" l="1"/>
  <c r="H1905" i="1"/>
  <c r="K1905" i="1" s="1"/>
  <c r="J1905" i="1" l="1"/>
  <c r="H1906" i="1"/>
  <c r="K1906" i="1" s="1"/>
  <c r="J1906" i="1" l="1"/>
  <c r="H1907" i="1"/>
  <c r="K1907" i="1" s="1"/>
  <c r="J1907" i="1" l="1"/>
  <c r="H1908" i="1"/>
  <c r="K1908" i="1" s="1"/>
  <c r="J1908" i="1" l="1"/>
  <c r="H1909" i="1"/>
  <c r="K1909" i="1" s="1"/>
  <c r="J1909" i="1" l="1"/>
  <c r="H1910" i="1"/>
  <c r="K1910" i="1" s="1"/>
  <c r="J1910" i="1" l="1"/>
  <c r="H1911" i="1"/>
  <c r="K1911" i="1" s="1"/>
  <c r="J1911" i="1" l="1"/>
  <c r="H1912" i="1"/>
  <c r="K1912" i="1" s="1"/>
  <c r="J1912" i="1" l="1"/>
  <c r="H1913" i="1"/>
  <c r="K1913" i="1" s="1"/>
  <c r="J1913" i="1" l="1"/>
  <c r="H1914" i="1"/>
  <c r="K1914" i="1" s="1"/>
  <c r="J1914" i="1" l="1"/>
  <c r="H1915" i="1"/>
  <c r="K1915" i="1" s="1"/>
  <c r="J1915" i="1" l="1"/>
  <c r="H1916" i="1"/>
  <c r="K1916" i="1" s="1"/>
  <c r="J1916" i="1" l="1"/>
  <c r="H1917" i="1"/>
  <c r="K1917" i="1" s="1"/>
  <c r="J1917" i="1" l="1"/>
  <c r="H1918" i="1"/>
  <c r="K1918" i="1" s="1"/>
  <c r="J1918" i="1" l="1"/>
  <c r="H1919" i="1"/>
  <c r="K1919" i="1" s="1"/>
  <c r="J1919" i="1" l="1"/>
  <c r="H1920" i="1"/>
  <c r="K1920" i="1" s="1"/>
  <c r="J1920" i="1" l="1"/>
  <c r="H1921" i="1"/>
  <c r="K1921" i="1" s="1"/>
  <c r="J1921" i="1" l="1"/>
  <c r="H1922" i="1"/>
  <c r="K1922" i="1" s="1"/>
  <c r="J1922" i="1" l="1"/>
  <c r="H1923" i="1"/>
  <c r="K1923" i="1" s="1"/>
  <c r="J1923" i="1" l="1"/>
  <c r="H1924" i="1"/>
  <c r="K1924" i="1" s="1"/>
  <c r="J1924" i="1" l="1"/>
  <c r="H1925" i="1"/>
  <c r="K1925" i="1" s="1"/>
  <c r="J1925" i="1" l="1"/>
  <c r="H1926" i="1"/>
  <c r="K1926" i="1" s="1"/>
  <c r="J1926" i="1" l="1"/>
  <c r="H1927" i="1"/>
  <c r="K1927" i="1" s="1"/>
  <c r="J1927" i="1" l="1"/>
  <c r="H1928" i="1"/>
  <c r="K1928" i="1" s="1"/>
  <c r="J1928" i="1" l="1"/>
  <c r="H1929" i="1"/>
  <c r="K1929" i="1" s="1"/>
  <c r="J1929" i="1" l="1"/>
  <c r="H1930" i="1"/>
  <c r="K1930" i="1" s="1"/>
  <c r="J1930" i="1" l="1"/>
  <c r="H1931" i="1"/>
  <c r="K1931" i="1" s="1"/>
  <c r="J1931" i="1" l="1"/>
  <c r="H1932" i="1"/>
  <c r="K1932" i="1" s="1"/>
  <c r="J1932" i="1" l="1"/>
  <c r="H1933" i="1"/>
  <c r="K1933" i="1" s="1"/>
  <c r="J1933" i="1" l="1"/>
  <c r="H1934" i="1"/>
  <c r="K1934" i="1" s="1"/>
  <c r="J1934" i="1" l="1"/>
  <c r="H1935" i="1"/>
  <c r="K1935" i="1" s="1"/>
  <c r="J1935" i="1" l="1"/>
  <c r="H1936" i="1"/>
  <c r="K1936" i="1" s="1"/>
  <c r="J1936" i="1" l="1"/>
  <c r="H1937" i="1"/>
  <c r="K1937" i="1" s="1"/>
  <c r="J1937" i="1" l="1"/>
  <c r="H1938" i="1"/>
  <c r="K1938" i="1" s="1"/>
  <c r="J1938" i="1" l="1"/>
  <c r="H1939" i="1"/>
  <c r="K1939" i="1" s="1"/>
  <c r="J1939" i="1" l="1"/>
  <c r="H1940" i="1"/>
  <c r="K1940" i="1" s="1"/>
  <c r="J1940" i="1" l="1"/>
  <c r="H1941" i="1"/>
  <c r="K1941" i="1" s="1"/>
  <c r="J1941" i="1" l="1"/>
  <c r="H1942" i="1"/>
  <c r="K1942" i="1" s="1"/>
  <c r="J1942" i="1" l="1"/>
  <c r="H1943" i="1"/>
  <c r="K1943" i="1" s="1"/>
  <c r="J1943" i="1" l="1"/>
  <c r="H1944" i="1"/>
  <c r="K1944" i="1" s="1"/>
  <c r="J1944" i="1" l="1"/>
  <c r="H1945" i="1"/>
  <c r="K1945" i="1" s="1"/>
  <c r="J1945" i="1" l="1"/>
  <c r="H1946" i="1"/>
  <c r="K1946" i="1" s="1"/>
  <c r="J1946" i="1" l="1"/>
  <c r="H1947" i="1"/>
  <c r="K1947" i="1" s="1"/>
  <c r="J1947" i="1" l="1"/>
  <c r="H1948" i="1"/>
  <c r="K1948" i="1" s="1"/>
  <c r="J1948" i="1" l="1"/>
  <c r="H1949" i="1"/>
  <c r="K1949" i="1" s="1"/>
  <c r="J1949" i="1" l="1"/>
  <c r="H1950" i="1"/>
  <c r="K1950" i="1" s="1"/>
  <c r="J1950" i="1" l="1"/>
  <c r="H1951" i="1"/>
  <c r="K1951" i="1" s="1"/>
  <c r="J1951" i="1" l="1"/>
  <c r="H1952" i="1"/>
  <c r="K1952" i="1" s="1"/>
  <c r="J1952" i="1" l="1"/>
  <c r="H1953" i="1"/>
  <c r="K1953" i="1" s="1"/>
  <c r="J1953" i="1" l="1"/>
  <c r="H1954" i="1"/>
  <c r="K1954" i="1" s="1"/>
  <c r="J1954" i="1" l="1"/>
  <c r="H1955" i="1"/>
  <c r="K1955" i="1" s="1"/>
  <c r="J1955" i="1" l="1"/>
  <c r="H1956" i="1"/>
  <c r="K1956" i="1" s="1"/>
  <c r="J1956" i="1" l="1"/>
  <c r="H1957" i="1"/>
  <c r="K1957" i="1" s="1"/>
  <c r="J1957" i="1" l="1"/>
  <c r="H1958" i="1"/>
  <c r="K1958" i="1" s="1"/>
  <c r="J1958" i="1" l="1"/>
  <c r="H1959" i="1"/>
  <c r="K1959" i="1" s="1"/>
  <c r="J1959" i="1" l="1"/>
  <c r="H1960" i="1"/>
  <c r="K1960" i="1" s="1"/>
  <c r="J1960" i="1" l="1"/>
  <c r="H1961" i="1"/>
  <c r="K1961" i="1" s="1"/>
  <c r="J1961" i="1" l="1"/>
  <c r="H1962" i="1"/>
  <c r="K1962" i="1" s="1"/>
  <c r="J1962" i="1" l="1"/>
  <c r="H1963" i="1"/>
  <c r="K1963" i="1" s="1"/>
  <c r="J1963" i="1" l="1"/>
  <c r="H1964" i="1"/>
  <c r="K1964" i="1" s="1"/>
  <c r="J1964" i="1" l="1"/>
  <c r="H1965" i="1"/>
  <c r="K1965" i="1" s="1"/>
  <c r="J1965" i="1" l="1"/>
  <c r="H1966" i="1"/>
  <c r="K1966" i="1" s="1"/>
  <c r="J1966" i="1" l="1"/>
  <c r="H1967" i="1"/>
  <c r="K1967" i="1" s="1"/>
  <c r="J1967" i="1" l="1"/>
  <c r="H1968" i="1"/>
  <c r="K1968" i="1" s="1"/>
  <c r="J1968" i="1" l="1"/>
  <c r="H1969" i="1"/>
  <c r="K1969" i="1" s="1"/>
  <c r="J1969" i="1" l="1"/>
  <c r="H1970" i="1"/>
  <c r="K1970" i="1" s="1"/>
  <c r="J1970" i="1" l="1"/>
  <c r="H1971" i="1"/>
  <c r="K1971" i="1" s="1"/>
  <c r="J1971" i="1" l="1"/>
  <c r="H1972" i="1"/>
  <c r="K1972" i="1" s="1"/>
  <c r="J1972" i="1" l="1"/>
  <c r="H1973" i="1"/>
  <c r="K1973" i="1" s="1"/>
  <c r="J1973" i="1" l="1"/>
  <c r="H1974" i="1"/>
  <c r="K1974" i="1" s="1"/>
  <c r="J1974" i="1" l="1"/>
  <c r="H1975" i="1"/>
  <c r="K1975" i="1" s="1"/>
  <c r="J1975" i="1" l="1"/>
  <c r="H1976" i="1"/>
  <c r="K1976" i="1" s="1"/>
  <c r="J1976" i="1" l="1"/>
  <c r="H1977" i="1"/>
  <c r="K1977" i="1" s="1"/>
  <c r="J1977" i="1" l="1"/>
  <c r="H1978" i="1"/>
  <c r="K1978" i="1" s="1"/>
  <c r="J1978" i="1" l="1"/>
  <c r="H1979" i="1"/>
  <c r="K1979" i="1" s="1"/>
  <c r="J1979" i="1" l="1"/>
  <c r="H1980" i="1"/>
  <c r="K1980" i="1" s="1"/>
  <c r="J1980" i="1" l="1"/>
  <c r="H1981" i="1"/>
  <c r="K1981" i="1" s="1"/>
  <c r="J1981" i="1" l="1"/>
  <c r="H1982" i="1"/>
  <c r="K1982" i="1" s="1"/>
  <c r="J1982" i="1" l="1"/>
  <c r="H1983" i="1"/>
  <c r="K1983" i="1" s="1"/>
  <c r="J1983" i="1" l="1"/>
  <c r="H1984" i="1"/>
  <c r="K1984" i="1" s="1"/>
  <c r="J1984" i="1" l="1"/>
  <c r="H1985" i="1"/>
  <c r="K1985" i="1" s="1"/>
  <c r="J1985" i="1" l="1"/>
  <c r="H1986" i="1"/>
  <c r="K1986" i="1" s="1"/>
  <c r="J1986" i="1" l="1"/>
  <c r="H1987" i="1"/>
  <c r="K1987" i="1" s="1"/>
  <c r="J1987" i="1" l="1"/>
  <c r="H1988" i="1"/>
  <c r="K1988" i="1" s="1"/>
  <c r="J1988" i="1" l="1"/>
  <c r="H1989" i="1"/>
  <c r="K1989" i="1" s="1"/>
  <c r="J1989" i="1" l="1"/>
  <c r="H1990" i="1"/>
  <c r="K1990" i="1" s="1"/>
  <c r="J1990" i="1" l="1"/>
  <c r="H1991" i="1"/>
  <c r="K1991" i="1" s="1"/>
  <c r="J1991" i="1" l="1"/>
  <c r="H1992" i="1"/>
  <c r="K1992" i="1" s="1"/>
  <c r="J1992" i="1" l="1"/>
  <c r="H1993" i="1"/>
  <c r="K1993" i="1" s="1"/>
  <c r="J1993" i="1" l="1"/>
  <c r="H1994" i="1"/>
  <c r="K1994" i="1" s="1"/>
  <c r="J1994" i="1" l="1"/>
  <c r="H1995" i="1"/>
  <c r="K1995" i="1" s="1"/>
  <c r="J1995" i="1" l="1"/>
  <c r="H1996" i="1"/>
  <c r="K1996" i="1" s="1"/>
  <c r="J1996" i="1" l="1"/>
  <c r="H1997" i="1"/>
  <c r="K1997" i="1" s="1"/>
  <c r="J1997" i="1" l="1"/>
  <c r="H1998" i="1"/>
  <c r="K1998" i="1" s="1"/>
  <c r="J1998" i="1" l="1"/>
  <c r="H1999" i="1"/>
  <c r="K1999" i="1" s="1"/>
  <c r="J1999" i="1" l="1"/>
  <c r="H2000" i="1"/>
  <c r="K2000" i="1" s="1"/>
  <c r="J2000" i="1" l="1"/>
  <c r="H2001" i="1"/>
  <c r="K2001" i="1" s="1"/>
  <c r="J2001" i="1" l="1"/>
  <c r="H2002" i="1"/>
  <c r="K2002" i="1" s="1"/>
  <c r="J2002" i="1" l="1"/>
  <c r="H2003" i="1"/>
  <c r="K2003" i="1" s="1"/>
  <c r="J2003" i="1" l="1"/>
  <c r="H2004" i="1"/>
  <c r="K2004" i="1" s="1"/>
  <c r="J2004" i="1" l="1"/>
  <c r="H2005" i="1"/>
  <c r="K2005" i="1" s="1"/>
  <c r="J2005" i="1" l="1"/>
  <c r="H2006" i="1"/>
  <c r="K2006" i="1" s="1"/>
  <c r="J2006" i="1" l="1"/>
  <c r="H2007" i="1"/>
  <c r="K2007" i="1" s="1"/>
  <c r="J2007" i="1" l="1"/>
  <c r="H2008" i="1"/>
  <c r="K2008" i="1" s="1"/>
  <c r="J2008" i="1" l="1"/>
  <c r="H2009" i="1"/>
  <c r="K2009" i="1" s="1"/>
  <c r="J2009" i="1" l="1"/>
  <c r="H2010" i="1"/>
  <c r="K2010" i="1" s="1"/>
  <c r="J2010" i="1" l="1"/>
  <c r="H2011" i="1"/>
  <c r="K2011" i="1" s="1"/>
  <c r="J2011" i="1" l="1"/>
  <c r="H2012" i="1"/>
  <c r="K2012" i="1" s="1"/>
  <c r="J2012" i="1" l="1"/>
  <c r="H2013" i="1"/>
  <c r="K2013" i="1" s="1"/>
  <c r="J2013" i="1" l="1"/>
  <c r="H2014" i="1"/>
  <c r="K2014" i="1" s="1"/>
  <c r="J2014" i="1" l="1"/>
  <c r="H2015" i="1"/>
  <c r="K2015" i="1" s="1"/>
  <c r="J2015" i="1" l="1"/>
  <c r="H2016" i="1"/>
  <c r="K2016" i="1" s="1"/>
  <c r="J2016" i="1" l="1"/>
  <c r="H2017" i="1"/>
  <c r="K2017" i="1" s="1"/>
  <c r="J2017" i="1" l="1"/>
  <c r="H2018" i="1"/>
  <c r="K2018" i="1" s="1"/>
  <c r="J2018" i="1" l="1"/>
  <c r="H2019" i="1"/>
  <c r="K2019" i="1" s="1"/>
  <c r="J2019" i="1" l="1"/>
  <c r="H2020" i="1"/>
  <c r="K2020" i="1" s="1"/>
  <c r="J2020" i="1" l="1"/>
  <c r="H2021" i="1"/>
  <c r="K2021" i="1" s="1"/>
  <c r="J2021" i="1" l="1"/>
  <c r="H2022" i="1"/>
  <c r="K2022" i="1" s="1"/>
  <c r="J2022" i="1" l="1"/>
  <c r="H2023" i="1"/>
  <c r="K2023" i="1" s="1"/>
  <c r="J2023" i="1" l="1"/>
  <c r="H2024" i="1"/>
  <c r="K2024" i="1" s="1"/>
  <c r="J2024" i="1" l="1"/>
  <c r="H2025" i="1"/>
  <c r="K2025" i="1" s="1"/>
  <c r="J2025" i="1" l="1"/>
  <c r="H2026" i="1"/>
  <c r="K2026" i="1" s="1"/>
  <c r="J2026" i="1" l="1"/>
  <c r="H2027" i="1"/>
  <c r="K2027" i="1" s="1"/>
  <c r="J2027" i="1" l="1"/>
  <c r="H2028" i="1"/>
  <c r="K2028" i="1" s="1"/>
  <c r="J2028" i="1" l="1"/>
  <c r="H2029" i="1"/>
  <c r="K2029" i="1" s="1"/>
  <c r="J2029" i="1" l="1"/>
  <c r="H2030" i="1"/>
  <c r="K2030" i="1" s="1"/>
  <c r="J2030" i="1" l="1"/>
  <c r="H2031" i="1"/>
  <c r="K2031" i="1" s="1"/>
  <c r="J2031" i="1" l="1"/>
  <c r="H2032" i="1"/>
  <c r="K2032" i="1" s="1"/>
  <c r="J2032" i="1" l="1"/>
  <c r="H2033" i="1"/>
  <c r="K2033" i="1" s="1"/>
  <c r="J2033" i="1" l="1"/>
  <c r="H2034" i="1"/>
  <c r="K2034" i="1" s="1"/>
  <c r="J2034" i="1" l="1"/>
  <c r="H2035" i="1"/>
  <c r="K2035" i="1" s="1"/>
  <c r="J2035" i="1" l="1"/>
  <c r="H2036" i="1"/>
  <c r="K2036" i="1" s="1"/>
  <c r="J2036" i="1" l="1"/>
  <c r="H2037" i="1"/>
  <c r="K2037" i="1" s="1"/>
  <c r="J2037" i="1" l="1"/>
  <c r="H2038" i="1"/>
  <c r="K2038" i="1" s="1"/>
  <c r="J2038" i="1" l="1"/>
  <c r="H2039" i="1"/>
  <c r="K2039" i="1" s="1"/>
  <c r="J2039" i="1" l="1"/>
  <c r="H2040" i="1"/>
  <c r="K2040" i="1" s="1"/>
  <c r="J2040" i="1" l="1"/>
  <c r="H2041" i="1"/>
  <c r="K2041" i="1" s="1"/>
  <c r="J2041" i="1" l="1"/>
  <c r="H2042" i="1"/>
  <c r="K2042" i="1" s="1"/>
  <c r="J2042" i="1" l="1"/>
  <c r="H2043" i="1"/>
  <c r="K2043" i="1" s="1"/>
  <c r="J2043" i="1" l="1"/>
  <c r="H2044" i="1"/>
  <c r="K2044" i="1" s="1"/>
  <c r="J2044" i="1" l="1"/>
  <c r="H2045" i="1"/>
  <c r="K2045" i="1" s="1"/>
  <c r="J2045" i="1" l="1"/>
  <c r="H2046" i="1"/>
  <c r="K2046" i="1" s="1"/>
  <c r="J2046" i="1" l="1"/>
  <c r="H2047" i="1"/>
  <c r="K2047" i="1" s="1"/>
  <c r="J2047" i="1" l="1"/>
  <c r="H2048" i="1"/>
  <c r="K2048" i="1" s="1"/>
  <c r="J2048" i="1" l="1"/>
  <c r="H2049" i="1"/>
  <c r="K2049" i="1" s="1"/>
  <c r="J2049" i="1" l="1"/>
  <c r="H2050" i="1"/>
  <c r="K2050" i="1" s="1"/>
  <c r="J2050" i="1" l="1"/>
  <c r="H2051" i="1"/>
  <c r="K2051" i="1" s="1"/>
  <c r="J2051" i="1" l="1"/>
  <c r="H2052" i="1"/>
  <c r="K2052" i="1" s="1"/>
  <c r="J2052" i="1" l="1"/>
  <c r="H2053" i="1"/>
  <c r="K2053" i="1" s="1"/>
  <c r="J2053" i="1" l="1"/>
  <c r="H2054" i="1"/>
  <c r="K2054" i="1" s="1"/>
  <c r="J2054" i="1" l="1"/>
  <c r="H2055" i="1"/>
  <c r="K2055" i="1" s="1"/>
  <c r="J2055" i="1" l="1"/>
  <c r="H2056" i="1"/>
  <c r="K2056" i="1" s="1"/>
  <c r="J2056" i="1" l="1"/>
  <c r="H2057" i="1"/>
  <c r="K2057" i="1" s="1"/>
  <c r="J2057" i="1" l="1"/>
  <c r="H2058" i="1"/>
  <c r="K2058" i="1" s="1"/>
  <c r="J2058" i="1" l="1"/>
  <c r="H2059" i="1"/>
  <c r="K2059" i="1" s="1"/>
  <c r="J2059" i="1" l="1"/>
  <c r="H2060" i="1"/>
  <c r="K2060" i="1" s="1"/>
  <c r="J2060" i="1" l="1"/>
  <c r="H2061" i="1"/>
  <c r="K2061" i="1" s="1"/>
  <c r="J2061" i="1" l="1"/>
  <c r="H2062" i="1"/>
  <c r="K2062" i="1" s="1"/>
  <c r="J2062" i="1" l="1"/>
  <c r="H2063" i="1"/>
  <c r="K2063" i="1" s="1"/>
  <c r="J2063" i="1" l="1"/>
  <c r="H2064" i="1"/>
  <c r="K2064" i="1" s="1"/>
  <c r="J2064" i="1" l="1"/>
  <c r="H2065" i="1"/>
  <c r="K2065" i="1" s="1"/>
  <c r="J2065" i="1" l="1"/>
  <c r="H2066" i="1"/>
  <c r="K2066" i="1" s="1"/>
  <c r="J2066" i="1" l="1"/>
  <c r="H2067" i="1"/>
  <c r="K2067" i="1" s="1"/>
  <c r="J2067" i="1" l="1"/>
  <c r="H2068" i="1"/>
  <c r="K2068" i="1" s="1"/>
  <c r="J2068" i="1" l="1"/>
  <c r="H2069" i="1"/>
  <c r="K2069" i="1" s="1"/>
  <c r="J2069" i="1" l="1"/>
  <c r="H2070" i="1"/>
  <c r="K2070" i="1" s="1"/>
  <c r="J2070" i="1" l="1"/>
  <c r="H2071" i="1"/>
  <c r="K2071" i="1" s="1"/>
  <c r="J2071" i="1" l="1"/>
  <c r="H2072" i="1"/>
  <c r="K2072" i="1" s="1"/>
  <c r="J2072" i="1" l="1"/>
  <c r="H2073" i="1"/>
  <c r="K2073" i="1" s="1"/>
  <c r="J2073" i="1" l="1"/>
  <c r="H2074" i="1"/>
  <c r="K2074" i="1" s="1"/>
  <c r="J2074" i="1" l="1"/>
  <c r="H2075" i="1"/>
  <c r="K2075" i="1" s="1"/>
  <c r="J2075" i="1" l="1"/>
  <c r="H2076" i="1"/>
  <c r="K2076" i="1" s="1"/>
  <c r="J2076" i="1" l="1"/>
  <c r="H2077" i="1"/>
  <c r="K2077" i="1" s="1"/>
  <c r="J2077" i="1" l="1"/>
  <c r="H2078" i="1"/>
  <c r="K2078" i="1" s="1"/>
  <c r="J2078" i="1" l="1"/>
  <c r="H2079" i="1"/>
  <c r="K2079" i="1" s="1"/>
  <c r="J2079" i="1" l="1"/>
  <c r="H2080" i="1"/>
  <c r="K2080" i="1" s="1"/>
  <c r="J2080" i="1" l="1"/>
  <c r="H2081" i="1"/>
  <c r="K2081" i="1" s="1"/>
  <c r="J2081" i="1" l="1"/>
  <c r="H2082" i="1"/>
  <c r="K2082" i="1" s="1"/>
  <c r="J2082" i="1" l="1"/>
  <c r="H2083" i="1"/>
  <c r="K2083" i="1" s="1"/>
  <c r="J2083" i="1" l="1"/>
  <c r="H2084" i="1"/>
  <c r="K2084" i="1" s="1"/>
  <c r="J2084" i="1" l="1"/>
  <c r="H2085" i="1"/>
  <c r="K2085" i="1" s="1"/>
  <c r="J2085" i="1" l="1"/>
  <c r="H2086" i="1"/>
  <c r="K2086" i="1" s="1"/>
  <c r="J2086" i="1" l="1"/>
  <c r="H2087" i="1"/>
  <c r="K2087" i="1" s="1"/>
  <c r="J2087" i="1" l="1"/>
  <c r="H2088" i="1"/>
  <c r="K2088" i="1" s="1"/>
  <c r="J2088" i="1" l="1"/>
  <c r="H2089" i="1"/>
  <c r="K2089" i="1" s="1"/>
  <c r="J2089" i="1" l="1"/>
  <c r="H2090" i="1"/>
  <c r="K2090" i="1" s="1"/>
  <c r="J2090" i="1" l="1"/>
  <c r="H2091" i="1"/>
  <c r="K2091" i="1" s="1"/>
  <c r="J2091" i="1" l="1"/>
  <c r="H2092" i="1"/>
  <c r="K2092" i="1" s="1"/>
  <c r="J2092" i="1" l="1"/>
  <c r="H2093" i="1"/>
  <c r="K2093" i="1" s="1"/>
  <c r="J2093" i="1" l="1"/>
  <c r="H2094" i="1"/>
  <c r="K2094" i="1" s="1"/>
  <c r="J2094" i="1" l="1"/>
  <c r="H2095" i="1"/>
  <c r="K2095" i="1" s="1"/>
  <c r="J2095" i="1" l="1"/>
  <c r="H2096" i="1"/>
  <c r="K2096" i="1" s="1"/>
  <c r="J2096" i="1" l="1"/>
  <c r="H2097" i="1"/>
  <c r="K2097" i="1" s="1"/>
  <c r="J2097" i="1" l="1"/>
  <c r="H2098" i="1"/>
  <c r="K2098" i="1" s="1"/>
  <c r="J2098" i="1" l="1"/>
  <c r="H2099" i="1"/>
  <c r="K2099" i="1" s="1"/>
  <c r="J2099" i="1" l="1"/>
  <c r="H2100" i="1"/>
  <c r="K2100" i="1" s="1"/>
  <c r="J2100" i="1" l="1"/>
  <c r="H2101" i="1"/>
  <c r="K2101" i="1" s="1"/>
  <c r="J2101" i="1" l="1"/>
  <c r="H2102" i="1"/>
  <c r="K2102" i="1" s="1"/>
  <c r="J2102" i="1" l="1"/>
  <c r="H2103" i="1"/>
  <c r="K2103" i="1" s="1"/>
  <c r="J2103" i="1" l="1"/>
  <c r="H2104" i="1"/>
  <c r="K2104" i="1" s="1"/>
  <c r="J2104" i="1" l="1"/>
  <c r="H2105" i="1"/>
  <c r="K2105" i="1" s="1"/>
  <c r="J2105" i="1" l="1"/>
  <c r="H2106" i="1"/>
  <c r="K2106" i="1" s="1"/>
  <c r="J2106" i="1" l="1"/>
  <c r="H2107" i="1"/>
  <c r="K2107" i="1" s="1"/>
  <c r="J2107" i="1" l="1"/>
  <c r="H2108" i="1"/>
  <c r="K2108" i="1" s="1"/>
  <c r="J2108" i="1" l="1"/>
  <c r="H2109" i="1"/>
  <c r="K2109" i="1" s="1"/>
  <c r="J2109" i="1" l="1"/>
  <c r="H2110" i="1"/>
  <c r="K2110" i="1" s="1"/>
  <c r="J2110" i="1" l="1"/>
  <c r="H2111" i="1"/>
  <c r="K2111" i="1" s="1"/>
  <c r="J2111" i="1" l="1"/>
  <c r="H2112" i="1"/>
  <c r="K2112" i="1" s="1"/>
  <c r="J2112" i="1" l="1"/>
  <c r="H2113" i="1"/>
  <c r="K2113" i="1" s="1"/>
  <c r="J2113" i="1" l="1"/>
  <c r="H2114" i="1"/>
  <c r="K2114" i="1" s="1"/>
  <c r="J2114" i="1" l="1"/>
  <c r="H2115" i="1"/>
  <c r="K2115" i="1" s="1"/>
  <c r="J2115" i="1" l="1"/>
  <c r="H2116" i="1"/>
  <c r="K2116" i="1" s="1"/>
  <c r="J2116" i="1" l="1"/>
  <c r="H2117" i="1"/>
  <c r="K2117" i="1" s="1"/>
  <c r="J2117" i="1" l="1"/>
  <c r="H2118" i="1"/>
  <c r="K2118" i="1" s="1"/>
  <c r="J2118" i="1" l="1"/>
  <c r="H2119" i="1"/>
  <c r="K2119" i="1" s="1"/>
  <c r="J2119" i="1" l="1"/>
  <c r="H2120" i="1"/>
  <c r="K2120" i="1" s="1"/>
  <c r="J2120" i="1" l="1"/>
  <c r="H2121" i="1"/>
  <c r="K2121" i="1" s="1"/>
  <c r="J2121" i="1" l="1"/>
  <c r="H2122" i="1"/>
  <c r="K2122" i="1" s="1"/>
  <c r="J2122" i="1" l="1"/>
  <c r="H2123" i="1"/>
  <c r="K2123" i="1" s="1"/>
  <c r="J2123" i="1" l="1"/>
  <c r="H2124" i="1"/>
  <c r="K2124" i="1" s="1"/>
  <c r="J2124" i="1" l="1"/>
  <c r="H2125" i="1"/>
  <c r="K2125" i="1" s="1"/>
  <c r="J2125" i="1" l="1"/>
  <c r="H2126" i="1"/>
  <c r="K2126" i="1" s="1"/>
  <c r="J2126" i="1" l="1"/>
  <c r="H2127" i="1"/>
  <c r="K2127" i="1" s="1"/>
  <c r="J2127" i="1" l="1"/>
  <c r="H2128" i="1"/>
  <c r="K2128" i="1" s="1"/>
  <c r="J2128" i="1" l="1"/>
  <c r="H2129" i="1"/>
  <c r="K2129" i="1" s="1"/>
  <c r="J2129" i="1" l="1"/>
  <c r="H2130" i="1"/>
  <c r="K2130" i="1" s="1"/>
  <c r="J2130" i="1" l="1"/>
  <c r="H2131" i="1"/>
  <c r="K2131" i="1" s="1"/>
  <c r="J2131" i="1" l="1"/>
  <c r="H2132" i="1"/>
  <c r="K2132" i="1" s="1"/>
  <c r="J2132" i="1" l="1"/>
  <c r="H2133" i="1"/>
  <c r="K2133" i="1" s="1"/>
  <c r="J2133" i="1" l="1"/>
  <c r="H2134" i="1"/>
  <c r="K2134" i="1" s="1"/>
  <c r="J2134" i="1" l="1"/>
  <c r="H2135" i="1"/>
  <c r="K2135" i="1" s="1"/>
  <c r="J2135" i="1" l="1"/>
  <c r="H2136" i="1"/>
  <c r="K2136" i="1" s="1"/>
  <c r="J2136" i="1" l="1"/>
  <c r="H2137" i="1"/>
  <c r="K2137" i="1" s="1"/>
  <c r="J2137" i="1" l="1"/>
  <c r="H2138" i="1"/>
  <c r="K2138" i="1" s="1"/>
  <c r="J2138" i="1" l="1"/>
  <c r="H2139" i="1"/>
  <c r="K2139" i="1" s="1"/>
  <c r="J2139" i="1" l="1"/>
  <c r="H2140" i="1"/>
  <c r="K2140" i="1" s="1"/>
  <c r="J2140" i="1" l="1"/>
  <c r="H2141" i="1"/>
  <c r="K2141" i="1" s="1"/>
  <c r="J2141" i="1" l="1"/>
  <c r="H2142" i="1"/>
  <c r="K2142" i="1" s="1"/>
  <c r="J2142" i="1" l="1"/>
  <c r="H2143" i="1"/>
  <c r="K2143" i="1" s="1"/>
  <c r="J2143" i="1" l="1"/>
  <c r="H2144" i="1"/>
  <c r="K2144" i="1" s="1"/>
  <c r="J2144" i="1" l="1"/>
  <c r="H2145" i="1"/>
  <c r="K2145" i="1" s="1"/>
  <c r="J2145" i="1" l="1"/>
  <c r="H2146" i="1"/>
  <c r="K2146" i="1" s="1"/>
  <c r="J2146" i="1" l="1"/>
  <c r="H2147" i="1"/>
  <c r="K2147" i="1" s="1"/>
  <c r="J2147" i="1" l="1"/>
  <c r="H2148" i="1"/>
  <c r="K2148" i="1" s="1"/>
  <c r="J2148" i="1" l="1"/>
  <c r="H2149" i="1"/>
  <c r="K2149" i="1" s="1"/>
  <c r="J2149" i="1" l="1"/>
  <c r="H2150" i="1"/>
  <c r="K2150" i="1" s="1"/>
  <c r="J2150" i="1" l="1"/>
  <c r="H2151" i="1"/>
  <c r="K2151" i="1" s="1"/>
  <c r="J2151" i="1" l="1"/>
  <c r="H2152" i="1"/>
  <c r="K2152" i="1" s="1"/>
  <c r="J2152" i="1" l="1"/>
  <c r="H2153" i="1"/>
  <c r="K2153" i="1" s="1"/>
  <c r="J2153" i="1" l="1"/>
  <c r="H2154" i="1"/>
  <c r="K2154" i="1" s="1"/>
  <c r="J2154" i="1" l="1"/>
  <c r="H2155" i="1"/>
  <c r="K2155" i="1" s="1"/>
  <c r="J2155" i="1" l="1"/>
  <c r="H2156" i="1"/>
  <c r="K2156" i="1" s="1"/>
  <c r="J2156" i="1" l="1"/>
  <c r="H2157" i="1"/>
  <c r="K2157" i="1" s="1"/>
  <c r="J2157" i="1" l="1"/>
  <c r="H2158" i="1"/>
  <c r="K2158" i="1" s="1"/>
  <c r="J2158" i="1" l="1"/>
  <c r="H2159" i="1"/>
  <c r="K2159" i="1" s="1"/>
  <c r="J2159" i="1" l="1"/>
  <c r="H2160" i="1"/>
  <c r="K2160" i="1" s="1"/>
  <c r="J2160" i="1" l="1"/>
  <c r="H2161" i="1"/>
  <c r="K2161" i="1" s="1"/>
  <c r="J2161" i="1" l="1"/>
  <c r="H2162" i="1"/>
  <c r="K2162" i="1" s="1"/>
  <c r="J2162" i="1" l="1"/>
  <c r="H2163" i="1"/>
  <c r="K2163" i="1" s="1"/>
  <c r="J2163" i="1" l="1"/>
  <c r="H2164" i="1"/>
  <c r="K2164" i="1" s="1"/>
  <c r="J2164" i="1" l="1"/>
  <c r="H2165" i="1"/>
  <c r="K2165" i="1" s="1"/>
  <c r="J2165" i="1" l="1"/>
  <c r="H2166" i="1"/>
  <c r="K2166" i="1" s="1"/>
  <c r="J2166" i="1" l="1"/>
  <c r="H2167" i="1"/>
  <c r="K2167" i="1" s="1"/>
  <c r="J2167" i="1" l="1"/>
  <c r="H2168" i="1"/>
  <c r="K2168" i="1" s="1"/>
  <c r="J2168" i="1" l="1"/>
  <c r="H2169" i="1"/>
  <c r="K2169" i="1" s="1"/>
  <c r="J2169" i="1" l="1"/>
  <c r="H2170" i="1"/>
  <c r="K2170" i="1" s="1"/>
  <c r="J2170" i="1" l="1"/>
  <c r="H2171" i="1"/>
  <c r="K2171" i="1" s="1"/>
  <c r="J2171" i="1" l="1"/>
  <c r="H2172" i="1"/>
  <c r="K2172" i="1" s="1"/>
  <c r="J2172" i="1" l="1"/>
  <c r="H2173" i="1"/>
  <c r="K2173" i="1" s="1"/>
  <c r="J2173" i="1" l="1"/>
  <c r="H2174" i="1"/>
  <c r="K2174" i="1" s="1"/>
  <c r="J2174" i="1" l="1"/>
  <c r="H2175" i="1"/>
  <c r="K2175" i="1" s="1"/>
  <c r="J2175" i="1" l="1"/>
  <c r="H2176" i="1"/>
  <c r="K2176" i="1" s="1"/>
  <c r="J2176" i="1" l="1"/>
  <c r="H2177" i="1"/>
  <c r="K2177" i="1" s="1"/>
  <c r="J2177" i="1" l="1"/>
  <c r="H2178" i="1"/>
  <c r="K2178" i="1" s="1"/>
  <c r="J2178" i="1" l="1"/>
  <c r="H2179" i="1"/>
  <c r="K2179" i="1" s="1"/>
  <c r="J2179" i="1" l="1"/>
  <c r="H2180" i="1"/>
  <c r="K2180" i="1" s="1"/>
  <c r="J2180" i="1" l="1"/>
  <c r="H2181" i="1"/>
  <c r="K2181" i="1" s="1"/>
  <c r="J2181" i="1" l="1"/>
  <c r="H2182" i="1"/>
  <c r="K2182" i="1" s="1"/>
  <c r="J2182" i="1" l="1"/>
  <c r="H2183" i="1"/>
  <c r="K2183" i="1" s="1"/>
  <c r="J2183" i="1" l="1"/>
  <c r="H2184" i="1"/>
  <c r="K2184" i="1" s="1"/>
  <c r="J2184" i="1" l="1"/>
  <c r="H2185" i="1"/>
  <c r="K2185" i="1" s="1"/>
  <c r="J2185" i="1" l="1"/>
  <c r="H2186" i="1"/>
  <c r="K2186" i="1" s="1"/>
  <c r="J2186" i="1" l="1"/>
  <c r="H2187" i="1"/>
  <c r="K2187" i="1" s="1"/>
  <c r="J2187" i="1" l="1"/>
  <c r="H2188" i="1"/>
  <c r="K2188" i="1" s="1"/>
  <c r="J2188" i="1" l="1"/>
  <c r="H2189" i="1"/>
  <c r="K2189" i="1" s="1"/>
  <c r="J2189" i="1" l="1"/>
  <c r="H2190" i="1"/>
  <c r="K2190" i="1" s="1"/>
  <c r="J2190" i="1" l="1"/>
  <c r="H2191" i="1"/>
  <c r="K2191" i="1" s="1"/>
  <c r="J2191" i="1" l="1"/>
  <c r="H2192" i="1"/>
  <c r="K2192" i="1" s="1"/>
  <c r="J2192" i="1" l="1"/>
  <c r="H2193" i="1"/>
  <c r="K2193" i="1" s="1"/>
  <c r="J2193" i="1" l="1"/>
  <c r="H2194" i="1"/>
  <c r="K2194" i="1" s="1"/>
  <c r="J2194" i="1" l="1"/>
  <c r="H2195" i="1"/>
  <c r="K2195" i="1" s="1"/>
  <c r="J2195" i="1" l="1"/>
  <c r="H2196" i="1"/>
  <c r="K2196" i="1" s="1"/>
  <c r="J2196" i="1" l="1"/>
  <c r="H2197" i="1"/>
  <c r="K2197" i="1" s="1"/>
  <c r="J2197" i="1" l="1"/>
  <c r="H2198" i="1"/>
  <c r="K2198" i="1" s="1"/>
  <c r="J2198" i="1" l="1"/>
  <c r="H2199" i="1"/>
  <c r="K2199" i="1" s="1"/>
  <c r="J2199" i="1" l="1"/>
  <c r="H2200" i="1"/>
  <c r="K2200" i="1" s="1"/>
  <c r="J2200" i="1" l="1"/>
  <c r="H2201" i="1"/>
  <c r="K2201" i="1" s="1"/>
  <c r="J2201" i="1" l="1"/>
  <c r="H2202" i="1"/>
  <c r="K2202" i="1" s="1"/>
  <c r="J2202" i="1" l="1"/>
  <c r="H2203" i="1"/>
  <c r="K2203" i="1" s="1"/>
  <c r="J2203" i="1" l="1"/>
  <c r="H2204" i="1"/>
  <c r="K2204" i="1" s="1"/>
  <c r="J2204" i="1" l="1"/>
  <c r="H2205" i="1"/>
  <c r="K2205" i="1" s="1"/>
  <c r="J2205" i="1" l="1"/>
  <c r="H2206" i="1"/>
  <c r="K2206" i="1" s="1"/>
  <c r="J2206" i="1" l="1"/>
  <c r="H2207" i="1"/>
  <c r="K2207" i="1" s="1"/>
  <c r="J2207" i="1" l="1"/>
  <c r="H2208" i="1"/>
  <c r="K2208" i="1" s="1"/>
  <c r="J2208" i="1" l="1"/>
  <c r="H2209" i="1"/>
  <c r="K2209" i="1" s="1"/>
  <c r="J2209" i="1" l="1"/>
  <c r="H2210" i="1"/>
  <c r="K2210" i="1" s="1"/>
  <c r="J2210" i="1" l="1"/>
  <c r="H2211" i="1"/>
  <c r="K2211" i="1" s="1"/>
  <c r="J2211" i="1" l="1"/>
  <c r="H2212" i="1"/>
  <c r="K2212" i="1" s="1"/>
  <c r="J2212" i="1" l="1"/>
  <c r="H2213" i="1"/>
  <c r="K2213" i="1" s="1"/>
  <c r="J2213" i="1" l="1"/>
  <c r="H2214" i="1"/>
  <c r="K2214" i="1" s="1"/>
  <c r="J2214" i="1" l="1"/>
  <c r="H2215" i="1"/>
  <c r="K2215" i="1" s="1"/>
  <c r="J2215" i="1" l="1"/>
  <c r="H2216" i="1"/>
  <c r="K2216" i="1" s="1"/>
  <c r="J2216" i="1" l="1"/>
  <c r="H2217" i="1"/>
  <c r="K2217" i="1" s="1"/>
  <c r="J2217" i="1" l="1"/>
  <c r="H2218" i="1"/>
  <c r="K2218" i="1" s="1"/>
  <c r="J2218" i="1" l="1"/>
  <c r="H2219" i="1"/>
  <c r="K2219" i="1" s="1"/>
  <c r="J2219" i="1" l="1"/>
  <c r="H2220" i="1"/>
  <c r="K2220" i="1" s="1"/>
  <c r="J2220" i="1" l="1"/>
  <c r="H2221" i="1"/>
  <c r="K2221" i="1" s="1"/>
  <c r="J2221" i="1" l="1"/>
  <c r="H2222" i="1"/>
  <c r="K2222" i="1" s="1"/>
  <c r="J2222" i="1" l="1"/>
  <c r="H2223" i="1"/>
  <c r="K2223" i="1" s="1"/>
  <c r="J2223" i="1" l="1"/>
  <c r="H2224" i="1"/>
  <c r="K2224" i="1" s="1"/>
  <c r="J2224" i="1" l="1"/>
  <c r="H2225" i="1"/>
  <c r="K2225" i="1" s="1"/>
  <c r="J2225" i="1" l="1"/>
  <c r="H2226" i="1"/>
  <c r="K2226" i="1" s="1"/>
  <c r="J2226" i="1" l="1"/>
  <c r="H2227" i="1"/>
  <c r="K2227" i="1" s="1"/>
  <c r="J2227" i="1" l="1"/>
  <c r="H2228" i="1"/>
  <c r="K2228" i="1" s="1"/>
  <c r="J2228" i="1" l="1"/>
  <c r="H2229" i="1"/>
  <c r="K2229" i="1" s="1"/>
  <c r="J2229" i="1" l="1"/>
  <c r="H2230" i="1"/>
  <c r="K2230" i="1" s="1"/>
  <c r="J2230" i="1" l="1"/>
  <c r="H2231" i="1"/>
  <c r="K2231" i="1" s="1"/>
  <c r="J2231" i="1" l="1"/>
  <c r="H2232" i="1"/>
  <c r="K2232" i="1" s="1"/>
  <c r="J2232" i="1" l="1"/>
  <c r="H2233" i="1"/>
  <c r="K2233" i="1" s="1"/>
  <c r="J2233" i="1" l="1"/>
  <c r="H2234" i="1"/>
  <c r="K2234" i="1" s="1"/>
  <c r="J2234" i="1" l="1"/>
  <c r="H2235" i="1"/>
  <c r="K2235" i="1" s="1"/>
  <c r="J2235" i="1" l="1"/>
  <c r="H2236" i="1"/>
  <c r="K2236" i="1" s="1"/>
  <c r="J2236" i="1" l="1"/>
  <c r="H2237" i="1"/>
  <c r="K2237" i="1" s="1"/>
  <c r="J2237" i="1" l="1"/>
  <c r="H2238" i="1"/>
  <c r="K2238" i="1" s="1"/>
  <c r="J2238" i="1" l="1"/>
  <c r="H2239" i="1"/>
  <c r="K2239" i="1" s="1"/>
  <c r="J2239" i="1" l="1"/>
  <c r="H2240" i="1"/>
  <c r="K2240" i="1" s="1"/>
  <c r="J2240" i="1" l="1"/>
  <c r="H2241" i="1"/>
  <c r="K2241" i="1" s="1"/>
  <c r="J2241" i="1" l="1"/>
  <c r="H2242" i="1"/>
  <c r="K2242" i="1" s="1"/>
  <c r="J2242" i="1" l="1"/>
  <c r="H2243" i="1"/>
  <c r="K2243" i="1" s="1"/>
  <c r="J2243" i="1" l="1"/>
  <c r="H2244" i="1"/>
  <c r="K2244" i="1" s="1"/>
  <c r="J2244" i="1" l="1"/>
  <c r="H2245" i="1"/>
  <c r="K2245" i="1" s="1"/>
  <c r="J2245" i="1" l="1"/>
  <c r="H2246" i="1"/>
  <c r="K2246" i="1" s="1"/>
  <c r="J2246" i="1" l="1"/>
  <c r="H2247" i="1"/>
  <c r="K2247" i="1" s="1"/>
  <c r="J2247" i="1" l="1"/>
  <c r="H2248" i="1"/>
  <c r="K2248" i="1" s="1"/>
  <c r="J2248" i="1" l="1"/>
  <c r="H2249" i="1"/>
  <c r="K2249" i="1" s="1"/>
  <c r="J2249" i="1" l="1"/>
  <c r="H2250" i="1"/>
  <c r="K2250" i="1" s="1"/>
  <c r="J2250" i="1" l="1"/>
  <c r="H2251" i="1"/>
  <c r="K2251" i="1" s="1"/>
  <c r="J2251" i="1" l="1"/>
  <c r="H2252" i="1"/>
  <c r="K2252" i="1" s="1"/>
  <c r="J2252" i="1" l="1"/>
  <c r="H2253" i="1"/>
  <c r="K2253" i="1" s="1"/>
  <c r="J2253" i="1" l="1"/>
  <c r="H2254" i="1"/>
  <c r="K2254" i="1" s="1"/>
  <c r="J2254" i="1" l="1"/>
  <c r="H2255" i="1"/>
  <c r="K2255" i="1" s="1"/>
  <c r="J2255" i="1" l="1"/>
  <c r="H2256" i="1"/>
  <c r="K2256" i="1" s="1"/>
  <c r="J2256" i="1" l="1"/>
  <c r="H2257" i="1"/>
  <c r="K2257" i="1" s="1"/>
  <c r="J2257" i="1" l="1"/>
  <c r="H2258" i="1"/>
  <c r="K2258" i="1" s="1"/>
  <c r="J2258" i="1" l="1"/>
  <c r="H2259" i="1"/>
  <c r="K2259" i="1" s="1"/>
  <c r="J2259" i="1" l="1"/>
  <c r="H2260" i="1"/>
  <c r="K2260" i="1" s="1"/>
  <c r="J2260" i="1" l="1"/>
  <c r="H2261" i="1"/>
  <c r="K2261" i="1" s="1"/>
  <c r="J2261" i="1" l="1"/>
  <c r="H2262" i="1"/>
  <c r="K2262" i="1" s="1"/>
  <c r="J2262" i="1" l="1"/>
  <c r="H2263" i="1"/>
  <c r="K2263" i="1" s="1"/>
  <c r="J2263" i="1" l="1"/>
  <c r="H2264" i="1"/>
  <c r="K2264" i="1" s="1"/>
  <c r="J2264" i="1" l="1"/>
  <c r="H2265" i="1"/>
  <c r="K2265" i="1" s="1"/>
  <c r="J2265" i="1" l="1"/>
  <c r="H2266" i="1"/>
  <c r="K2266" i="1" s="1"/>
  <c r="J2266" i="1" l="1"/>
  <c r="H2267" i="1"/>
  <c r="K2267" i="1" s="1"/>
  <c r="J2267" i="1" l="1"/>
  <c r="H2268" i="1"/>
  <c r="K2268" i="1" s="1"/>
  <c r="J2268" i="1" l="1"/>
  <c r="H2269" i="1"/>
  <c r="K2269" i="1" s="1"/>
  <c r="J2269" i="1" l="1"/>
  <c r="H2270" i="1"/>
  <c r="K2270" i="1" s="1"/>
  <c r="J2270" i="1" l="1"/>
  <c r="H2271" i="1"/>
  <c r="K2271" i="1" s="1"/>
  <c r="J2271" i="1" l="1"/>
  <c r="H2272" i="1"/>
  <c r="K2272" i="1" s="1"/>
  <c r="J2272" i="1" l="1"/>
  <c r="H2273" i="1"/>
  <c r="K2273" i="1" s="1"/>
  <c r="J2273" i="1" l="1"/>
  <c r="H2274" i="1"/>
  <c r="K2274" i="1" s="1"/>
  <c r="J2274" i="1" l="1"/>
  <c r="H2275" i="1"/>
  <c r="K2275" i="1" s="1"/>
  <c r="J2275" i="1" l="1"/>
  <c r="H2276" i="1"/>
  <c r="K2276" i="1" s="1"/>
  <c r="J2276" i="1" l="1"/>
  <c r="H2277" i="1"/>
  <c r="K2277" i="1" s="1"/>
  <c r="J2277" i="1" l="1"/>
  <c r="H2278" i="1"/>
  <c r="K2278" i="1" s="1"/>
  <c r="J2278" i="1" l="1"/>
  <c r="H2279" i="1"/>
  <c r="K2279" i="1" s="1"/>
  <c r="J2279" i="1" l="1"/>
  <c r="H2280" i="1"/>
  <c r="K2280" i="1" s="1"/>
  <c r="J2280" i="1" l="1"/>
  <c r="H2281" i="1"/>
  <c r="K2281" i="1" s="1"/>
  <c r="J2281" i="1" l="1"/>
  <c r="H2282" i="1"/>
  <c r="K2282" i="1" s="1"/>
  <c r="J2282" i="1" l="1"/>
  <c r="H2283" i="1"/>
  <c r="K2283" i="1" s="1"/>
  <c r="J2283" i="1" l="1"/>
  <c r="H2284" i="1"/>
  <c r="K2284" i="1" s="1"/>
  <c r="J2284" i="1" l="1"/>
  <c r="H2285" i="1"/>
  <c r="K2285" i="1" s="1"/>
  <c r="J2285" i="1" l="1"/>
  <c r="H2286" i="1"/>
  <c r="K2286" i="1" s="1"/>
  <c r="J2286" i="1" l="1"/>
  <c r="H2287" i="1"/>
  <c r="K2287" i="1" s="1"/>
  <c r="J2287" i="1" l="1"/>
  <c r="H2288" i="1"/>
  <c r="K2288" i="1" s="1"/>
  <c r="J2288" i="1" l="1"/>
  <c r="H2289" i="1"/>
  <c r="K2289" i="1" s="1"/>
  <c r="J2289" i="1" l="1"/>
  <c r="H2290" i="1"/>
  <c r="K2290" i="1" s="1"/>
  <c r="J2290" i="1" l="1"/>
  <c r="H2291" i="1"/>
  <c r="K2291" i="1" s="1"/>
  <c r="J2291" i="1" l="1"/>
  <c r="H2292" i="1"/>
  <c r="K2292" i="1" s="1"/>
  <c r="J2292" i="1" l="1"/>
  <c r="H2293" i="1"/>
  <c r="K2293" i="1" s="1"/>
  <c r="J2293" i="1" l="1"/>
  <c r="H2294" i="1"/>
  <c r="K2294" i="1" s="1"/>
  <c r="J2294" i="1" l="1"/>
  <c r="H2295" i="1"/>
  <c r="K2295" i="1" s="1"/>
  <c r="J2295" i="1" l="1"/>
  <c r="H2296" i="1"/>
  <c r="K2296" i="1" s="1"/>
  <c r="J2296" i="1" l="1"/>
  <c r="H2297" i="1"/>
  <c r="K2297" i="1" s="1"/>
  <c r="J2297" i="1" l="1"/>
  <c r="H2298" i="1"/>
  <c r="K2298" i="1" s="1"/>
  <c r="J2298" i="1" l="1"/>
  <c r="H2299" i="1"/>
  <c r="K2299" i="1" s="1"/>
  <c r="J2299" i="1" l="1"/>
  <c r="H2300" i="1"/>
  <c r="K2300" i="1" s="1"/>
  <c r="J2300" i="1" l="1"/>
  <c r="H2301" i="1"/>
  <c r="K2301" i="1" s="1"/>
  <c r="J2301" i="1" l="1"/>
  <c r="H2302" i="1"/>
  <c r="K2302" i="1" s="1"/>
  <c r="J2302" i="1" l="1"/>
  <c r="H2303" i="1"/>
  <c r="K2303" i="1" s="1"/>
  <c r="J2303" i="1" l="1"/>
  <c r="H2304" i="1"/>
  <c r="K2304" i="1" s="1"/>
  <c r="J2304" i="1" l="1"/>
  <c r="H2305" i="1"/>
  <c r="K2305" i="1" s="1"/>
  <c r="J2305" i="1" l="1"/>
  <c r="H2306" i="1"/>
  <c r="K2306" i="1" s="1"/>
  <c r="J2306" i="1" l="1"/>
  <c r="H2307" i="1"/>
  <c r="K2307" i="1" s="1"/>
  <c r="J2307" i="1" l="1"/>
  <c r="H2308" i="1"/>
  <c r="K2308" i="1" s="1"/>
  <c r="J2308" i="1" l="1"/>
  <c r="H2309" i="1"/>
  <c r="K2309" i="1" s="1"/>
  <c r="J2309" i="1" l="1"/>
  <c r="H2310" i="1"/>
  <c r="K2310" i="1" s="1"/>
  <c r="J2310" i="1" l="1"/>
  <c r="H2311" i="1"/>
  <c r="K2311" i="1" s="1"/>
  <c r="J2311" i="1" l="1"/>
  <c r="H2312" i="1"/>
  <c r="K2312" i="1" s="1"/>
  <c r="J2312" i="1" l="1"/>
  <c r="H2313" i="1"/>
  <c r="K2313" i="1" s="1"/>
  <c r="J2313" i="1" l="1"/>
  <c r="H2314" i="1"/>
  <c r="K2314" i="1" s="1"/>
  <c r="J2314" i="1" l="1"/>
  <c r="H2315" i="1"/>
  <c r="K2315" i="1" s="1"/>
  <c r="J2315" i="1" l="1"/>
  <c r="H2316" i="1"/>
  <c r="K2316" i="1" s="1"/>
  <c r="J2316" i="1" l="1"/>
  <c r="H2317" i="1"/>
  <c r="K2317" i="1" s="1"/>
  <c r="J2317" i="1" l="1"/>
  <c r="H2318" i="1"/>
  <c r="K2318" i="1" s="1"/>
  <c r="J2318" i="1" l="1"/>
  <c r="H2319" i="1"/>
  <c r="K2319" i="1" s="1"/>
  <c r="J2319" i="1" l="1"/>
  <c r="H2320" i="1"/>
  <c r="K2320" i="1" s="1"/>
  <c r="J2320" i="1" l="1"/>
  <c r="H2321" i="1"/>
  <c r="K2321" i="1" s="1"/>
  <c r="J2321" i="1" l="1"/>
  <c r="H2322" i="1"/>
  <c r="K2322" i="1" s="1"/>
  <c r="J2322" i="1" l="1"/>
  <c r="H2323" i="1"/>
  <c r="K2323" i="1" s="1"/>
  <c r="J2323" i="1" l="1"/>
  <c r="H2324" i="1"/>
  <c r="K2324" i="1" s="1"/>
  <c r="J2324" i="1" l="1"/>
  <c r="H2325" i="1"/>
  <c r="K2325" i="1" s="1"/>
  <c r="J2325" i="1" l="1"/>
  <c r="H2326" i="1"/>
  <c r="K2326" i="1" s="1"/>
  <c r="J2326" i="1" l="1"/>
  <c r="H2327" i="1"/>
  <c r="K2327" i="1" s="1"/>
  <c r="J2327" i="1" l="1"/>
  <c r="H2328" i="1"/>
  <c r="K2328" i="1" s="1"/>
  <c r="J2328" i="1" l="1"/>
  <c r="H2329" i="1"/>
  <c r="K2329" i="1" s="1"/>
  <c r="J2329" i="1" l="1"/>
  <c r="H2330" i="1"/>
  <c r="K2330" i="1" s="1"/>
  <c r="J2330" i="1" l="1"/>
  <c r="H2331" i="1"/>
  <c r="K2331" i="1" s="1"/>
  <c r="J2331" i="1" l="1"/>
  <c r="H2332" i="1"/>
  <c r="K2332" i="1" s="1"/>
  <c r="J2332" i="1" l="1"/>
  <c r="H2333" i="1"/>
  <c r="K2333" i="1" s="1"/>
  <c r="J2333" i="1" l="1"/>
  <c r="H2334" i="1"/>
  <c r="K2334" i="1" s="1"/>
  <c r="J2334" i="1" l="1"/>
  <c r="H2335" i="1"/>
  <c r="K2335" i="1" s="1"/>
  <c r="J2335" i="1" l="1"/>
  <c r="H2336" i="1"/>
  <c r="K2336" i="1" s="1"/>
  <c r="J2336" i="1" l="1"/>
  <c r="H2337" i="1"/>
  <c r="K2337" i="1" s="1"/>
  <c r="J2337" i="1" l="1"/>
  <c r="H2338" i="1"/>
  <c r="K2338" i="1" s="1"/>
  <c r="J2338" i="1" l="1"/>
  <c r="H2339" i="1"/>
  <c r="K2339" i="1" s="1"/>
  <c r="J2339" i="1" l="1"/>
  <c r="H2340" i="1"/>
  <c r="K2340" i="1" s="1"/>
  <c r="J2340" i="1" l="1"/>
  <c r="H2341" i="1"/>
  <c r="K2341" i="1" s="1"/>
  <c r="J2341" i="1" l="1"/>
  <c r="H2342" i="1"/>
  <c r="K2342" i="1" s="1"/>
  <c r="J2342" i="1" l="1"/>
  <c r="H2343" i="1"/>
  <c r="K2343" i="1" s="1"/>
  <c r="J2343" i="1" l="1"/>
  <c r="H2344" i="1"/>
  <c r="K2344" i="1" s="1"/>
  <c r="J2344" i="1" l="1"/>
  <c r="H2345" i="1"/>
  <c r="K2345" i="1" s="1"/>
  <c r="J2345" i="1" l="1"/>
  <c r="H2346" i="1"/>
  <c r="K2346" i="1" s="1"/>
  <c r="J2346" i="1" l="1"/>
  <c r="H2347" i="1"/>
  <c r="K2347" i="1" s="1"/>
  <c r="J2347" i="1" l="1"/>
  <c r="H2348" i="1"/>
  <c r="K2348" i="1" s="1"/>
  <c r="J2348" i="1" l="1"/>
  <c r="H2349" i="1"/>
  <c r="K2349" i="1" s="1"/>
  <c r="J2349" i="1" l="1"/>
  <c r="H2350" i="1"/>
  <c r="K2350" i="1" s="1"/>
  <c r="J2350" i="1" l="1"/>
  <c r="H2351" i="1"/>
  <c r="K2351" i="1" s="1"/>
  <c r="J2351" i="1" l="1"/>
  <c r="H2352" i="1"/>
  <c r="K2352" i="1" s="1"/>
  <c r="J2352" i="1" l="1"/>
  <c r="H2353" i="1"/>
  <c r="K2353" i="1" s="1"/>
  <c r="J2353" i="1" l="1"/>
  <c r="H2354" i="1"/>
  <c r="K2354" i="1" s="1"/>
  <c r="J2354" i="1" l="1"/>
  <c r="H2355" i="1"/>
  <c r="K2355" i="1" s="1"/>
  <c r="J2355" i="1" l="1"/>
  <c r="H2356" i="1"/>
  <c r="K2356" i="1" s="1"/>
  <c r="J2356" i="1" l="1"/>
  <c r="H2357" i="1"/>
  <c r="K2357" i="1" s="1"/>
  <c r="J2357" i="1" l="1"/>
  <c r="H2358" i="1"/>
  <c r="K2358" i="1" s="1"/>
  <c r="J2358" i="1" l="1"/>
  <c r="H2359" i="1"/>
  <c r="K2359" i="1" s="1"/>
  <c r="J2359" i="1" l="1"/>
  <c r="H2360" i="1"/>
  <c r="K2360" i="1" s="1"/>
  <c r="J2360" i="1" l="1"/>
  <c r="H2361" i="1"/>
  <c r="K2361" i="1" s="1"/>
  <c r="J2361" i="1" l="1"/>
  <c r="H2362" i="1"/>
  <c r="K2362" i="1" s="1"/>
  <c r="J2362" i="1" l="1"/>
  <c r="H2363" i="1"/>
  <c r="K2363" i="1" s="1"/>
  <c r="J2363" i="1" l="1"/>
  <c r="H2364" i="1"/>
  <c r="K2364" i="1" s="1"/>
  <c r="J2364" i="1" l="1"/>
  <c r="H2365" i="1"/>
  <c r="K2365" i="1" s="1"/>
  <c r="J2365" i="1" l="1"/>
  <c r="H2366" i="1"/>
  <c r="K2366" i="1" s="1"/>
  <c r="J2366" i="1" l="1"/>
  <c r="H2367" i="1"/>
  <c r="K2367" i="1" s="1"/>
  <c r="J2367" i="1" l="1"/>
  <c r="H2368" i="1"/>
  <c r="K2368" i="1" s="1"/>
  <c r="J2368" i="1" l="1"/>
  <c r="H2369" i="1"/>
  <c r="K2369" i="1" s="1"/>
  <c r="J2369" i="1" l="1"/>
  <c r="H2370" i="1"/>
  <c r="K2370" i="1" s="1"/>
  <c r="J2370" i="1" l="1"/>
  <c r="H2371" i="1"/>
  <c r="K2371" i="1" s="1"/>
  <c r="J2371" i="1" l="1"/>
  <c r="H2372" i="1"/>
  <c r="K2372" i="1" s="1"/>
  <c r="J2372" i="1" l="1"/>
  <c r="H2373" i="1"/>
  <c r="K2373" i="1" s="1"/>
  <c r="J2373" i="1" l="1"/>
  <c r="H2374" i="1"/>
  <c r="K2374" i="1" s="1"/>
  <c r="J2374" i="1" l="1"/>
  <c r="H2375" i="1"/>
  <c r="K2375" i="1" s="1"/>
  <c r="J2375" i="1" l="1"/>
  <c r="H2376" i="1"/>
  <c r="K2376" i="1" s="1"/>
  <c r="J2376" i="1" l="1"/>
  <c r="H2377" i="1"/>
  <c r="K2377" i="1" s="1"/>
  <c r="J2377" i="1" l="1"/>
  <c r="H2378" i="1"/>
  <c r="K2378" i="1" s="1"/>
  <c r="J2378" i="1" l="1"/>
  <c r="H2379" i="1"/>
  <c r="K2379" i="1" s="1"/>
  <c r="J2379" i="1" l="1"/>
  <c r="H2380" i="1"/>
  <c r="K2380" i="1" s="1"/>
  <c r="J2380" i="1" l="1"/>
  <c r="H2381" i="1"/>
  <c r="K2381" i="1" s="1"/>
  <c r="J2381" i="1" l="1"/>
  <c r="H2382" i="1"/>
  <c r="K2382" i="1" s="1"/>
  <c r="J2382" i="1" l="1"/>
  <c r="H2383" i="1"/>
  <c r="K2383" i="1" s="1"/>
  <c r="J2383" i="1" l="1"/>
  <c r="H2384" i="1"/>
  <c r="K2384" i="1" s="1"/>
  <c r="J2384" i="1" l="1"/>
  <c r="H2385" i="1"/>
  <c r="K2385" i="1" s="1"/>
  <c r="J2385" i="1" l="1"/>
  <c r="H2386" i="1"/>
  <c r="K2386" i="1" s="1"/>
  <c r="J2386" i="1" l="1"/>
  <c r="H2387" i="1"/>
  <c r="K2387" i="1" s="1"/>
  <c r="J2387" i="1" l="1"/>
  <c r="H2388" i="1"/>
  <c r="K2388" i="1" s="1"/>
  <c r="J2388" i="1" l="1"/>
  <c r="H2389" i="1"/>
  <c r="K2389" i="1" s="1"/>
  <c r="J2389" i="1" l="1"/>
  <c r="H2390" i="1"/>
  <c r="K2390" i="1" s="1"/>
  <c r="J2390" i="1" l="1"/>
  <c r="H2391" i="1"/>
  <c r="K2391" i="1" s="1"/>
  <c r="J2391" i="1" l="1"/>
  <c r="H2392" i="1"/>
  <c r="K2392" i="1" s="1"/>
  <c r="J2392" i="1" l="1"/>
  <c r="H2393" i="1"/>
  <c r="K2393" i="1" s="1"/>
  <c r="J2393" i="1" l="1"/>
  <c r="H2394" i="1"/>
  <c r="K2394" i="1" s="1"/>
  <c r="J2394" i="1" l="1"/>
  <c r="H2395" i="1"/>
  <c r="K2395" i="1" s="1"/>
  <c r="J2395" i="1" l="1"/>
  <c r="H2396" i="1"/>
  <c r="K2396" i="1" s="1"/>
  <c r="J2396" i="1" l="1"/>
  <c r="H2397" i="1"/>
  <c r="K2397" i="1" s="1"/>
  <c r="J2397" i="1" l="1"/>
  <c r="H2398" i="1"/>
  <c r="K2398" i="1" s="1"/>
  <c r="J2398" i="1" l="1"/>
  <c r="H2399" i="1"/>
  <c r="K2399" i="1" s="1"/>
  <c r="J2399" i="1" l="1"/>
  <c r="H2400" i="1"/>
  <c r="K2400" i="1" s="1"/>
  <c r="J2400" i="1" l="1"/>
  <c r="H2401" i="1"/>
  <c r="K2401" i="1" s="1"/>
  <c r="J2401" i="1" l="1"/>
  <c r="H2402" i="1"/>
  <c r="K2402" i="1" s="1"/>
  <c r="J2402" i="1" l="1"/>
  <c r="H2403" i="1"/>
  <c r="K2403" i="1" s="1"/>
  <c r="J2403" i="1" l="1"/>
  <c r="H2404" i="1"/>
  <c r="K2404" i="1" s="1"/>
  <c r="J2404" i="1" l="1"/>
  <c r="H2405" i="1"/>
  <c r="K2405" i="1" s="1"/>
  <c r="J2405" i="1" l="1"/>
  <c r="H2406" i="1"/>
  <c r="K2406" i="1" s="1"/>
  <c r="J2406" i="1" l="1"/>
  <c r="H2407" i="1"/>
  <c r="K2407" i="1" s="1"/>
  <c r="J2407" i="1" l="1"/>
  <c r="H2408" i="1"/>
  <c r="K2408" i="1" s="1"/>
  <c r="J2408" i="1" l="1"/>
  <c r="H2409" i="1"/>
  <c r="K2409" i="1" s="1"/>
  <c r="J2409" i="1" l="1"/>
  <c r="H2410" i="1"/>
  <c r="K2410" i="1" s="1"/>
  <c r="J2410" i="1" l="1"/>
  <c r="H2411" i="1"/>
  <c r="K2411" i="1" s="1"/>
  <c r="J2411" i="1" l="1"/>
  <c r="H2412" i="1"/>
  <c r="K2412" i="1" s="1"/>
  <c r="J2412" i="1" l="1"/>
  <c r="H2413" i="1"/>
  <c r="K2413" i="1" s="1"/>
  <c r="J2413" i="1" l="1"/>
  <c r="H2414" i="1"/>
  <c r="K2414" i="1" s="1"/>
  <c r="J2414" i="1" l="1"/>
  <c r="H2415" i="1"/>
  <c r="K2415" i="1" s="1"/>
  <c r="J2415" i="1" l="1"/>
  <c r="H2416" i="1"/>
  <c r="K2416" i="1" s="1"/>
  <c r="J2416" i="1" l="1"/>
  <c r="H2417" i="1"/>
  <c r="K2417" i="1" s="1"/>
  <c r="J2417" i="1" l="1"/>
  <c r="H2418" i="1"/>
  <c r="K2418" i="1" s="1"/>
  <c r="J2418" i="1" l="1"/>
  <c r="H2419" i="1"/>
  <c r="K2419" i="1" s="1"/>
  <c r="J2419" i="1" l="1"/>
  <c r="H2420" i="1"/>
  <c r="K2420" i="1" s="1"/>
  <c r="J2420" i="1" l="1"/>
  <c r="H2421" i="1"/>
  <c r="K2421" i="1" s="1"/>
  <c r="J2421" i="1" l="1"/>
  <c r="H2422" i="1"/>
  <c r="K2422" i="1" s="1"/>
  <c r="J2422" i="1" l="1"/>
  <c r="H2423" i="1"/>
  <c r="K2423" i="1" s="1"/>
  <c r="J2423" i="1" l="1"/>
  <c r="H2424" i="1"/>
  <c r="K2424" i="1" s="1"/>
  <c r="J2424" i="1" l="1"/>
  <c r="H2425" i="1"/>
  <c r="K2425" i="1" s="1"/>
  <c r="J2425" i="1" l="1"/>
  <c r="H2426" i="1"/>
  <c r="K2426" i="1" s="1"/>
  <c r="J2426" i="1" l="1"/>
  <c r="H2427" i="1"/>
  <c r="K2427" i="1" s="1"/>
  <c r="J2427" i="1" l="1"/>
  <c r="H2428" i="1"/>
  <c r="K2428" i="1" s="1"/>
  <c r="J2428" i="1" l="1"/>
  <c r="H2429" i="1"/>
  <c r="K2429" i="1" s="1"/>
  <c r="J2429" i="1" l="1"/>
  <c r="H2430" i="1"/>
  <c r="K2430" i="1" s="1"/>
  <c r="J2430" i="1" l="1"/>
  <c r="H2431" i="1"/>
  <c r="K2431" i="1" s="1"/>
  <c r="J2431" i="1" l="1"/>
  <c r="H2432" i="1"/>
  <c r="K2432" i="1" s="1"/>
  <c r="J2432" i="1" l="1"/>
  <c r="H2433" i="1"/>
  <c r="K2433" i="1" s="1"/>
  <c r="J2433" i="1" l="1"/>
  <c r="H2434" i="1"/>
  <c r="K2434" i="1" s="1"/>
  <c r="J2434" i="1" l="1"/>
  <c r="H2435" i="1"/>
  <c r="K2435" i="1" s="1"/>
  <c r="J2435" i="1" l="1"/>
  <c r="H2436" i="1"/>
  <c r="K2436" i="1" s="1"/>
  <c r="J2436" i="1" l="1"/>
  <c r="H2437" i="1"/>
  <c r="K2437" i="1" s="1"/>
  <c r="J2437" i="1" l="1"/>
  <c r="H2438" i="1"/>
  <c r="K2438" i="1" s="1"/>
  <c r="J2438" i="1" l="1"/>
  <c r="H2439" i="1"/>
  <c r="K2439" i="1" s="1"/>
  <c r="J2439" i="1" l="1"/>
  <c r="H2440" i="1"/>
  <c r="K2440" i="1" s="1"/>
  <c r="J2440" i="1" l="1"/>
  <c r="H2441" i="1"/>
  <c r="K2441" i="1" s="1"/>
  <c r="J2441" i="1" l="1"/>
  <c r="H2442" i="1"/>
  <c r="K2442" i="1" s="1"/>
  <c r="J2442" i="1" l="1"/>
  <c r="H2443" i="1"/>
  <c r="K2443" i="1" s="1"/>
  <c r="J2443" i="1" l="1"/>
  <c r="H2444" i="1"/>
  <c r="K2444" i="1" s="1"/>
  <c r="J2444" i="1" l="1"/>
  <c r="H2445" i="1"/>
  <c r="K2445" i="1" s="1"/>
  <c r="J2445" i="1" l="1"/>
  <c r="H2446" i="1"/>
  <c r="K2446" i="1" s="1"/>
  <c r="J2446" i="1" l="1"/>
  <c r="H2447" i="1"/>
  <c r="K2447" i="1" s="1"/>
  <c r="J2447" i="1" l="1"/>
  <c r="H2448" i="1"/>
  <c r="K2448" i="1" s="1"/>
  <c r="J2448" i="1" l="1"/>
  <c r="H2449" i="1"/>
  <c r="K2449" i="1" s="1"/>
  <c r="J2449" i="1" l="1"/>
  <c r="H2450" i="1"/>
  <c r="K2450" i="1" s="1"/>
  <c r="J2450" i="1" l="1"/>
  <c r="H2451" i="1"/>
  <c r="K2451" i="1" s="1"/>
  <c r="J2451" i="1" l="1"/>
  <c r="H2452" i="1"/>
  <c r="K2452" i="1" s="1"/>
  <c r="J2452" i="1" l="1"/>
  <c r="H2453" i="1"/>
  <c r="K2453" i="1" s="1"/>
  <c r="J2453" i="1" l="1"/>
  <c r="H2454" i="1"/>
  <c r="K2454" i="1" s="1"/>
  <c r="J2454" i="1" l="1"/>
  <c r="H2455" i="1"/>
  <c r="K2455" i="1" s="1"/>
  <c r="J2455" i="1" l="1"/>
  <c r="H2456" i="1"/>
  <c r="K2456" i="1" s="1"/>
  <c r="J2456" i="1" l="1"/>
  <c r="H2457" i="1"/>
  <c r="K2457" i="1" s="1"/>
  <c r="J2457" i="1" l="1"/>
  <c r="H2458" i="1"/>
  <c r="K2458" i="1" s="1"/>
  <c r="J2458" i="1" l="1"/>
  <c r="H2459" i="1"/>
  <c r="K2459" i="1" s="1"/>
  <c r="J2459" i="1" l="1"/>
  <c r="H2460" i="1"/>
  <c r="K2460" i="1" s="1"/>
  <c r="J2460" i="1" l="1"/>
  <c r="H2461" i="1"/>
  <c r="K2461" i="1" s="1"/>
  <c r="J2461" i="1" l="1"/>
  <c r="H2462" i="1"/>
  <c r="K2462" i="1" s="1"/>
  <c r="J2462" i="1" l="1"/>
  <c r="H2463" i="1"/>
  <c r="K2463" i="1" s="1"/>
  <c r="J2463" i="1" l="1"/>
  <c r="H2464" i="1"/>
  <c r="K2464" i="1" s="1"/>
  <c r="J2464" i="1" l="1"/>
  <c r="H2465" i="1"/>
  <c r="K2465" i="1" s="1"/>
  <c r="J2465" i="1" l="1"/>
  <c r="H2466" i="1"/>
  <c r="K2466" i="1" s="1"/>
  <c r="J2466" i="1" l="1"/>
  <c r="H2467" i="1"/>
  <c r="K2467" i="1" s="1"/>
  <c r="J2467" i="1" l="1"/>
  <c r="H2468" i="1"/>
  <c r="K2468" i="1" s="1"/>
  <c r="J2468" i="1" l="1"/>
  <c r="H2469" i="1"/>
  <c r="K2469" i="1" s="1"/>
  <c r="J2469" i="1" l="1"/>
  <c r="H2470" i="1"/>
  <c r="K2470" i="1" s="1"/>
  <c r="J2470" i="1" l="1"/>
  <c r="H2471" i="1"/>
  <c r="K2471" i="1" s="1"/>
  <c r="J2471" i="1" l="1"/>
  <c r="H2472" i="1"/>
  <c r="K2472" i="1" s="1"/>
  <c r="J2472" i="1" l="1"/>
  <c r="H2473" i="1"/>
  <c r="K2473" i="1" s="1"/>
  <c r="J2473" i="1" l="1"/>
  <c r="H2474" i="1"/>
  <c r="K2474" i="1" s="1"/>
  <c r="J2474" i="1" l="1"/>
  <c r="H2475" i="1"/>
  <c r="K2475" i="1" s="1"/>
  <c r="J2475" i="1" l="1"/>
  <c r="H2476" i="1"/>
  <c r="K2476" i="1" s="1"/>
  <c r="J2476" i="1" l="1"/>
  <c r="H2477" i="1"/>
  <c r="K2477" i="1" s="1"/>
  <c r="J2477" i="1" l="1"/>
  <c r="H2478" i="1"/>
  <c r="K2478" i="1" s="1"/>
  <c r="J2478" i="1" l="1"/>
  <c r="H2479" i="1"/>
  <c r="K2479" i="1" s="1"/>
  <c r="J2479" i="1" l="1"/>
  <c r="H2480" i="1"/>
  <c r="K2480" i="1" s="1"/>
  <c r="J2480" i="1" l="1"/>
  <c r="H2481" i="1"/>
  <c r="K2481" i="1" s="1"/>
  <c r="J2481" i="1" l="1"/>
  <c r="H2482" i="1"/>
  <c r="K2482" i="1" s="1"/>
  <c r="J2482" i="1" l="1"/>
  <c r="H2483" i="1"/>
  <c r="K2483" i="1" s="1"/>
  <c r="J2483" i="1" l="1"/>
  <c r="H2484" i="1"/>
  <c r="K2484" i="1" s="1"/>
  <c r="J2484" i="1" l="1"/>
  <c r="H2485" i="1"/>
  <c r="K2485" i="1" s="1"/>
  <c r="J2485" i="1" l="1"/>
  <c r="H2486" i="1"/>
  <c r="K2486" i="1" s="1"/>
  <c r="J2486" i="1" l="1"/>
  <c r="H2487" i="1"/>
  <c r="K2487" i="1" s="1"/>
  <c r="J2487" i="1" l="1"/>
  <c r="H2488" i="1"/>
  <c r="K2488" i="1" s="1"/>
  <c r="J2488" i="1" l="1"/>
  <c r="H2489" i="1"/>
  <c r="K2489" i="1" s="1"/>
  <c r="J2489" i="1" l="1"/>
  <c r="H2490" i="1"/>
  <c r="K2490" i="1" s="1"/>
  <c r="J2490" i="1" l="1"/>
  <c r="H2491" i="1"/>
  <c r="K2491" i="1" s="1"/>
  <c r="J2491" i="1" l="1"/>
  <c r="H2492" i="1"/>
  <c r="K2492" i="1" s="1"/>
  <c r="J2492" i="1" l="1"/>
  <c r="H2493" i="1"/>
  <c r="K2493" i="1" s="1"/>
  <c r="J2493" i="1" l="1"/>
  <c r="H2494" i="1"/>
  <c r="K2494" i="1" s="1"/>
  <c r="J2494" i="1" l="1"/>
  <c r="H2495" i="1"/>
  <c r="K2495" i="1" s="1"/>
  <c r="J2495" i="1" l="1"/>
  <c r="H2496" i="1"/>
  <c r="K2496" i="1" s="1"/>
  <c r="J2496" i="1" l="1"/>
  <c r="H2497" i="1"/>
  <c r="K2497" i="1" s="1"/>
  <c r="J2497" i="1" l="1"/>
  <c r="H2498" i="1"/>
  <c r="K2498" i="1" s="1"/>
  <c r="J2498" i="1" l="1"/>
  <c r="H2499" i="1"/>
  <c r="K2499" i="1" s="1"/>
  <c r="J2499" i="1" l="1"/>
  <c r="H2500" i="1"/>
  <c r="K2500" i="1" s="1"/>
  <c r="J2500" i="1" l="1"/>
  <c r="H2501" i="1"/>
  <c r="K2501" i="1" s="1"/>
  <c r="J2501" i="1" l="1"/>
  <c r="H2502" i="1"/>
  <c r="K2502" i="1" s="1"/>
  <c r="J2502" i="1" l="1"/>
  <c r="H2503" i="1"/>
  <c r="K2503" i="1" s="1"/>
  <c r="J2503" i="1" l="1"/>
  <c r="H2504" i="1"/>
  <c r="K2504" i="1" s="1"/>
  <c r="J2504" i="1" l="1"/>
  <c r="H2505" i="1"/>
  <c r="K2505" i="1" s="1"/>
  <c r="J2505" i="1" l="1"/>
  <c r="H2506" i="1"/>
  <c r="K2506" i="1" s="1"/>
  <c r="J2506" i="1" l="1"/>
  <c r="H2507" i="1"/>
  <c r="K2507" i="1" s="1"/>
  <c r="J2507" i="1" l="1"/>
  <c r="H2508" i="1"/>
  <c r="K2508" i="1" s="1"/>
  <c r="J2508" i="1" l="1"/>
  <c r="H2509" i="1"/>
  <c r="K2509" i="1" s="1"/>
  <c r="J2509" i="1" l="1"/>
  <c r="H2510" i="1"/>
  <c r="K2510" i="1" s="1"/>
  <c r="J2510" i="1" l="1"/>
  <c r="H2511" i="1"/>
  <c r="K2511" i="1" s="1"/>
  <c r="J2511" i="1" l="1"/>
  <c r="H2512" i="1"/>
  <c r="K2512" i="1" s="1"/>
  <c r="J2512" i="1" l="1"/>
  <c r="H2513" i="1"/>
  <c r="K2513" i="1" s="1"/>
  <c r="J2513" i="1" l="1"/>
  <c r="H2514" i="1"/>
  <c r="K2514" i="1" s="1"/>
  <c r="J2514" i="1" l="1"/>
  <c r="H2515" i="1"/>
  <c r="K2515" i="1" s="1"/>
  <c r="J2515" i="1" l="1"/>
  <c r="H2516" i="1"/>
  <c r="K2516" i="1" s="1"/>
  <c r="J2516" i="1" l="1"/>
  <c r="H2517" i="1"/>
  <c r="K2517" i="1" s="1"/>
  <c r="J2517" i="1" l="1"/>
  <c r="H2518" i="1"/>
  <c r="K2518" i="1" s="1"/>
  <c r="J2518" i="1" l="1"/>
  <c r="H2519" i="1"/>
  <c r="K2519" i="1" s="1"/>
  <c r="J2519" i="1" l="1"/>
  <c r="H2520" i="1"/>
  <c r="K2520" i="1" s="1"/>
  <c r="J2520" i="1" l="1"/>
  <c r="H2521" i="1"/>
  <c r="K2521" i="1" s="1"/>
  <c r="J2521" i="1" l="1"/>
  <c r="H2522" i="1"/>
  <c r="K2522" i="1" s="1"/>
  <c r="J2522" i="1" l="1"/>
  <c r="H2523" i="1"/>
  <c r="K2523" i="1" s="1"/>
  <c r="J2523" i="1" l="1"/>
  <c r="H2524" i="1"/>
  <c r="K2524" i="1" s="1"/>
  <c r="J2524" i="1" l="1"/>
  <c r="H2525" i="1"/>
  <c r="K2525" i="1" s="1"/>
  <c r="J2525" i="1" l="1"/>
  <c r="H2526" i="1"/>
  <c r="K2526" i="1" s="1"/>
  <c r="J2526" i="1" l="1"/>
  <c r="H2527" i="1"/>
  <c r="K2527" i="1" s="1"/>
  <c r="J2527" i="1" l="1"/>
  <c r="H2528" i="1"/>
  <c r="K2528" i="1" s="1"/>
  <c r="J2528" i="1" l="1"/>
  <c r="H2529" i="1"/>
  <c r="K2529" i="1" s="1"/>
  <c r="J2529" i="1" l="1"/>
  <c r="H2530" i="1"/>
  <c r="K2530" i="1" s="1"/>
  <c r="J2530" i="1" l="1"/>
  <c r="H2531" i="1"/>
  <c r="K2531" i="1" s="1"/>
  <c r="J2531" i="1" l="1"/>
  <c r="H2532" i="1"/>
  <c r="K2532" i="1" s="1"/>
  <c r="J2532" i="1" l="1"/>
  <c r="H2533" i="1"/>
  <c r="K2533" i="1" s="1"/>
  <c r="J2533" i="1" l="1"/>
  <c r="H2534" i="1"/>
  <c r="K2534" i="1" s="1"/>
  <c r="J2534" i="1" l="1"/>
  <c r="H2535" i="1"/>
  <c r="K2535" i="1" s="1"/>
  <c r="J2535" i="1" l="1"/>
  <c r="H2536" i="1"/>
  <c r="K2536" i="1" s="1"/>
  <c r="J2536" i="1" l="1"/>
  <c r="H2537" i="1"/>
  <c r="K2537" i="1" s="1"/>
  <c r="J2537" i="1" l="1"/>
  <c r="H2538" i="1"/>
  <c r="K2538" i="1" s="1"/>
  <c r="J2538" i="1" l="1"/>
  <c r="H2539" i="1"/>
  <c r="K2539" i="1" s="1"/>
  <c r="J2539" i="1" l="1"/>
  <c r="H2540" i="1"/>
  <c r="K2540" i="1" s="1"/>
  <c r="J2540" i="1" l="1"/>
  <c r="H2541" i="1"/>
  <c r="K2541" i="1" s="1"/>
  <c r="J2541" i="1" l="1"/>
  <c r="H2542" i="1"/>
  <c r="K2542" i="1" s="1"/>
  <c r="J2542" i="1" l="1"/>
  <c r="H2543" i="1"/>
  <c r="K2543" i="1" s="1"/>
  <c r="J2543" i="1" l="1"/>
  <c r="H2544" i="1"/>
  <c r="K2544" i="1" s="1"/>
  <c r="J2544" i="1" l="1"/>
  <c r="H2545" i="1"/>
  <c r="K2545" i="1" s="1"/>
  <c r="J2545" i="1" l="1"/>
  <c r="H2546" i="1"/>
  <c r="K2546" i="1" s="1"/>
  <c r="J2546" i="1" l="1"/>
  <c r="H2547" i="1"/>
  <c r="K2547" i="1" s="1"/>
  <c r="J2547" i="1" l="1"/>
  <c r="H2548" i="1"/>
  <c r="K2548" i="1" s="1"/>
  <c r="J2548" i="1" l="1"/>
  <c r="H2549" i="1"/>
  <c r="K2549" i="1" s="1"/>
  <c r="J2549" i="1" l="1"/>
  <c r="H2550" i="1"/>
  <c r="K2550" i="1" s="1"/>
  <c r="J2550" i="1" l="1"/>
  <c r="H2551" i="1"/>
  <c r="K2551" i="1" s="1"/>
  <c r="J2551" i="1" l="1"/>
  <c r="H2552" i="1"/>
  <c r="K2552" i="1" s="1"/>
  <c r="J2552" i="1" l="1"/>
  <c r="H2553" i="1"/>
  <c r="K2553" i="1" s="1"/>
  <c r="J2553" i="1" l="1"/>
  <c r="H2554" i="1"/>
  <c r="K2554" i="1" s="1"/>
  <c r="J2554" i="1" l="1"/>
  <c r="H2555" i="1"/>
  <c r="K2555" i="1" s="1"/>
  <c r="J2555" i="1" l="1"/>
  <c r="H2556" i="1"/>
  <c r="K2556" i="1" s="1"/>
  <c r="J2556" i="1" l="1"/>
  <c r="H2557" i="1"/>
  <c r="K2557" i="1" s="1"/>
  <c r="J2557" i="1" l="1"/>
  <c r="H2558" i="1"/>
  <c r="K2558" i="1" s="1"/>
  <c r="J2558" i="1" l="1"/>
  <c r="H2559" i="1"/>
  <c r="K2559" i="1" s="1"/>
  <c r="J2559" i="1" l="1"/>
  <c r="H2560" i="1"/>
  <c r="K2560" i="1" s="1"/>
  <c r="J2560" i="1" l="1"/>
  <c r="H2561" i="1"/>
  <c r="K2561" i="1" s="1"/>
  <c r="J2561" i="1" l="1"/>
  <c r="H2562" i="1"/>
  <c r="K2562" i="1" s="1"/>
  <c r="J2562" i="1" l="1"/>
  <c r="H2563" i="1"/>
  <c r="K2563" i="1" s="1"/>
  <c r="J2563" i="1" l="1"/>
  <c r="H2564" i="1"/>
  <c r="K2564" i="1" s="1"/>
  <c r="J2564" i="1" l="1"/>
  <c r="H2565" i="1"/>
  <c r="K2565" i="1" s="1"/>
  <c r="J2565" i="1" l="1"/>
  <c r="H2566" i="1"/>
  <c r="K2566" i="1" s="1"/>
  <c r="J2566" i="1" l="1"/>
  <c r="H2567" i="1"/>
  <c r="K2567" i="1" s="1"/>
  <c r="J2567" i="1" l="1"/>
  <c r="H2568" i="1"/>
  <c r="K2568" i="1" s="1"/>
  <c r="J2568" i="1" l="1"/>
  <c r="H2569" i="1"/>
  <c r="K2569" i="1" s="1"/>
  <c r="J2569" i="1" l="1"/>
  <c r="H2570" i="1"/>
  <c r="K2570" i="1" s="1"/>
  <c r="J2570" i="1" l="1"/>
  <c r="H2571" i="1"/>
  <c r="K2571" i="1" s="1"/>
  <c r="J2571" i="1" l="1"/>
  <c r="H2572" i="1"/>
  <c r="K2572" i="1" s="1"/>
  <c r="J2572" i="1" l="1"/>
  <c r="H2573" i="1"/>
  <c r="K2573" i="1" s="1"/>
  <c r="J2573" i="1" l="1"/>
  <c r="H2574" i="1"/>
  <c r="K2574" i="1" s="1"/>
  <c r="J2574" i="1" l="1"/>
  <c r="H2575" i="1"/>
  <c r="K2575" i="1" s="1"/>
  <c r="J2575" i="1" l="1"/>
  <c r="H2576" i="1"/>
  <c r="K2576" i="1" s="1"/>
  <c r="J2576" i="1" l="1"/>
  <c r="H2577" i="1"/>
  <c r="K2577" i="1" s="1"/>
  <c r="J2577" i="1" l="1"/>
  <c r="H2578" i="1"/>
  <c r="K2578" i="1" s="1"/>
  <c r="J2578" i="1" l="1"/>
  <c r="H2579" i="1"/>
  <c r="K2579" i="1" s="1"/>
  <c r="J2579" i="1" l="1"/>
  <c r="H2580" i="1"/>
  <c r="K2580" i="1" s="1"/>
  <c r="J2580" i="1" l="1"/>
  <c r="H2581" i="1"/>
  <c r="K2581" i="1" s="1"/>
  <c r="J2581" i="1" l="1"/>
  <c r="H2582" i="1"/>
  <c r="K2582" i="1" s="1"/>
  <c r="J2582" i="1" l="1"/>
  <c r="H2583" i="1"/>
  <c r="K2583" i="1" s="1"/>
  <c r="J2583" i="1" l="1"/>
  <c r="H2584" i="1"/>
  <c r="K2584" i="1" s="1"/>
  <c r="J2584" i="1" l="1"/>
  <c r="H2585" i="1"/>
  <c r="K2585" i="1" s="1"/>
  <c r="J2585" i="1" l="1"/>
  <c r="H2586" i="1"/>
  <c r="K2586" i="1" s="1"/>
  <c r="J2586" i="1" l="1"/>
  <c r="H2587" i="1"/>
  <c r="K2587" i="1" s="1"/>
  <c r="J2587" i="1" l="1"/>
  <c r="H2588" i="1"/>
  <c r="K2588" i="1" s="1"/>
  <c r="J2588" i="1" l="1"/>
  <c r="H2589" i="1"/>
  <c r="K2589" i="1" s="1"/>
  <c r="J2589" i="1" l="1"/>
  <c r="H2590" i="1"/>
  <c r="K2590" i="1" s="1"/>
  <c r="J2590" i="1" l="1"/>
  <c r="H2591" i="1"/>
  <c r="K2591" i="1" s="1"/>
  <c r="J2591" i="1" l="1"/>
  <c r="H2592" i="1"/>
  <c r="K2592" i="1" s="1"/>
  <c r="J2592" i="1" l="1"/>
  <c r="H2593" i="1"/>
  <c r="K2593" i="1" s="1"/>
  <c r="J2593" i="1" l="1"/>
  <c r="H2594" i="1"/>
  <c r="K2594" i="1" s="1"/>
  <c r="J2594" i="1" l="1"/>
  <c r="H2595" i="1"/>
  <c r="K2595" i="1" s="1"/>
  <c r="J2595" i="1" l="1"/>
  <c r="H2596" i="1"/>
  <c r="K2596" i="1" s="1"/>
  <c r="J2596" i="1" l="1"/>
  <c r="H2597" i="1"/>
  <c r="K2597" i="1" s="1"/>
  <c r="J2597" i="1" l="1"/>
  <c r="H2598" i="1"/>
  <c r="K2598" i="1" s="1"/>
  <c r="J2598" i="1" l="1"/>
  <c r="H2599" i="1"/>
  <c r="K2599" i="1" s="1"/>
  <c r="J2599" i="1" l="1"/>
  <c r="H2600" i="1"/>
  <c r="K2600" i="1" s="1"/>
  <c r="J2600" i="1" l="1"/>
  <c r="H2601" i="1"/>
  <c r="K2601" i="1" s="1"/>
  <c r="J2601" i="1" l="1"/>
  <c r="H2602" i="1"/>
  <c r="K2602" i="1" s="1"/>
  <c r="J2602" i="1" l="1"/>
  <c r="H2603" i="1"/>
  <c r="K2603" i="1" s="1"/>
  <c r="J2603" i="1" l="1"/>
  <c r="H2604" i="1"/>
  <c r="K2604" i="1" s="1"/>
  <c r="J2604" i="1" l="1"/>
  <c r="H2605" i="1"/>
  <c r="K2605" i="1" s="1"/>
  <c r="J2605" i="1" l="1"/>
  <c r="H2606" i="1"/>
  <c r="K2606" i="1" s="1"/>
  <c r="J2606" i="1" l="1"/>
  <c r="H2607" i="1"/>
  <c r="K2607" i="1" s="1"/>
  <c r="J2607" i="1" l="1"/>
  <c r="H2608" i="1"/>
  <c r="K2608" i="1" s="1"/>
  <c r="J2608" i="1" l="1"/>
  <c r="H2609" i="1"/>
  <c r="K2609" i="1" s="1"/>
  <c r="J2609" i="1" l="1"/>
  <c r="H2610" i="1"/>
  <c r="K2610" i="1" s="1"/>
  <c r="J2610" i="1" l="1"/>
  <c r="H2611" i="1"/>
  <c r="K2611" i="1" s="1"/>
  <c r="J2611" i="1" l="1"/>
  <c r="H2612" i="1"/>
  <c r="K2612" i="1" s="1"/>
  <c r="J2612" i="1" l="1"/>
  <c r="H2613" i="1"/>
  <c r="K2613" i="1" s="1"/>
  <c r="J2613" i="1" l="1"/>
  <c r="H2614" i="1"/>
  <c r="K2614" i="1" s="1"/>
  <c r="J2614" i="1" l="1"/>
  <c r="H2615" i="1"/>
  <c r="K2615" i="1" s="1"/>
  <c r="J2615" i="1" l="1"/>
  <c r="H2616" i="1"/>
  <c r="K2616" i="1" s="1"/>
  <c r="J2616" i="1" l="1"/>
  <c r="H2617" i="1"/>
  <c r="K2617" i="1" s="1"/>
  <c r="J2617" i="1" l="1"/>
  <c r="H2618" i="1"/>
  <c r="K2618" i="1" s="1"/>
  <c r="J2618" i="1" l="1"/>
  <c r="H2619" i="1"/>
  <c r="K2619" i="1" s="1"/>
  <c r="J2619" i="1" l="1"/>
  <c r="H2620" i="1"/>
  <c r="K2620" i="1" s="1"/>
  <c r="J2620" i="1" l="1"/>
  <c r="H2621" i="1"/>
  <c r="K2621" i="1" s="1"/>
  <c r="J2621" i="1" l="1"/>
  <c r="H2622" i="1"/>
  <c r="K2622" i="1" s="1"/>
  <c r="J2622" i="1" l="1"/>
  <c r="H2623" i="1"/>
  <c r="K2623" i="1" s="1"/>
  <c r="J2623" i="1" l="1"/>
  <c r="H2624" i="1"/>
  <c r="K2624" i="1" s="1"/>
  <c r="J2624" i="1" l="1"/>
  <c r="H2625" i="1"/>
  <c r="K2625" i="1" s="1"/>
  <c r="J2625" i="1" l="1"/>
  <c r="H2626" i="1"/>
  <c r="K2626" i="1" s="1"/>
  <c r="J2626" i="1" l="1"/>
  <c r="H2627" i="1"/>
  <c r="K2627" i="1" s="1"/>
  <c r="J2627" i="1" l="1"/>
  <c r="H2628" i="1"/>
  <c r="K2628" i="1" s="1"/>
  <c r="J2628" i="1" l="1"/>
  <c r="H2629" i="1"/>
  <c r="K2629" i="1" s="1"/>
  <c r="J2629" i="1" l="1"/>
  <c r="H2630" i="1"/>
  <c r="K2630" i="1" s="1"/>
  <c r="J2630" i="1" l="1"/>
  <c r="H2631" i="1"/>
  <c r="K2631" i="1" s="1"/>
  <c r="J2631" i="1" l="1"/>
  <c r="H2632" i="1"/>
  <c r="K2632" i="1" s="1"/>
  <c r="J2632" i="1" l="1"/>
  <c r="H2633" i="1"/>
  <c r="K2633" i="1" s="1"/>
  <c r="J2633" i="1" l="1"/>
  <c r="H2634" i="1"/>
  <c r="K2634" i="1" s="1"/>
  <c r="J2634" i="1" l="1"/>
  <c r="H2635" i="1"/>
  <c r="K2635" i="1" s="1"/>
  <c r="J2635" i="1" l="1"/>
  <c r="H2636" i="1"/>
  <c r="K2636" i="1" s="1"/>
  <c r="J2636" i="1" l="1"/>
  <c r="H2637" i="1"/>
  <c r="K2637" i="1" s="1"/>
  <c r="J2637" i="1" l="1"/>
  <c r="H2638" i="1"/>
  <c r="K2638" i="1" s="1"/>
  <c r="J2638" i="1" l="1"/>
  <c r="H2639" i="1"/>
  <c r="K2639" i="1" s="1"/>
  <c r="J2639" i="1" l="1"/>
  <c r="H2640" i="1"/>
  <c r="K2640" i="1" s="1"/>
  <c r="J2640" i="1" l="1"/>
  <c r="H2641" i="1"/>
  <c r="K2641" i="1" s="1"/>
  <c r="J2641" i="1" l="1"/>
  <c r="H2642" i="1"/>
  <c r="K2642" i="1" s="1"/>
  <c r="J2642" i="1" l="1"/>
  <c r="H2643" i="1"/>
  <c r="K2643" i="1" s="1"/>
  <c r="J2643" i="1" l="1"/>
  <c r="H2644" i="1"/>
  <c r="K2644" i="1" s="1"/>
  <c r="J2644" i="1" l="1"/>
  <c r="H2645" i="1"/>
  <c r="K2645" i="1" s="1"/>
  <c r="J2645" i="1" l="1"/>
  <c r="H2646" i="1"/>
  <c r="K2646" i="1" s="1"/>
  <c r="J2646" i="1" l="1"/>
  <c r="H2647" i="1"/>
  <c r="K2647" i="1" s="1"/>
  <c r="J2647" i="1" l="1"/>
  <c r="H2648" i="1"/>
  <c r="K2648" i="1" s="1"/>
  <c r="J2648" i="1" l="1"/>
  <c r="H2649" i="1"/>
  <c r="K2649" i="1" s="1"/>
  <c r="J2649" i="1" l="1"/>
  <c r="H2650" i="1"/>
  <c r="K2650" i="1" s="1"/>
  <c r="J2650" i="1" l="1"/>
  <c r="H2651" i="1"/>
  <c r="K2651" i="1" s="1"/>
  <c r="J2651" i="1" l="1"/>
  <c r="H2652" i="1"/>
  <c r="K2652" i="1" s="1"/>
  <c r="J2652" i="1" l="1"/>
  <c r="H2653" i="1"/>
  <c r="K2653" i="1" s="1"/>
  <c r="J2653" i="1" l="1"/>
  <c r="H2654" i="1"/>
  <c r="K2654" i="1" s="1"/>
  <c r="J2654" i="1" l="1"/>
  <c r="H2655" i="1"/>
  <c r="K2655" i="1" s="1"/>
  <c r="J2655" i="1" l="1"/>
  <c r="H2656" i="1"/>
  <c r="K2656" i="1" s="1"/>
  <c r="J2656" i="1" l="1"/>
  <c r="H2657" i="1"/>
  <c r="K2657" i="1" s="1"/>
  <c r="J2657" i="1" l="1"/>
  <c r="H2658" i="1"/>
  <c r="K2658" i="1" s="1"/>
  <c r="J2658" i="1" l="1"/>
  <c r="H2659" i="1"/>
  <c r="K2659" i="1" s="1"/>
  <c r="J2659" i="1" l="1"/>
  <c r="H2660" i="1"/>
  <c r="K2660" i="1" s="1"/>
  <c r="J2660" i="1" l="1"/>
  <c r="H2661" i="1"/>
  <c r="K2661" i="1" s="1"/>
  <c r="J2661" i="1" l="1"/>
  <c r="H2662" i="1"/>
  <c r="K2662" i="1" s="1"/>
  <c r="J2662" i="1" l="1"/>
  <c r="H2663" i="1"/>
  <c r="K2663" i="1" s="1"/>
  <c r="J2663" i="1" l="1"/>
  <c r="H2664" i="1"/>
  <c r="K2664" i="1" s="1"/>
  <c r="J2664" i="1" l="1"/>
  <c r="H2665" i="1"/>
  <c r="K2665" i="1" s="1"/>
  <c r="J2665" i="1" l="1"/>
  <c r="H2666" i="1"/>
  <c r="K2666" i="1" s="1"/>
  <c r="J2666" i="1" l="1"/>
  <c r="H2667" i="1"/>
  <c r="K2667" i="1" s="1"/>
  <c r="J2667" i="1" l="1"/>
  <c r="H2668" i="1"/>
  <c r="K2668" i="1" s="1"/>
  <c r="J2668" i="1" l="1"/>
  <c r="H2669" i="1"/>
  <c r="K2669" i="1" s="1"/>
  <c r="J2669" i="1" l="1"/>
  <c r="H2670" i="1"/>
  <c r="K2670" i="1" s="1"/>
  <c r="J2670" i="1" l="1"/>
  <c r="H2671" i="1"/>
  <c r="K2671" i="1" s="1"/>
  <c r="J2671" i="1" l="1"/>
  <c r="H2672" i="1"/>
  <c r="K2672" i="1" s="1"/>
  <c r="J2672" i="1" l="1"/>
  <c r="H2673" i="1"/>
  <c r="K2673" i="1" s="1"/>
  <c r="J2673" i="1" l="1"/>
  <c r="H2674" i="1"/>
  <c r="K2674" i="1" s="1"/>
  <c r="J2674" i="1" l="1"/>
  <c r="H2675" i="1"/>
  <c r="K2675" i="1" s="1"/>
  <c r="J2675" i="1" l="1"/>
  <c r="H2676" i="1"/>
  <c r="K2676" i="1" s="1"/>
  <c r="J2676" i="1" l="1"/>
  <c r="H2677" i="1"/>
  <c r="K2677" i="1" s="1"/>
  <c r="J2677" i="1" l="1"/>
  <c r="H2678" i="1"/>
  <c r="K2678" i="1" s="1"/>
  <c r="J2678" i="1" l="1"/>
  <c r="H2679" i="1"/>
  <c r="K2679" i="1" s="1"/>
  <c r="J2679" i="1" l="1"/>
  <c r="H2680" i="1"/>
  <c r="K2680" i="1" s="1"/>
  <c r="J2680" i="1" l="1"/>
  <c r="H2681" i="1"/>
  <c r="K2681" i="1" s="1"/>
  <c r="J2681" i="1" l="1"/>
  <c r="H2682" i="1"/>
  <c r="K2682" i="1" s="1"/>
  <c r="J2682" i="1" l="1"/>
  <c r="H2683" i="1"/>
  <c r="K2683" i="1" s="1"/>
  <c r="J2683" i="1" l="1"/>
  <c r="H2684" i="1"/>
  <c r="K2684" i="1" s="1"/>
  <c r="J2684" i="1" l="1"/>
  <c r="H2685" i="1"/>
  <c r="K2685" i="1" s="1"/>
  <c r="J2685" i="1" l="1"/>
  <c r="H2686" i="1"/>
  <c r="K2686" i="1" s="1"/>
  <c r="J2686" i="1" l="1"/>
  <c r="H2687" i="1"/>
  <c r="K2687" i="1" s="1"/>
  <c r="J2687" i="1" l="1"/>
  <c r="H2688" i="1"/>
  <c r="K2688" i="1" s="1"/>
  <c r="J2688" i="1" l="1"/>
  <c r="H2689" i="1"/>
  <c r="K2689" i="1" s="1"/>
  <c r="J2689" i="1" l="1"/>
  <c r="H2690" i="1"/>
  <c r="K2690" i="1" s="1"/>
  <c r="J2690" i="1" l="1"/>
  <c r="H2691" i="1"/>
  <c r="K2691" i="1" s="1"/>
  <c r="J2691" i="1" l="1"/>
  <c r="H2692" i="1"/>
  <c r="K2692" i="1" s="1"/>
  <c r="J2692" i="1" l="1"/>
  <c r="H2693" i="1"/>
  <c r="K2693" i="1" s="1"/>
  <c r="J2693" i="1" l="1"/>
  <c r="H2694" i="1"/>
  <c r="K2694" i="1" s="1"/>
  <c r="J2694" i="1" l="1"/>
  <c r="H2695" i="1"/>
  <c r="K2695" i="1" s="1"/>
  <c r="J2695" i="1" l="1"/>
  <c r="H2696" i="1"/>
  <c r="K2696" i="1" s="1"/>
  <c r="J2696" i="1" l="1"/>
  <c r="H2697" i="1"/>
  <c r="K2697" i="1" s="1"/>
  <c r="J2697" i="1" l="1"/>
  <c r="H2698" i="1"/>
  <c r="K2698" i="1" s="1"/>
  <c r="J2698" i="1" l="1"/>
  <c r="H2699" i="1"/>
  <c r="K2699" i="1" s="1"/>
  <c r="J2699" i="1" l="1"/>
  <c r="H2700" i="1"/>
  <c r="K2700" i="1" s="1"/>
  <c r="J2700" i="1" l="1"/>
  <c r="H2701" i="1"/>
  <c r="K2701" i="1" s="1"/>
  <c r="J2701" i="1" l="1"/>
  <c r="H2702" i="1"/>
  <c r="K2702" i="1" s="1"/>
  <c r="J2702" i="1" l="1"/>
  <c r="H2703" i="1"/>
  <c r="K2703" i="1" s="1"/>
  <c r="J2703" i="1" l="1"/>
  <c r="H2704" i="1"/>
  <c r="K2704" i="1" s="1"/>
  <c r="J2704" i="1" l="1"/>
  <c r="H2705" i="1"/>
  <c r="K2705" i="1" s="1"/>
  <c r="J2705" i="1" l="1"/>
  <c r="H2706" i="1"/>
  <c r="K2706" i="1" s="1"/>
  <c r="J2706" i="1" l="1"/>
  <c r="H2707" i="1"/>
  <c r="K2707" i="1" s="1"/>
  <c r="J2707" i="1" l="1"/>
  <c r="H2708" i="1"/>
  <c r="K2708" i="1" s="1"/>
  <c r="J2708" i="1" l="1"/>
  <c r="H2709" i="1"/>
  <c r="K2709" i="1" s="1"/>
  <c r="J2709" i="1" l="1"/>
  <c r="H2710" i="1"/>
  <c r="K2710" i="1" s="1"/>
  <c r="J2710" i="1" l="1"/>
  <c r="H2711" i="1"/>
  <c r="K2711" i="1" s="1"/>
  <c r="J2711" i="1" l="1"/>
  <c r="H2712" i="1"/>
  <c r="K2712" i="1" s="1"/>
  <c r="J2712" i="1" l="1"/>
  <c r="H2713" i="1"/>
  <c r="K2713" i="1" s="1"/>
  <c r="J2713" i="1" l="1"/>
  <c r="H2714" i="1"/>
  <c r="K2714" i="1" s="1"/>
  <c r="J2714" i="1" l="1"/>
  <c r="H2715" i="1"/>
  <c r="K2715" i="1" s="1"/>
  <c r="J2715" i="1" l="1"/>
  <c r="H2716" i="1"/>
  <c r="K2716" i="1" s="1"/>
  <c r="J2716" i="1" l="1"/>
  <c r="H2717" i="1"/>
  <c r="K2717" i="1" s="1"/>
  <c r="J2717" i="1" l="1"/>
  <c r="H2718" i="1"/>
  <c r="K2718" i="1" s="1"/>
  <c r="J2718" i="1" l="1"/>
  <c r="H2719" i="1"/>
  <c r="K2719" i="1" s="1"/>
  <c r="J2719" i="1" l="1"/>
  <c r="H2720" i="1"/>
  <c r="K2720" i="1" s="1"/>
  <c r="J2720" i="1" l="1"/>
  <c r="H2721" i="1"/>
  <c r="K2721" i="1" s="1"/>
  <c r="J2721" i="1" l="1"/>
  <c r="H2722" i="1"/>
  <c r="K2722" i="1" s="1"/>
  <c r="J2722" i="1" l="1"/>
  <c r="H2723" i="1"/>
  <c r="K2723" i="1" s="1"/>
  <c r="J2723" i="1" l="1"/>
  <c r="H2724" i="1"/>
  <c r="K2724" i="1" s="1"/>
  <c r="J2724" i="1" l="1"/>
  <c r="H2725" i="1"/>
  <c r="K2725" i="1" s="1"/>
  <c r="J2725" i="1" l="1"/>
  <c r="H2726" i="1"/>
  <c r="K2726" i="1" s="1"/>
  <c r="J2726" i="1" l="1"/>
  <c r="H2727" i="1"/>
  <c r="K2727" i="1" s="1"/>
  <c r="J2727" i="1" l="1"/>
  <c r="H2728" i="1"/>
  <c r="K2728" i="1" s="1"/>
  <c r="J2728" i="1" l="1"/>
  <c r="H2729" i="1"/>
  <c r="K2729" i="1" s="1"/>
  <c r="J2729" i="1" l="1"/>
  <c r="H2730" i="1"/>
  <c r="K2730" i="1" s="1"/>
  <c r="J2730" i="1" l="1"/>
  <c r="H2731" i="1"/>
  <c r="K2731" i="1" s="1"/>
  <c r="J2731" i="1" l="1"/>
  <c r="H2732" i="1"/>
  <c r="K2732" i="1" s="1"/>
  <c r="J2732" i="1" l="1"/>
  <c r="H2733" i="1"/>
  <c r="K2733" i="1" s="1"/>
  <c r="J2733" i="1" l="1"/>
  <c r="H2734" i="1"/>
  <c r="K2734" i="1" s="1"/>
  <c r="J2734" i="1" l="1"/>
  <c r="H2735" i="1"/>
  <c r="K2735" i="1" s="1"/>
  <c r="J2735" i="1" l="1"/>
  <c r="H2736" i="1"/>
  <c r="K2736" i="1" s="1"/>
  <c r="J2736" i="1" l="1"/>
  <c r="H2737" i="1"/>
  <c r="K2737" i="1" s="1"/>
  <c r="J2737" i="1" l="1"/>
  <c r="H2738" i="1"/>
  <c r="K2738" i="1" s="1"/>
  <c r="J2738" i="1" l="1"/>
  <c r="H2739" i="1"/>
  <c r="K2739" i="1" s="1"/>
  <c r="J2739" i="1" l="1"/>
  <c r="H2740" i="1"/>
  <c r="K2740" i="1" s="1"/>
  <c r="J2740" i="1" l="1"/>
  <c r="H2741" i="1"/>
  <c r="K2741" i="1" s="1"/>
  <c r="J2741" i="1" l="1"/>
  <c r="H2742" i="1"/>
  <c r="K2742" i="1" s="1"/>
  <c r="J2742" i="1" l="1"/>
  <c r="H2743" i="1"/>
  <c r="K2743" i="1" s="1"/>
  <c r="J2743" i="1" l="1"/>
  <c r="H2744" i="1"/>
  <c r="K2744" i="1" s="1"/>
  <c r="J2744" i="1" l="1"/>
  <c r="H2745" i="1"/>
  <c r="K2745" i="1" s="1"/>
  <c r="J2745" i="1" l="1"/>
  <c r="H2746" i="1"/>
  <c r="K2746" i="1" s="1"/>
  <c r="J2746" i="1" l="1"/>
  <c r="H2747" i="1"/>
  <c r="K2747" i="1" s="1"/>
  <c r="J2747" i="1" l="1"/>
  <c r="H2748" i="1"/>
  <c r="K2748" i="1" s="1"/>
  <c r="J2748" i="1" l="1"/>
  <c r="H2749" i="1"/>
  <c r="K2749" i="1" s="1"/>
  <c r="J2749" i="1" l="1"/>
  <c r="H2750" i="1"/>
  <c r="K2750" i="1" s="1"/>
  <c r="J2750" i="1" l="1"/>
  <c r="H2751" i="1"/>
  <c r="K2751" i="1" s="1"/>
  <c r="J2751" i="1" l="1"/>
  <c r="H2752" i="1"/>
  <c r="K2752" i="1" s="1"/>
  <c r="J2752" i="1" l="1"/>
  <c r="H2753" i="1"/>
  <c r="K2753" i="1" s="1"/>
  <c r="J2753" i="1" l="1"/>
  <c r="H2754" i="1"/>
  <c r="K2754" i="1" s="1"/>
  <c r="J2754" i="1" l="1"/>
  <c r="H2755" i="1"/>
  <c r="K2755" i="1" s="1"/>
  <c r="J2755" i="1" l="1"/>
  <c r="H2756" i="1"/>
  <c r="K2756" i="1" s="1"/>
  <c r="J2756" i="1" l="1"/>
  <c r="H2757" i="1"/>
  <c r="K2757" i="1" s="1"/>
  <c r="J2757" i="1" l="1"/>
  <c r="H2758" i="1"/>
  <c r="K2758" i="1" s="1"/>
  <c r="J2758" i="1" l="1"/>
  <c r="H2759" i="1"/>
  <c r="K2759" i="1" s="1"/>
  <c r="J2759" i="1" l="1"/>
  <c r="H2760" i="1"/>
  <c r="K2760" i="1" s="1"/>
  <c r="J2760" i="1" l="1"/>
  <c r="H2761" i="1"/>
  <c r="K2761" i="1" s="1"/>
  <c r="J2761" i="1" l="1"/>
  <c r="H2762" i="1"/>
  <c r="K2762" i="1" s="1"/>
  <c r="J2762" i="1" l="1"/>
  <c r="H2763" i="1"/>
  <c r="K2763" i="1" s="1"/>
  <c r="J2763" i="1" l="1"/>
  <c r="H2764" i="1"/>
  <c r="K2764" i="1" s="1"/>
  <c r="J2764" i="1" l="1"/>
  <c r="H2765" i="1"/>
  <c r="K2765" i="1" s="1"/>
  <c r="J2765" i="1" l="1"/>
  <c r="H2766" i="1"/>
  <c r="K2766" i="1" s="1"/>
  <c r="J2766" i="1" l="1"/>
  <c r="H2767" i="1"/>
  <c r="K2767" i="1" s="1"/>
  <c r="J2767" i="1" l="1"/>
  <c r="H2768" i="1"/>
  <c r="K2768" i="1" s="1"/>
  <c r="J2768" i="1" l="1"/>
  <c r="H2769" i="1"/>
  <c r="K2769" i="1" s="1"/>
  <c r="J2769" i="1" l="1"/>
  <c r="H2770" i="1"/>
  <c r="K2770" i="1" s="1"/>
  <c r="J2770" i="1" l="1"/>
  <c r="H2771" i="1"/>
  <c r="K2771" i="1" s="1"/>
  <c r="J2771" i="1" l="1"/>
  <c r="H2772" i="1"/>
  <c r="K2772" i="1" s="1"/>
  <c r="J2772" i="1" l="1"/>
  <c r="H2773" i="1"/>
  <c r="K2773" i="1" s="1"/>
  <c r="J2773" i="1" l="1"/>
  <c r="H2774" i="1"/>
  <c r="K2774" i="1" s="1"/>
  <c r="J2774" i="1" l="1"/>
  <c r="H2775" i="1"/>
  <c r="K2775" i="1" s="1"/>
  <c r="J2775" i="1" l="1"/>
  <c r="H2776" i="1"/>
  <c r="K2776" i="1" s="1"/>
  <c r="J2776" i="1" l="1"/>
  <c r="H2777" i="1"/>
  <c r="K2777" i="1" s="1"/>
  <c r="J2777" i="1" l="1"/>
  <c r="H2778" i="1"/>
  <c r="K2778" i="1" s="1"/>
  <c r="J2778" i="1" l="1"/>
  <c r="H2779" i="1"/>
  <c r="K2779" i="1" s="1"/>
  <c r="J2779" i="1" l="1"/>
  <c r="H2780" i="1"/>
  <c r="K2780" i="1" s="1"/>
  <c r="J2780" i="1" l="1"/>
  <c r="H2781" i="1"/>
  <c r="K2781" i="1" s="1"/>
  <c r="J2781" i="1" l="1"/>
  <c r="H2782" i="1"/>
  <c r="K2782" i="1" s="1"/>
  <c r="J2782" i="1" l="1"/>
  <c r="H2783" i="1"/>
  <c r="K2783" i="1" s="1"/>
  <c r="J2783" i="1" l="1"/>
  <c r="H2784" i="1"/>
  <c r="K2784" i="1" s="1"/>
  <c r="J2784" i="1" l="1"/>
  <c r="H2785" i="1"/>
  <c r="K2785" i="1" s="1"/>
  <c r="J2785" i="1" l="1"/>
  <c r="H2786" i="1"/>
  <c r="K2786" i="1" s="1"/>
  <c r="J2786" i="1" l="1"/>
  <c r="H2787" i="1"/>
  <c r="K2787" i="1" s="1"/>
  <c r="J2787" i="1" l="1"/>
  <c r="H2788" i="1"/>
  <c r="K2788" i="1" s="1"/>
  <c r="J2788" i="1" l="1"/>
  <c r="H2789" i="1"/>
  <c r="K2789" i="1" s="1"/>
  <c r="J2789" i="1" l="1"/>
  <c r="H2790" i="1"/>
  <c r="K2790" i="1" s="1"/>
  <c r="J2790" i="1" l="1"/>
</calcChain>
</file>

<file path=xl/sharedStrings.xml><?xml version="1.0" encoding="utf-8"?>
<sst xmlns="http://schemas.openxmlformats.org/spreadsheetml/2006/main" count="6787" uniqueCount="2423">
  <si>
    <t>Índice</t>
  </si>
  <si>
    <t>Curso</t>
  </si>
  <si>
    <t>Aulas</t>
  </si>
  <si>
    <t>Tempo</t>
  </si>
  <si>
    <t>Outros</t>
  </si>
  <si>
    <t>1.Big Data Analytics</t>
  </si>
  <si>
    <t>Bem-vindo(a) e Ordem dos Cursos</t>
  </si>
  <si>
    <t>0 Páginas</t>
  </si>
  <si>
    <t>Apresentação dos Instrutores</t>
  </si>
  <si>
    <t>Formação Cientista de Dados 3.0</t>
  </si>
  <si>
    <t>Perguntas e Respostas</t>
  </si>
  <si>
    <t>Navegando pela Data Science Academy</t>
  </si>
  <si>
    <t>Suporte e Canais de Comunicação</t>
  </si>
  <si>
    <t>Termos e Condições de Uso</t>
  </si>
  <si>
    <t>Introdução ao Curso</t>
  </si>
  <si>
    <t>O Que Esperar e o Que Não Esperar Deste Treinamento?</t>
  </si>
  <si>
    <t>E Como Deve Ser Sua Abordagem Neste Curso?</t>
  </si>
  <si>
    <t>Big Data Fundamentos e Introdução à Ciência de Dados</t>
  </si>
  <si>
    <t>A Carreira de Cientista de Dados</t>
  </si>
  <si>
    <t>Erros Que Devem Ser Evitados Na Sua Caminhada Para se Tornar Cientista de Dados</t>
  </si>
  <si>
    <t>Por que Cientistas de Dados usam R?</t>
  </si>
  <si>
    <t>Vantagens e Desvantagens da Linguagem R</t>
  </si>
  <si>
    <t>Por que R e Microsoft Azure Machine Learning?</t>
  </si>
  <si>
    <t>Azure Machine Learning Workflow</t>
  </si>
  <si>
    <t>Dados x Informação x Conhecimento x Inteligência</t>
  </si>
  <si>
    <t>A Importância do Big Data Analytics - Parte 1/2</t>
  </si>
  <si>
    <t>A Importância do Big Data Analytics - Parte 2/2</t>
  </si>
  <si>
    <t>Data Science e a Evolução dos Sistemas Analíticos</t>
  </si>
  <si>
    <t>Data Science e Inteligência Artificial - Há Diferença?</t>
  </si>
  <si>
    <t>A Importância do Portfólio Para o Cientista de Dados</t>
  </si>
  <si>
    <t>Instalando e Configurando R, Rtools e RStudio no Windows - Parte 1/3</t>
  </si>
  <si>
    <t>Instalando e Configurando R, Rtools e RStudio no Windows - Parte 2/3</t>
  </si>
  <si>
    <t>Instalando e Configurando R, Rtools e RStudio no Windows - Parte 3/3</t>
  </si>
  <si>
    <t>Instalando e Configurando R e RStudio no MacOS - Parte 1/2</t>
  </si>
  <si>
    <t>Instalando e Configurando R e RStudio no MacOS - Parte 2/2</t>
  </si>
  <si>
    <t>Instalando e Configurando R e RStudio no Linux - Parte 1/2</t>
  </si>
  <si>
    <t>Instalando e Configurando R e RStudio no Linux - Parte 2/2</t>
  </si>
  <si>
    <t>Bônus - Como Preparar um Ambiente Virtual Para Desenvolvimento em Data Science</t>
  </si>
  <si>
    <t>Uma Breve História da Linguagem R</t>
  </si>
  <si>
    <t>Bibliografia, Referências e Links Úteis</t>
  </si>
  <si>
    <t>Slides Módulo 01</t>
  </si>
  <si>
    <t>E-book Guia de Estudo e Aprendizagem da Data Science Academy</t>
  </si>
  <si>
    <t>Introdução</t>
  </si>
  <si>
    <t>Conhecendo a Linguagem R - Pacote Estatístico ou Linguagem de Programação?</t>
  </si>
  <si>
    <t>Explorando o RStudio - Parte 1/2</t>
  </si>
  <si>
    <t>Explorando o RStudio - Parte 2/2</t>
  </si>
  <si>
    <t>Definindo o Diretório de Trabalho</t>
  </si>
  <si>
    <t>Primeiros Passos na Linguagem R - Parte 1/2</t>
  </si>
  <si>
    <t>Primeiros Passos na Linguagem R - Parte 2/2</t>
  </si>
  <si>
    <t>Instalando e Carregando Pacotes</t>
  </si>
  <si>
    <t>Como Obter Help na Linguagem R</t>
  </si>
  <si>
    <t>Operadores Básicos, Relacionais e Lógicos em R</t>
  </si>
  <si>
    <t>Definindo Variáveis - Parte 1/2</t>
  </si>
  <si>
    <t>Definindo Variáveis - Parte 2/2</t>
  </si>
  <si>
    <t>Tipos Básicos de Dados - Parte 1/2</t>
  </si>
  <si>
    <t>Tipos Básicos de Dados - Parte 2/2</t>
  </si>
  <si>
    <t>Tipos Avançados de Dados - Parte1/2</t>
  </si>
  <si>
    <t>Tipos Avançados de Dados - Parte 2/2</t>
  </si>
  <si>
    <t>Vetores, Operações com Vetores e Vetores Nomeados - Parte 1/2</t>
  </si>
  <si>
    <t>Vetores, Operações com Vetores e Vetores Nomeados - Parte 2/2</t>
  </si>
  <si>
    <t>Matrizes, Operações com Matrizes e Matrizes Nomeados - Parte 1/2</t>
  </si>
  <si>
    <t>Matrizes, Operações com Matrizes e Matrizes Nomeados - Parte 2/2</t>
  </si>
  <si>
    <t>Listas, Operações com Listas e Listas Nomeadas - Parte 1/2</t>
  </si>
  <si>
    <t>Listas, Operações com Listas e Listas Nomeadas - Parte 2/2</t>
  </si>
  <si>
    <t>Operações com Strings - Parte 1/2</t>
  </si>
  <si>
    <t>Operações com Strings - Parte 2/2</t>
  </si>
  <si>
    <t>DataFrames e Operações com DataFrame - Parte 1/2</t>
  </si>
  <si>
    <t>DataFrames e Operações com DataFrame - Parte 2/2</t>
  </si>
  <si>
    <t>Quiz</t>
  </si>
  <si>
    <t>5 questões</t>
  </si>
  <si>
    <t>Scripts e Datasets do Capítulo</t>
  </si>
  <si>
    <t>Lista de Exercícios</t>
  </si>
  <si>
    <t>Slides Módulo 02</t>
  </si>
  <si>
    <t>Solução - Lista de Exercícios - Parte 1/2</t>
  </si>
  <si>
    <t>Solução - Lista de Exercícios - Parte 2/2</t>
  </si>
  <si>
    <t>Big Data na Prática 1 - Carregando 8.5 Milhões de Registros em Menos de 5 Segundos</t>
  </si>
  <si>
    <t>Big Data na Prática 1 - Implementação Parte 1/3</t>
  </si>
  <si>
    <t>Big Data na Prática 1 - Implementação Parte 2/3</t>
  </si>
  <si>
    <t>Big Data na Prática 1 - Implementação Parte 3/3</t>
  </si>
  <si>
    <t>Variáveis Qualitativas e Quantitativas</t>
  </si>
  <si>
    <t>Fatores e Fatores Ordenados - Parte 1/4</t>
  </si>
  <si>
    <t>Fatores e Fatores Ordenados - Parte 2/4</t>
  </si>
  <si>
    <t>Fatores e Fatores Ordenados - Parte 3/4</t>
  </si>
  <si>
    <t>Fatores e Fatores Ordenados - Parte 4/4</t>
  </si>
  <si>
    <t>Fatores e Dataframes - Compreendendo a Ordem dos Fatores</t>
  </si>
  <si>
    <t>Estruturas de Controle</t>
  </si>
  <si>
    <t>Trabalhando com Estruturas de Controle em R</t>
  </si>
  <si>
    <t>O Que São Funções?</t>
  </si>
  <si>
    <t>Trabalhando com Funções em R - Parte 1/2</t>
  </si>
  <si>
    <t>Trabalhando com Funções em R - Parte 2/2</t>
  </si>
  <si>
    <t>Família Apply - Uma Forma Elegante de Fazer Loops - Parte 1/3</t>
  </si>
  <si>
    <t>Família Apply - Uma Forma Elegante de Fazer Loops - Parte 2/3</t>
  </si>
  <si>
    <t>Família Apply - Uma Forma Elegante de Fazer Loops - Parte 3/3</t>
  </si>
  <si>
    <t>Funções Especiais unlist(), do.call() e strsplit() - Parte 1/3</t>
  </si>
  <si>
    <t>Funções Especiais unlist(), do.call() e strsplit() - Parte 2/3</t>
  </si>
  <si>
    <t>Funções Especiais unlist(), do.call() e strsplit() - Parte 3/3</t>
  </si>
  <si>
    <t>Pacotes e Instalação de Pacotes - Parte 1/2</t>
  </si>
  <si>
    <t>Pacotes e Instalação de Pacotes - Parte 2/2</t>
  </si>
  <si>
    <t>Criação de Pacotes em R</t>
  </si>
  <si>
    <t>Expressões Regulares em R</t>
  </si>
  <si>
    <t>Tabela - Expressões Regulares em R</t>
  </si>
  <si>
    <t>Trabalhando com Datas - Parte 1/2</t>
  </si>
  <si>
    <t>Trabalhando com Datas - Parte 2/2</t>
  </si>
  <si>
    <t>Diferença Entre Operadores de Atribuição</t>
  </si>
  <si>
    <t>Slides Módulo 03</t>
  </si>
  <si>
    <t>Solução - Lista de Exercícios - Parte 1/5</t>
  </si>
  <si>
    <t>Solução - Lista de Exercícios - Parte 2/5</t>
  </si>
  <si>
    <t>Solução - Lista de Exercícios - Parte 3/5</t>
  </si>
  <si>
    <t>Solução - Lista de Exercícios - Parte 4/5</t>
  </si>
  <si>
    <t>Solução - Lista de Exercícios - Parte 5/5</t>
  </si>
  <si>
    <t>O Que é Visualização de Dados?</t>
  </si>
  <si>
    <t>O que são Gráficos?</t>
  </si>
  <si>
    <t>Como a Linguagem R Trata as Visualizações de Dados?</t>
  </si>
  <si>
    <t>Gramática dos Gráficos</t>
  </si>
  <si>
    <t>Gráficos em R - Base Plotting System - Parte 1/4</t>
  </si>
  <si>
    <t>Gráficos em R - Base Plotting System - Parte 2/4</t>
  </si>
  <si>
    <t>Gráficos em R - Base Plotting System - Parte 3/4</t>
  </si>
  <si>
    <t>Gráficos em R - Base Plotting System - Parte 4/4</t>
  </si>
  <si>
    <t>Construindo ScatterPlots</t>
  </si>
  <si>
    <t>Construindo BoxPlots</t>
  </si>
  <si>
    <t>Construindo Histogramas</t>
  </si>
  <si>
    <t>Construindo BarPlots</t>
  </si>
  <si>
    <t>Construindo Pie Charts</t>
  </si>
  <si>
    <t>Explorando ggplot2 - Parte 1/3</t>
  </si>
  <si>
    <t>Explorando ggplot2 - Parte 2/3</t>
  </si>
  <si>
    <t>Explorando ggplot2 - Parte 3/3</t>
  </si>
  <si>
    <t>Folha de Referência do ggplot2</t>
  </si>
  <si>
    <t>Visualizações com Lattice</t>
  </si>
  <si>
    <t>Mapas em R</t>
  </si>
  <si>
    <t>Big Data na Prática 2 - Analytics Web App Para Grandes Volumes de Dados: Como o PIB e a Desigualdade Social Influenciam no Crescimento da Netflix?</t>
  </si>
  <si>
    <t>Big Data na Prática 2 - Visão Geral</t>
  </si>
  <si>
    <t>Big Data na Prática 2 - Limpeza e Organização de Diferentes Fontes de Dados - Parte 1/5</t>
  </si>
  <si>
    <t>Big Data na Prática 2 - Limpeza e Organização de Diferentes Fontes de Dados - Parte 2/5</t>
  </si>
  <si>
    <t>Big Data na Prática 2 - Limpeza e Organização de Diferentes Fontes de Dados - Parte 3/5</t>
  </si>
  <si>
    <t>Big Data na Prática 2 - Limpeza e Organização de Diferentes Fontes de Dados - Parte 4/5</t>
  </si>
  <si>
    <t>Big Data na Prática 2 - Limpeza e Organização de Diferentes Fontes de Dados - Parte 5/5</t>
  </si>
  <si>
    <t>Big Data na Prática 2 - Web App Dashboard Analítico - Parte 1/3</t>
  </si>
  <si>
    <t>Big Data na Prática 2 - Web App Dashboard Analítico - Parte 2/3</t>
  </si>
  <si>
    <t>Big Data na Prática 2 - Web App Dashboard Analítico - Parte 3/3</t>
  </si>
  <si>
    <t>Slides Módulo 04</t>
  </si>
  <si>
    <t>Solução - Lista de Exercícios - Parte 1/3</t>
  </si>
  <si>
    <t>Solução - Lista de Exercícios - Parte 2/3</t>
  </si>
  <si>
    <t>Solução - Lista de Exercícios - Parte 3/3</t>
  </si>
  <si>
    <t>Importação e Manipulação de Arquivos em R - Definição</t>
  </si>
  <si>
    <t>Importação e Manipulação de Arquivos em R - Principais Funções</t>
  </si>
  <si>
    <t>Carregando e Manipulando Arquivos TXT - Parte 1/3</t>
  </si>
  <si>
    <t>Carregando e Manipulando Arquivos TXT - Parte 2/3</t>
  </si>
  <si>
    <t>Carregando e Manipulando Arquivos TXT - Parte 3/3</t>
  </si>
  <si>
    <t>Carregando e Manipulando Arquivos CSV</t>
  </si>
  <si>
    <t>Carregando e Manipulando Vários Arquivos CSV Simultaneamente</t>
  </si>
  <si>
    <t>Importação e Manipulação de Planilhas Excel</t>
  </si>
  <si>
    <t>Dicas Para Importação e Manipulação de Arquivos em Linguagem R</t>
  </si>
  <si>
    <t>Bônus - Importação e Manipulação de Arquivos JSON</t>
  </si>
  <si>
    <t>Bônus - Importação e Manipulação de Arquivos XML</t>
  </si>
  <si>
    <t>Big Data na Prática 3 - Data Science no Varejo com Market Basket Analysis</t>
  </si>
  <si>
    <t>Big Data na Prática 3 - Visão Geral</t>
  </si>
  <si>
    <t>Big Data na Prática 3 - Algoritmos Usados no Trabalho de Análise</t>
  </si>
  <si>
    <t>Big Data na Prática 3 - Carregando e Explorando os Dados</t>
  </si>
  <si>
    <t>Big Data na Prática 3 - Uma Forma Inteligente (e Simples) de Resolver Problemas com Valores Ausentes</t>
  </si>
  <si>
    <t>Big Data na Prática 3 - Filtrando as Transações</t>
  </si>
  <si>
    <t>Big Data na Prática 3 - Preparando os Dados de Transações</t>
  </si>
  <si>
    <t>Big Data na Prática 3 - Definições: Support, Confidence e Lift</t>
  </si>
  <si>
    <t>Big Data na Prática 3 - Extraindo as Regras de Associação</t>
  </si>
  <si>
    <t>Big Data na Prática 3 - Visualização das Regras de Associação Através de Grafos</t>
  </si>
  <si>
    <t>Big Data na Prática 3 - Salvando o Resultado e Entregando ao Cliente Final</t>
  </si>
  <si>
    <t>Slides Módulo 05</t>
  </si>
  <si>
    <t>Solução - Lista de Exercícios - Parte 1/4</t>
  </si>
  <si>
    <t>Solução - Lista de Exercícios - Parte 2/4</t>
  </si>
  <si>
    <t>Solução - Lista de Exercícios - Parte 3/4</t>
  </si>
  <si>
    <t>Solução - Lista de Exercícios - Parte 4/4</t>
  </si>
  <si>
    <t>Introdução aos Bancos de Dados Relacionais</t>
  </si>
  <si>
    <t>Principais Bancos de Dados Relacionais</t>
  </si>
  <si>
    <t>Conhecendo o Banco de Dados MySQL</t>
  </si>
  <si>
    <t>Instalando e Configurando o Banco de Dados MySQL no Windows</t>
  </si>
  <si>
    <t>Instalando e Configurando o Banco de Dados MySQL no MacOS</t>
  </si>
  <si>
    <t>Instalando e Configurando o Banco de Dados MySQL no Linux</t>
  </si>
  <si>
    <t>Introdução a Linguagem SQL</t>
  </si>
  <si>
    <t>Quais o Benefícios da Linguagem SQL?</t>
  </si>
  <si>
    <t>Como a Linguagem SQL é Processada pelo SGBD?</t>
  </si>
  <si>
    <t>Tipos de Instruções SQL</t>
  </si>
  <si>
    <t>Manipulação de Dados com Linguagem SQL - Parte 1/5</t>
  </si>
  <si>
    <t>Manipulação de Dados com Linguagem SQL - Parte 2/5</t>
  </si>
  <si>
    <t>Manipulação de Dados com Linguagem SQL - Parte 3/5</t>
  </si>
  <si>
    <t>Manipulação de Dados com Linguagem SQL - Parte 4/5</t>
  </si>
  <si>
    <t>Manipulação de Dados com Linguagem SQL - Parte 5/5</t>
  </si>
  <si>
    <t>Carregando e Analisando Dados do MySQL com Linguagem R - Parte 1/2</t>
  </si>
  <si>
    <t>Carregando e Analisando Dados do MySQL com Linguagem R - Parte 2/2</t>
  </si>
  <si>
    <t>Trabalhando com R e SQLite - Parte 1/3</t>
  </si>
  <si>
    <t>Trabalhando com R e SQLite - Parte 2/3</t>
  </si>
  <si>
    <t>Trabalhando com R e SQLite - Parte 3/3</t>
  </si>
  <si>
    <t>Introdução aos Bancos de Dados NoSQL</t>
  </si>
  <si>
    <t>Tipos de Bancos de Dados NoSQL</t>
  </si>
  <si>
    <t>Lista de Bancos de Dados NoSQL</t>
  </si>
  <si>
    <t>Por Que Aprender a Trabalhar com Bancos de Dados NoSQL?</t>
  </si>
  <si>
    <t>Conhecendo o Banco de Dados MongoDB</t>
  </si>
  <si>
    <t>Instalando e Configurando o MongoDB no Windows - Parte 1/2</t>
  </si>
  <si>
    <t>Instalando e Configurando o MongoDB no Windows - Parte 2/2</t>
  </si>
  <si>
    <t>Instalando e Configurando o MongoDB no MacOS</t>
  </si>
  <si>
    <t>Instalando e Configurando o MongoDB no Linux</t>
  </si>
  <si>
    <t>Carregando Dados no MongoDB - Parte 1/2</t>
  </si>
  <si>
    <t>Carregando Dados no MongoDB - Parte 2/2</t>
  </si>
  <si>
    <t>Trabalhando com R e MongoDB - Parte 1/2</t>
  </si>
  <si>
    <t>Trabalhando com R e MongoDB - Parte 2/2</t>
  </si>
  <si>
    <t>Big Data na Prática 4 - Segmentação de Clientes com Base em Análise RFM (Recência, Frequência e Valor Monetário)</t>
  </si>
  <si>
    <t>O Que é Segmentação de Clientes?</t>
  </si>
  <si>
    <t>O Que é Análise RFM?</t>
  </si>
  <si>
    <t>Big Data na Prática 4 - Visão Geral</t>
  </si>
  <si>
    <t>Big Data na Prática 4 - Automatizando a Carga de Dados de Planilhas Excel</t>
  </si>
  <si>
    <t>Big Data na Prática 4 - Limpeza e Pré-Processamento de Dados - Parte 1/2</t>
  </si>
  <si>
    <t>Big Data na Prática 4 - Limpeza e Pré-Processamento de Dados - Parte 2/2</t>
  </si>
  <si>
    <t>Big Data na Prática 4 - Análise Exploratória</t>
  </si>
  <si>
    <t>Big Data na Prática 4 - Engenharia de Atributos</t>
  </si>
  <si>
    <t>Big Data na Prática 4 - Calculando os Valores RFM</t>
  </si>
  <si>
    <t>Big Data na Prática 4 - Machine Learning Para Segmentação de Clientes</t>
  </si>
  <si>
    <t>Big Data na Prática 4 - Entregando o Resultado ao Departamento de Marketing</t>
  </si>
  <si>
    <t>Slides Módulo 06</t>
  </si>
  <si>
    <t>O Que é Data Wrangling?</t>
  </si>
  <si>
    <t>Pacotes Para Manipulação de Dados em R - Parte 1/3</t>
  </si>
  <si>
    <t>Pacotes Para Manipulação de Dados em R - Parte 2/3</t>
  </si>
  <si>
    <t>Pacotes Para Manipulação  de Dados em R - Parte 3/3</t>
  </si>
  <si>
    <t>Operador de Concatenação</t>
  </si>
  <si>
    <t>Limpeza, Transformação e Manipulação de Dados em R - Parte 1/5</t>
  </si>
  <si>
    <t>Limpeza, Transformação e Manipulação de Dados em R - Parte 2/5</t>
  </si>
  <si>
    <t>Limpeza, Transformação e Manipulação de Dados em R - Parte 3/5</t>
  </si>
  <si>
    <t>Limpeza, Transformação e Manipulação de Dados em R - Parte 4/5</t>
  </si>
  <si>
    <t>Limpeza, Transformação e Manipulação de Dados em R - Parte 5/5</t>
  </si>
  <si>
    <t>Estudo de Caso - Limpando, Transformando e Manipulando Dados de Voos - Parte 1/2</t>
  </si>
  <si>
    <t>Estudo de Caso - Limpando, Transformando e Manipulando Dados de Voos - Parte 2/2</t>
  </si>
  <si>
    <t>Remodelagem de Dados - Parte 1/3</t>
  </si>
  <si>
    <t>Remodelagem de Dados - Parte 2/3</t>
  </si>
  <si>
    <t>Remodelagem de Dados - Parte 3/3</t>
  </si>
  <si>
    <t>Remodelando os Dados com Reshape - Parte 1/2</t>
  </si>
  <si>
    <t>Remodelando os Dados com Reshape - Parte 2/2</t>
  </si>
  <si>
    <t>Aplicando a Técnica Split-Apply-Combine com plyr</t>
  </si>
  <si>
    <t>Utilizando o Pacote data.table - Parte 1/2</t>
  </si>
  <si>
    <t>Utilizando o Pacote data.table - Parte 2/2</t>
  </si>
  <si>
    <t>Subconjuntos de Dados com Subsetting - Parte 1/4</t>
  </si>
  <si>
    <t>Subconjuntos de Dados com Subsetting - Parte 2/4</t>
  </si>
  <si>
    <t>Subconjuntos de Dados com Subsetting - Parte 3/4</t>
  </si>
  <si>
    <t>Subconjuntos de Dados com Subsetting - Parte 4/4</t>
  </si>
  <si>
    <t>Estudo de Caso - Extraindo Dados da Web com Web Scraping em R - Parte 1/3</t>
  </si>
  <si>
    <t>Estudo de Caso - Extraindo Dados da Web com Web Scraping em R - Parte 2/3</t>
  </si>
  <si>
    <t>Estudo de Caso - Extraindo Dados da Web com Web Scraping em R - Parte 3/3</t>
  </si>
  <si>
    <t>Importando Dados de Softwares Estatísticos (SAS, STATA, SPSS) - Parte 1/2</t>
  </si>
  <si>
    <t>Importando Dados de Softwares Estatísticos (SAS, STATA, SPSS) - Parte 2/2</t>
  </si>
  <si>
    <t>Big Data na Prática 5 - Análise de Séries Temporais no Mercado Financeiro</t>
  </si>
  <si>
    <t>Big Data na Prática 5 - Análise de Séries Temporais no Mercado Financeiro - Parte 1/3</t>
  </si>
  <si>
    <t>Big Data na Prática 5 - Análise de Séries Temporais no Mercado Financeiro - Parte 2/3</t>
  </si>
  <si>
    <t>Big Data na Prática 5 - Análise de Séries Temporais no Mercado Financeiro - Parte 3/3</t>
  </si>
  <si>
    <t>Slides Módulo 07</t>
  </si>
  <si>
    <t>O Papel da Estatística em Ciência de Dados</t>
  </si>
  <si>
    <t>As 3 Grandes Áreas da Estatística</t>
  </si>
  <si>
    <t>População e Amostra</t>
  </si>
  <si>
    <t>Como Garantir que a Amostra Representa Fielmente a População?</t>
  </si>
  <si>
    <t>Parâmetros x Estatísticas</t>
  </si>
  <si>
    <t>Dados x Informação</t>
  </si>
  <si>
    <t>Principais Fontes de Dados</t>
  </si>
  <si>
    <t>Observações x Variáveis</t>
  </si>
  <si>
    <t>Tipos de Variáveis</t>
  </si>
  <si>
    <t>Exercício - Colocando os Dados em Contexto</t>
  </si>
  <si>
    <t>Solução do Exercício</t>
  </si>
  <si>
    <t>E-book - A Importância da Estatística para o Cientista de Dados</t>
  </si>
  <si>
    <t>10 questões</t>
  </si>
  <si>
    <t>Estatística na Prática 1 - Análise de Variância (ANOVA)</t>
  </si>
  <si>
    <t>Estatística na Prática 1 - Definindo o Teste Estatístico ANOVA</t>
  </si>
  <si>
    <t>Estatística na Prática 1 - Descrição do Estudo de Caso e Definição das Hipóteses</t>
  </si>
  <si>
    <t>Estatística na Prática 1 - Visão Geral</t>
  </si>
  <si>
    <t>Estatística na Prática 1 - ANOVA em Linguagem R - Parte 1/3</t>
  </si>
  <si>
    <t>Estatística na Prática 1 - ANOVA em Linguagem R - Parte 2/3</t>
  </si>
  <si>
    <t>Estatística na Prática 1 - ANOVA em Linguagem R - Parte 3/3</t>
  </si>
  <si>
    <t>Lista de Exercicios</t>
  </si>
  <si>
    <t>Slides Módulo 08</t>
  </si>
  <si>
    <t>Estatística Descritiva</t>
  </si>
  <si>
    <t>Medidas de Tendência Central - Média e Mediana</t>
  </si>
  <si>
    <t>Medidas de Tendência Central - Moda, Valores Máximo e Mínimo e Amplitude</t>
  </si>
  <si>
    <t>Medidas de Posição Relativa - Quartil e Percentil</t>
  </si>
  <si>
    <t>Medidas de Dispersão - Desvio Padrão e Variância - Parte 1/2</t>
  </si>
  <si>
    <t>Medidas de Dispersão - Desvio Padrão e Variância - Parte 2/2</t>
  </si>
  <si>
    <t>Medidas de Dispersão - Coeficiente de Variação</t>
  </si>
  <si>
    <t>Representação Gráfica dos Dados</t>
  </si>
  <si>
    <t>Interpretando um Histograma - Parte 1/2</t>
  </si>
  <si>
    <t>Interpretando um Histograma - Parte 2/2</t>
  </si>
  <si>
    <t>Coeficiente de Assimetria (Skewness)</t>
  </si>
  <si>
    <t>Coeficiente de Curtose (Kurtosis)</t>
  </si>
  <si>
    <t>Interpretando um BoxPlot</t>
  </si>
  <si>
    <t>Covariância e Coeficiente de Correlação - Parte 1/2</t>
  </si>
  <si>
    <t>Covariância e Coeficiente de Correlação - Parte 2/2</t>
  </si>
  <si>
    <t>Introdução à Probabilidade</t>
  </si>
  <si>
    <t>Evento, Experimento e Espaço da Amostra</t>
  </si>
  <si>
    <t>Probabilidade e Possibilidade São a Mesma Coisa?</t>
  </si>
  <si>
    <t>Probabilidade Clássica</t>
  </si>
  <si>
    <t>Probabilidade Empírica</t>
  </si>
  <si>
    <t>Probabilidade Subjetiva</t>
  </si>
  <si>
    <t>Regras Básicas da Probabilidade</t>
  </si>
  <si>
    <t>Regras Básicas da Probabilidade Para Mais de Um Evento - Parte 1/3</t>
  </si>
  <si>
    <t>Regras Básicas da Probabilidade Para Mais de Um Evento - Parte 2/3</t>
  </si>
  <si>
    <t>Regras Básicas da Probabilidade Para Mais de Um Evento - Parte 3/3</t>
  </si>
  <si>
    <t>Variáveis Aleatórias Discretas e Contínuas</t>
  </si>
  <si>
    <t>Tipos de Distribuição de Probabilidade</t>
  </si>
  <si>
    <t>Como Construir Uma Distribuição de Probabilidade</t>
  </si>
  <si>
    <t>Distribuição Binomial</t>
  </si>
  <si>
    <t>Distribuição Poisson</t>
  </si>
  <si>
    <t>Distribuições Contínuas</t>
  </si>
  <si>
    <t>Distribuição Normal</t>
  </si>
  <si>
    <t>A Regra Empírica</t>
  </si>
  <si>
    <t>Distribuição Normal e Função Densidade</t>
  </si>
  <si>
    <t>Estatística na Prática 2 - Teste de Shapiro-Wilk, Teste F e Teste t</t>
  </si>
  <si>
    <t>Estatística na Prática 2 - Definindo o Teste de Shapiro-Wilk</t>
  </si>
  <si>
    <t>Estatística na Prática 2 - Definindo o Teste F</t>
  </si>
  <si>
    <t>Estatística na Prática 2 - Definindo o Teste t</t>
  </si>
  <si>
    <t>Estatística na Prática 2 - Descrição do Estudo de Caso e Definição das Hipóteses</t>
  </si>
  <si>
    <t>Estatística na Prática 2 - Visão Geral</t>
  </si>
  <si>
    <t>Estatística na Prática 2 - Preparação dos Dados</t>
  </si>
  <si>
    <t>Estatística na Prática 2 - Suposições Para Aplicar o Teste t</t>
  </si>
  <si>
    <t>Estatística na Prática 2 - Validando Suposição com Teste de Shapiro-Wilk e Interpretando o Resultado</t>
  </si>
  <si>
    <t>Estatística na Prática 2 - Validando Suposição com Teste F e Interpretando o Resultado</t>
  </si>
  <si>
    <t>Estatística na Prática 2 - Aplicando o Teste t e Interpretando o Resultado</t>
  </si>
  <si>
    <t>Slides Módulo 09</t>
  </si>
  <si>
    <t>Amostragem</t>
  </si>
  <si>
    <t>Tipos de Amostragem</t>
  </si>
  <si>
    <t>Descrição dos Tipos de Amostragem Probabilística</t>
  </si>
  <si>
    <t>Amostragem Probabilística (Bootstrapping)</t>
  </si>
  <si>
    <t>Erros de Amostragem</t>
  </si>
  <si>
    <t>Teorema do Limite Central - Definição</t>
  </si>
  <si>
    <t>Teorema do Limite Central - Exemplo</t>
  </si>
  <si>
    <t>A Importância do Tamanho da Amostra no Teorema do Limite Central</t>
  </si>
  <si>
    <t>Escore z</t>
  </si>
  <si>
    <t>Intervalo de Confiança</t>
  </si>
  <si>
    <t>Nível de Confiança</t>
  </si>
  <si>
    <t>Valor Crítico</t>
  </si>
  <si>
    <t>Teste de Hipótese - Definição</t>
  </si>
  <si>
    <t>Teste de Hipótese - Aplicação</t>
  </si>
  <si>
    <t>A Lógica do Teste de Hipótese</t>
  </si>
  <si>
    <t>Teste de Hipótese - Exercício</t>
  </si>
  <si>
    <t>Análise de Regressão - Parte 1/6</t>
  </si>
  <si>
    <t>Análise de Regressão - Parte 2/6</t>
  </si>
  <si>
    <t>Análise de Regressão - Parte 3/6</t>
  </si>
  <si>
    <t>Análise de Regressão - Parte 4/6</t>
  </si>
  <si>
    <t>Análise de Regressão - Parte 5/6</t>
  </si>
  <si>
    <t>Análise de Regressão - Parte 6/6</t>
  </si>
  <si>
    <t>Premissas da Análise de Regressão</t>
  </si>
  <si>
    <t>Slides Módulo 10</t>
  </si>
  <si>
    <t>Como Encontrar o Escore Z</t>
  </si>
  <si>
    <t>Introdução ao Aprendizado de Máquina (Machine Learning)</t>
  </si>
  <si>
    <t>Inteligência Artificial x Machine Learning x Deep Learning</t>
  </si>
  <si>
    <t>Machine Learning x Estatística</t>
  </si>
  <si>
    <t>O Que São Algoritmos?</t>
  </si>
  <si>
    <t>Machine Learning Frameworks</t>
  </si>
  <si>
    <t>Principais Machine Learning Frameworks</t>
  </si>
  <si>
    <t>Tipos de Aprendizagem em Machine Learning</t>
  </si>
  <si>
    <t>Regressão x Classificação</t>
  </si>
  <si>
    <t>O Processo de Aprendizagem em Machine Learning</t>
  </si>
  <si>
    <t>O Processo de Aprendizagem em Detalhes - Parte 1/3</t>
  </si>
  <si>
    <t>O Processo de Aprendizagem em Detalhes - Parte 2/3</t>
  </si>
  <si>
    <t>O Processo de Aprendizagem em Detalhes - Parte 3/3</t>
  </si>
  <si>
    <t>Treinamento, Validação e Teste</t>
  </si>
  <si>
    <t>O Que é um Modelo de Machine Learning?</t>
  </si>
  <si>
    <t>Algoritmos de Machine Learning - Parte 1/2</t>
  </si>
  <si>
    <t>Algoritmos de Machine Learning - Parte 2/2</t>
  </si>
  <si>
    <t>A Importância da Análise Exploratória de Dados</t>
  </si>
  <si>
    <t>Análise Exploratória de Dados Para Variáveis Numéricas</t>
  </si>
  <si>
    <t>Análise Exploratória de Dados Para Variáveis Categóricas - Parte 1/2</t>
  </si>
  <si>
    <t>Análise Exploratória de Dados Para Variáveis Categóricas - Parte 2/2</t>
  </si>
  <si>
    <t>Machine Learning - Regressão - Prevendo Despesas Hospitalares - Definindo o Problema</t>
  </si>
  <si>
    <t>Machine Learning - Regressão - Prevendo Despesas Hospitalares - Coleta de Dados e Análise Exploratória</t>
  </si>
  <si>
    <t>Machine Learning - Regressão - Prevendo Despesas Hospitalares - Construção e Treinamento do Modelo</t>
  </si>
  <si>
    <t>Machine Learning - Regressão - Prevendo Despesas Hospitalares - Fazendo Previsões com o Modelo</t>
  </si>
  <si>
    <t>Machine Learning - Regressão - Prevendo Despesas Hospitalares - Avaliação e Interpretação do Modelo - Parte 1/2</t>
  </si>
  <si>
    <t>Machine Learning - Regressão - Prevendo Despesas Hospitalares - Avaliação e Interpretação do Modelo - Parte 2/2</t>
  </si>
  <si>
    <t>Machine Learning - Regressão - Prevendo Despesas Hospitalares - Otimização do Modelo</t>
  </si>
  <si>
    <t>Machine Learning - Regressão - Prevendo Despesas Hospitalares - Documentando o Resultado Final</t>
  </si>
  <si>
    <t>Machine Learning - Classificação - Prevendo a Ocorrência de Câncer - Definindo o Problema</t>
  </si>
  <si>
    <t>Machine Learning - Classificação - Prevendo a Ocorrência de Câncer - Coleta de Dados e Análise Exploratória</t>
  </si>
  <si>
    <t>Machine Learning - Classificação - Prevendo a Ocorrência de Câncer - Pré-Processamento de Dados</t>
  </si>
  <si>
    <t>Machine Learning - Classificação - Prevendo a Ocorrência de Câncer - Normalização</t>
  </si>
  <si>
    <t>Machine Learning - Classificação - Prevendo a Ocorrência de Câncer - Construindo e Treinando o Modelo com KNN</t>
  </si>
  <si>
    <t>Machine Learning - Classificação - Prevendo a Ocorrência de Câncer - Avaliando e Interpretando o Modelo</t>
  </si>
  <si>
    <t>Machine Learning - Classificação - Prevendo a Ocorrência de Câncer - Otimizando o Modelo</t>
  </si>
  <si>
    <t>Machine Learning - Classificação - Prevendo a Ocorrência de Câncer - Construindo e Treinando o Modelo com SVM</t>
  </si>
  <si>
    <t>Machine Learning - Classificação - Prevendo a Ocorrência de Câncer - Construindo e Treinando o Modelo com RandomForest</t>
  </si>
  <si>
    <t>Estudo Dirigido - Balanceamento de Classes em Dados de Fraudes Financeiras com ROSE (Random OverSampling Examples)</t>
  </si>
  <si>
    <t>Slides Módulo 11</t>
  </si>
  <si>
    <t>Solução - Lista de Exercícios - Parte 1/10</t>
  </si>
  <si>
    <t>Solução - Lista de Exercícios - Parte 2/10</t>
  </si>
  <si>
    <t>Solução - Lista de Exercícios - Parte 3/10</t>
  </si>
  <si>
    <t>Solução - Lista de Exercícios - Parte 4/10</t>
  </si>
  <si>
    <t>Solução - Lista de Exercícios - Parte 5/10</t>
  </si>
  <si>
    <t>Solução - Lista de Exercícios - Parte 6/10</t>
  </si>
  <si>
    <t>Solução - Lista de Exercícios - Parte 7/10</t>
  </si>
  <si>
    <t>Solução - Lista de Exercícios - Parte 8/10</t>
  </si>
  <si>
    <t>Solução - Lista de Exercícios - Parte 9/10</t>
  </si>
  <si>
    <t>Solução - Lista de Exercícios - Parte 10/10</t>
  </si>
  <si>
    <t>O que é o Microsoft Azure Machine Learning?</t>
  </si>
  <si>
    <t>Azure Machine Learning Studio</t>
  </si>
  <si>
    <t>Azure Machine Learning Toolkit</t>
  </si>
  <si>
    <t>Acesso ao Azure Machine Learning Studio</t>
  </si>
  <si>
    <t>Como Criar sua Conta no Azure Machine Learning</t>
  </si>
  <si>
    <t>Conhecendo o Azure Machine Learning</t>
  </si>
  <si>
    <t>Explorando a Interface do Azure Machine Learning Studio</t>
  </si>
  <si>
    <t>Criando Experimentos no Azure ML</t>
  </si>
  <si>
    <t>Explorando os Módulos de Análise Estatística e Modelagem Preditiva</t>
  </si>
  <si>
    <t>Trabalhando com Módulos no Azure ML</t>
  </si>
  <si>
    <t>Importando Dados no Azure ML</t>
  </si>
  <si>
    <t>Módulos de Entrada e Saída de Dados</t>
  </si>
  <si>
    <t>Criando e Avaliando um Modelo de Machine Learning</t>
  </si>
  <si>
    <t>Comparando a Performance de Modelos de Machine Learning</t>
  </si>
  <si>
    <t>Documentação e Exemplos</t>
  </si>
  <si>
    <t>Usando o Pacote Caret Para Criar Modelos de Machine Learning em R - Parte 1/2</t>
  </si>
  <si>
    <t>Usando o Pacote Caret Para Criar Modelos de Machine Learning em R - Parte 2/2</t>
  </si>
  <si>
    <t>Slides Módulo 12</t>
  </si>
  <si>
    <t>Executando Script R no Azure ML</t>
  </si>
  <si>
    <t>Desenvolvendo Script R Para Manipulação de Dados e Biblioteca de Utilitários</t>
  </si>
  <si>
    <t>Importando Scripts R no Azure ML</t>
  </si>
  <si>
    <t>Executando Experimento de Análise de Dados no Azure ML</t>
  </si>
  <si>
    <t>Editando os Metadados</t>
  </si>
  <si>
    <t>Tratamento de Dados Duplicados e Missing - Parte 1/3</t>
  </si>
  <si>
    <t>Tratamento de Dados Duplicados e Missing - Parte 2/3</t>
  </si>
  <si>
    <t>Tratamento de Dados Duplicados e Missing - Parte 3/3</t>
  </si>
  <si>
    <t>Transformação e Padronização</t>
  </si>
  <si>
    <t>Tratamento de Erros e Outliers</t>
  </si>
  <si>
    <t>Manipulação de Dados com Linguagem SQL no Azure Machine Learning - Parte 1/2</t>
  </si>
  <si>
    <t>Manipulação de Dados com Linguagem SQL no Azure Machine Learning - Parte 2/2</t>
  </si>
  <si>
    <t>Usando Joins para Combinar Datasets</t>
  </si>
  <si>
    <t>Usando o Pacote dplyr no Azure ML - Parte 1/2</t>
  </si>
  <si>
    <t>Usando o Pacote dplyr no Azure ML - Parte 2/2</t>
  </si>
  <si>
    <t>Instalando Pacotes R no Azure ML</t>
  </si>
  <si>
    <t>Criando Gráficos com ggplot2 no Azure ML</t>
  </si>
  <si>
    <t>Slides Módulo 13</t>
  </si>
  <si>
    <t>Definindo o Problema de Negócio</t>
  </si>
  <si>
    <t>Coletando os Dados</t>
  </si>
  <si>
    <t>Data Munging - Carregando os Dados</t>
  </si>
  <si>
    <t>Data Munging - Limpeza e Transformação em R - Parte 1/2</t>
  </si>
  <si>
    <t>Data Munging - Limpeza e Transformação em R - Parte 2/2</t>
  </si>
  <si>
    <t>Data Munging - Executando o Experimento no Azure ML</t>
  </si>
  <si>
    <t>Análise de Correlação - Parte 1/2</t>
  </si>
  <si>
    <t>Análise de Correlação - Parte 2/2</t>
  </si>
  <si>
    <t>Análise Exploratória de Dados - Séries Temporais</t>
  </si>
  <si>
    <t>Análise Exploratória de Dados  - BoxPlots</t>
  </si>
  <si>
    <t>Análise Exploratória de Dados - Density Plots</t>
  </si>
  <si>
    <t>O Que é Feature Selection?</t>
  </si>
  <si>
    <t>Usando Modelo RandomForest Para Seleção de Variáveis</t>
  </si>
  <si>
    <t>Filter Based Feature Selection</t>
  </si>
  <si>
    <t>Construindo e Treinando o Modelo Preditivo</t>
  </si>
  <si>
    <t>Melhorando a Performance do Modelo Preditivo</t>
  </si>
  <si>
    <t>Criando um Módulo R no Azure ML</t>
  </si>
  <si>
    <t>Treinando o Modelo</t>
  </si>
  <si>
    <t>Computação dos Resíduos do Modelo</t>
  </si>
  <si>
    <t>Interpretando os Resíduos</t>
  </si>
  <si>
    <t>Otimização do Modelo</t>
  </si>
  <si>
    <t>Storytelling</t>
  </si>
  <si>
    <t>Slides Módulo 14</t>
  </si>
  <si>
    <t>O Que é Classificação?</t>
  </si>
  <si>
    <t>Principais Características de Classificação</t>
  </si>
  <si>
    <t>Performance dos Modelos de Classificação - Confusion Matrix</t>
  </si>
  <si>
    <t>Performance dos Modelos de Classificação - Medidas de Performance</t>
  </si>
  <si>
    <t>Convertendo Variáveis Categóricas</t>
  </si>
  <si>
    <t>Nomeando as Variáveis</t>
  </si>
  <si>
    <t>Aplicando Engenharia de Atributos em Variáveis Numéricas</t>
  </si>
  <si>
    <t>Aplicando Quantization em Variáveis Numéricas</t>
  </si>
  <si>
    <t>Análise Exploratória de Dados - Parte 1/2</t>
  </si>
  <si>
    <t>Análise Exploratória de Dados - Parte 2/2</t>
  </si>
  <si>
    <t>Balanceamento do Dataset - Synthetic Minority Oversampling Technique (SMOTE)</t>
  </si>
  <si>
    <t>Feature Selection (Seleção de Variáveis)</t>
  </si>
  <si>
    <t>Permutation Feature Importance</t>
  </si>
  <si>
    <t>Construindo o Experimento</t>
  </si>
  <si>
    <t>Construindo o Modelo - Classificador Bayesiano x Redes Neurais x SVM</t>
  </si>
  <si>
    <t>Treinamento dos Modelos de Machine Learning</t>
  </si>
  <si>
    <t>Manual de Interpretação de Modelos de Classificação</t>
  </si>
  <si>
    <t>Como Interpretar Modelos de Classificação</t>
  </si>
  <si>
    <t>Avaliando os Modelos</t>
  </si>
  <si>
    <t>Comparando os Modelos</t>
  </si>
  <si>
    <t>Criando o Modelo de Machine Learning em R</t>
  </si>
  <si>
    <t>Avaliando o Modelo - Valores Observados x Valores Previstos</t>
  </si>
  <si>
    <t>Gerando Curva ROC em Linguagem R</t>
  </si>
  <si>
    <t>Otimizando o Modelo</t>
  </si>
  <si>
    <t>Recomendações Sobre Otimização</t>
  </si>
  <si>
    <t>Slides Módulo 15</t>
  </si>
  <si>
    <t>O Que é Deploy de Modelos de Machine Learning?</t>
  </si>
  <si>
    <t>Publicando seu Modelo Azure Machine Learning como um Serviço Web</t>
  </si>
  <si>
    <t>Deploy do Modelo Preditivo</t>
  </si>
  <si>
    <t>Slides Módulo 16</t>
  </si>
  <si>
    <t>Como Usar os Mini-Projetos?</t>
  </si>
  <si>
    <t>O Que é Análise de Sentimentos?</t>
  </si>
  <si>
    <t>Por Que Analisar Dados de Redes Sociais?</t>
  </si>
  <si>
    <t>Especificação do Mini-Projeto</t>
  </si>
  <si>
    <t>Configurando a API na Rede Social</t>
  </si>
  <si>
    <t>Proposta de Solução</t>
  </si>
  <si>
    <t>Projeto 1 - Detecção de Fraudes no Tráfego de Cliques em Propagandas de Aplicações Mobile</t>
  </si>
  <si>
    <t>Projeto 2 - Prevendo Demanda de Estoque com Base em Vendas</t>
  </si>
  <si>
    <t>Base de Conhecimento</t>
  </si>
  <si>
    <t>Leia Antes de Realizar a Avaliação Final</t>
  </si>
  <si>
    <t>Avaliação Final</t>
  </si>
  <si>
    <t>50 questões</t>
  </si>
  <si>
    <t>2.Big Data Real-time</t>
  </si>
  <si>
    <t>Formação Cientista de Dados</t>
  </si>
  <si>
    <t>O que é o Apache Spark?</t>
  </si>
  <si>
    <t>Principais Benefícios do Apache Spark</t>
  </si>
  <si>
    <t>Por que Aprender Apache Spark?</t>
  </si>
  <si>
    <t>Por que Python e Spark?</t>
  </si>
  <si>
    <t>Apache Spark Workflow</t>
  </si>
  <si>
    <t>Real-Time Analytics e Computação Distribuída</t>
  </si>
  <si>
    <t>O Que é Streaming de Dados?</t>
  </si>
  <si>
    <t>Processamento de Lotes (Batch) x Processamento de Streaming de Dados</t>
  </si>
  <si>
    <t>Apache Spark x Apache Hadoop - Parte 1/2</t>
  </si>
  <si>
    <t>Apache Spark x Apache Hadoop - Parte 2/2</t>
  </si>
  <si>
    <t>Ambiente de Trabalho e Ferramentas Para o Curso</t>
  </si>
  <si>
    <t>Preparando o Ambiente de Trabalho no Windows</t>
  </si>
  <si>
    <t>Preparando o Ambiente de Trabalho no MacOS</t>
  </si>
  <si>
    <t>Preparando o Ambiente de Trabalho no Linux</t>
  </si>
  <si>
    <t>Como Executar os Exemplos do Curso</t>
  </si>
  <si>
    <t>Por Que Linguagem Python Para Análise de Dados?</t>
  </si>
  <si>
    <t>NumPy Para Computação Científica e Data Science</t>
  </si>
  <si>
    <t>Estruturas de Dados NumPy - Parte 1/3</t>
  </si>
  <si>
    <t>Estruturas de Dados NumPy - Parte 2/3</t>
  </si>
  <si>
    <t>Estruturas de Dados NumPy - Parte 3/3</t>
  </si>
  <si>
    <t>Tipos de Dados NumPy</t>
  </si>
  <si>
    <t>Operações com Arrays</t>
  </si>
  <si>
    <t>NumPy é Muito Mais Rápido?</t>
  </si>
  <si>
    <t>Indexação e Slicing</t>
  </si>
  <si>
    <t>Interpretando o Formação de Slicing de Arrays</t>
  </si>
  <si>
    <t>Trabalhando com Array Multi-Dimensional</t>
  </si>
  <si>
    <t>Slicing, Subsets e Cópia de Arrays</t>
  </si>
  <si>
    <t>Transposição e Reshaping de Arrays</t>
  </si>
  <si>
    <t>Transformando Matrizes em Vetores</t>
  </si>
  <si>
    <t>Operadores Lógicos</t>
  </si>
  <si>
    <t>Reshaping e Ordenação de Arrays</t>
  </si>
  <si>
    <t>Estudo de Caso 1 - Limpeza e Pré-Processamento de Dados com NumPy</t>
  </si>
  <si>
    <t>Estudo de Caso 1 - Definição do Problema e Fonte de Dados</t>
  </si>
  <si>
    <t>Estudo de Caso 1 - Visão Geral</t>
  </si>
  <si>
    <t>Estudo de Caso 1 - Carregando os Dados e Definindo o Encoding</t>
  </si>
  <si>
    <t>Estudo de Caso 1 - Resolvendo Problemas ao Carregar os Dados - Parte 1/2</t>
  </si>
  <si>
    <t>Estudo de Caso 1 - Resolvendo Problemas ao Carregar os Dados - Parte 2/2</t>
  </si>
  <si>
    <t>Estudo de Caso 1 - Função de Checkpoint 1</t>
  </si>
  <si>
    <t>Estudo de Caso 1 - Manipulação de Variáveis Categóricas</t>
  </si>
  <si>
    <t>Estudo de Caso 1 - Pré-Processamento com Label Encoding</t>
  </si>
  <si>
    <t>Estudo de Caso 1 - Pré-Processamento com Binarização</t>
  </si>
  <si>
    <t>Estudo de Caso 1 - Pré-Processamento com Limpeza de String</t>
  </si>
  <si>
    <t>Estudo de Caso 1 - Pré-Processamento com Dicionário - Parte 1/2</t>
  </si>
  <si>
    <t>Estudo de Caso 1 - Pré-Processamento com Dicionário - Parte 2/2</t>
  </si>
  <si>
    <t>Estudo de Caso 1 - Retornando a Binarização</t>
  </si>
  <si>
    <t>Estudo de Caso 1 - Pré-Processamento com Extração de ID</t>
  </si>
  <si>
    <t>Estudo de Caso 1 - Pré-Processamento com Categorização</t>
  </si>
  <si>
    <t>Estudo de Caso 1 - Função de Checkpoint 2</t>
  </si>
  <si>
    <t>Estudo de Caso 1 - Manipulação de Variáveis Numéricas</t>
  </si>
  <si>
    <t>Estudo de Caso 1 - Trabalhando com o Segundo Dataset - Parte 1/2</t>
  </si>
  <si>
    <t>Estudo de Caso 1 - Trabalhando com o Segundo Dataset - Parte 2/2</t>
  </si>
  <si>
    <t>Estudo de Caso 1 - Função de Checkpoint 3</t>
  </si>
  <si>
    <t>Estudo de Caso 1 - Construindo o Dataset Final</t>
  </si>
  <si>
    <t>Estudo de Caso 1 - Conclusão</t>
  </si>
  <si>
    <t>Pandas Para Manipulação de Dados Tabulares e Séries de Dados</t>
  </si>
  <si>
    <t>Dataframes, Métodos e Atributos - Parte 1/3</t>
  </si>
  <si>
    <t>Dataframes, Métodos e Atributos - Parte 2/3</t>
  </si>
  <si>
    <t>Dataframes, Métodos e Atributos - Parte 3/3</t>
  </si>
  <si>
    <t>Manipulação no Nível de Coluna e Refatoração - Parte 1/2</t>
  </si>
  <si>
    <t>Manipulação no Nível de Coluna e Refatoração - Parte 2/2</t>
  </si>
  <si>
    <t>Adição de Colunas e Índices Com e Sem Broadcasting - Parte 1/2</t>
  </si>
  <si>
    <t>Adição de Colunas e Índices Com e Sem Broadcasting - Parte 2/2</t>
  </si>
  <si>
    <t>Operações com Dataframes - Parte 1/5</t>
  </si>
  <si>
    <t>Operações com Dataframes - Parte 2/5</t>
  </si>
  <si>
    <t>Operações com Dataframes - Parte 3/5</t>
  </si>
  <si>
    <t>Operações com Dataframes - Parte 4/5</t>
  </si>
  <si>
    <t>Operações com Dataframes - Parte 5/5</t>
  </si>
  <si>
    <t>Com Dúvida Sobre Qual Estrutura de Dados Utilizar?</t>
  </si>
  <si>
    <t>Operações com Series - Parte 1/3</t>
  </si>
  <si>
    <t>Operações com Series - Parte 2/3</t>
  </si>
  <si>
    <t>Operações com Series - Parte 3/3</t>
  </si>
  <si>
    <t>Estudo de Caso 2 - Data Science na Educação – Análise de Dados Escolares com Pandas</t>
  </si>
  <si>
    <t>Estudo de Caso 2 - Definição do Problema e Fonte de Dados</t>
  </si>
  <si>
    <t>Estudo de Caso 2 - Visão Geral</t>
  </si>
  <si>
    <t>Estudo de Caso 2 - Desafio de Análise de Dados</t>
  </si>
  <si>
    <t>Estudo de Caso 2 - Desafio de Análise de Dados - Solução Parte 1/3</t>
  </si>
  <si>
    <t>Estudo de Caso 2 - Desafio de Análise de Dados - Solução Parte 2/3</t>
  </si>
  <si>
    <t>Estudo de Caso 2 - Desafio de Análise de Dados - Solução Parte 3/3</t>
  </si>
  <si>
    <t>Estudo de Caso 2 - Análise de Dados com Pandas - Parte 1/10</t>
  </si>
  <si>
    <t>Estudo de Caso 2 - Análise de Dados com Pandas - Parte 2/10</t>
  </si>
  <si>
    <t>Estudo de Caso 2 - Análise de Dados com Pandas - Parte 3/10</t>
  </si>
  <si>
    <t>Estudo de Caso 2 - Análise de Dados com Pandas - Parte 4/10</t>
  </si>
  <si>
    <t>Estudo de Caso 2 - Análise de Dados com Pandas - Parte 5/10</t>
  </si>
  <si>
    <t>Estudo de Caso 2 - Análise de Dados com Pandas - Parte 6/10</t>
  </si>
  <si>
    <t>Estudo de Caso 2 - Análise de Dados com Pandas - Parte 7/10</t>
  </si>
  <si>
    <t>Estudo de Caso 2 - Análise de Dados com Pandas - Parte 8/10</t>
  </si>
  <si>
    <t>Estudo de Caso 2 - Análise de Dados com Pandas - Parte 9/10</t>
  </si>
  <si>
    <t>Estudo de Caso 2 - Análise de Dados com Pandas - Parte 10/10</t>
  </si>
  <si>
    <t>O Que é Pré-Processamento?</t>
  </si>
  <si>
    <t>Funções Map, Filter e Reduce - Parte 1/2</t>
  </si>
  <si>
    <t>Funções Map, Filter e Reduce - Parte 2/2</t>
  </si>
  <si>
    <t>List Comprehension e Função Lambda</t>
  </si>
  <si>
    <t>Operações com Arrays NumPy</t>
  </si>
  <si>
    <t>Concatenação, Join e Split de Arrays NumPy</t>
  </si>
  <si>
    <t>Operações Matemáticas com Arrays e Matrizes - Parte 1/2</t>
  </si>
  <si>
    <t>Operações Matemáticas com Arrays e Matrizes - Parte 2/2</t>
  </si>
  <si>
    <t>Vetorização de Funções e Operações com Arrays NumPy</t>
  </si>
  <si>
    <t>Operações com Pandas - Series - Indexação</t>
  </si>
  <si>
    <t>Operações com Pandas - Series - Valores Missing</t>
  </si>
  <si>
    <t>Operações com Pandas - Series - Concatenação de Series e Tratamento de Valores Missing</t>
  </si>
  <si>
    <t>Operações com Pandas - Series - Operações e Cópia</t>
  </si>
  <si>
    <t>Operações com Pandas - DataFrames - Indexação - Parte 1/2</t>
  </si>
  <si>
    <t>Operações com Pandas - DataFrames - Indexação - Parte 2/2</t>
  </si>
  <si>
    <t>SQL Join e Junção de Tabelas com Pandas - Parte 1/3</t>
  </si>
  <si>
    <t>SQL Join e Junção de Tabelas com Pandas - Parte 2/3</t>
  </si>
  <si>
    <t>SQL Join e Junção de Tabelas com Pandas - Parte 3/3</t>
  </si>
  <si>
    <t>Estudo de Caso - Análise Exploratória de Dados em Arquivos CSV - Parte 1/4</t>
  </si>
  <si>
    <t>Estudo de Caso - Análise Exploratória de Dados em Arquivos CSV - Parte 2/4</t>
  </si>
  <si>
    <t>Estudo de Caso - Análise Exploratória de Dados em Arquivos CSV - Parte 3/4</t>
  </si>
  <si>
    <t>Estudo de Caso - Análise Exploratória de Dados em Arquivos CSV - Parte 4/4</t>
  </si>
  <si>
    <t>Configuração e Customização Avançada do Matplotlib - Parte 1/4</t>
  </si>
  <si>
    <t>Configuração e Customização Avançada do Matplotlib - Parte 2/4</t>
  </si>
  <si>
    <t>Configuração e Customização Avançada do Matplotlib - Parte 3/4</t>
  </si>
  <si>
    <t>Configuração e Customização Avançada do Matplotlib - Parte 4/4</t>
  </si>
  <si>
    <t>Construindo um Dashboard com Matplotlib</t>
  </si>
  <si>
    <t>Gráficos Estatísticos em Python com Seaborn - Parte 1/2</t>
  </si>
  <si>
    <t>Gráficos Estatísticos em Python com Seaborn - Parte 2/2</t>
  </si>
  <si>
    <t>Construindo Gráficos com ggplot em Python</t>
  </si>
  <si>
    <t>Quizz</t>
  </si>
  <si>
    <t>Solução Lista de Exercícios - Parte 1/2</t>
  </si>
  <si>
    <t>Solução Lista de Exercícios - Parte 2/2</t>
  </si>
  <si>
    <t>Definindo Estatística</t>
  </si>
  <si>
    <t>Tipos de Dados</t>
  </si>
  <si>
    <t>Observação x Experimentação</t>
  </si>
  <si>
    <t>Principais Áreas da Estatística</t>
  </si>
  <si>
    <t>Tabela de Frequência</t>
  </si>
  <si>
    <t>Distribuição de Frequência</t>
  </si>
  <si>
    <t>Estudo Dirigido - Construindo Distribuição de Frequência em Python - Parte 1/2</t>
  </si>
  <si>
    <t>Estudo Dirigido - Construindo Distribuição de Frequência em Python - Parte 2/2</t>
  </si>
  <si>
    <t>Ferramentas Oferecidas Pela Estatística Descritiva</t>
  </si>
  <si>
    <t>Ferramentas Para Análise Univariada - Parte 1/2</t>
  </si>
  <si>
    <t>Ferramentas Para Análise Univariada - Parte 2/2</t>
  </si>
  <si>
    <t>Ferramentas Para Análise Bivariada</t>
  </si>
  <si>
    <t>Medidas de Tendência Central</t>
  </si>
  <si>
    <t>Medidas de Dispersão</t>
  </si>
  <si>
    <t>Medidas de Forma - Skewness e kurtosis</t>
  </si>
  <si>
    <t>Coeficiente de Correlação</t>
  </si>
  <si>
    <t>Estudo Dirigido - Estatística Descritiva em Python - Parte 1/2</t>
  </si>
  <si>
    <t>Estudo Dirigido - Estatística Descritiva em Python - Parte 2/2</t>
  </si>
  <si>
    <t>Experimento Aleatório</t>
  </si>
  <si>
    <t>Tipos de Probabilidade</t>
  </si>
  <si>
    <t>Regras da Probabilidade</t>
  </si>
  <si>
    <t>Eventos e Espaço Amostral</t>
  </si>
  <si>
    <t>O Fenômeno Aleatório</t>
  </si>
  <si>
    <t>Probabilidade Empírica e a Lei dos Grandes Números</t>
  </si>
  <si>
    <t>Um Pouco Mais Sobre os Tipos de Probabilidade</t>
  </si>
  <si>
    <t>Probabilidade Conjunta</t>
  </si>
  <si>
    <t>Probabilidade Condicional e Independência - Parte 1/2</t>
  </si>
  <si>
    <t>Probabilidade Condicional e Independência - Parte 2/2</t>
  </si>
  <si>
    <t>Independente ou Mutuamente Exclusivo?</t>
  </si>
  <si>
    <t>Tabela de Contingência</t>
  </si>
  <si>
    <t>Distribuições de Probabilidade  - Variável Aleatória</t>
  </si>
  <si>
    <t>Distribuições de Probabilidade Discreta</t>
  </si>
  <si>
    <t>Distribuições de Probabilidade Contínua</t>
  </si>
  <si>
    <t>A Distribuição Normal</t>
  </si>
  <si>
    <t>Como Determinar Se a Distribuição é Normal?</t>
  </si>
  <si>
    <t>Teorema do Limite Central</t>
  </si>
  <si>
    <t>Árvores de Probabilidade</t>
  </si>
  <si>
    <t>O Que é Estatística Inferencial?</t>
  </si>
  <si>
    <t>Princípios da Amostragem</t>
  </si>
  <si>
    <t>Testes de Hipótese</t>
  </si>
  <si>
    <t>Teste de Hipótese Unilateral</t>
  </si>
  <si>
    <t>Teste de Hipótese Bilateral</t>
  </si>
  <si>
    <t>Erros Tipo I e Tipo II</t>
  </si>
  <si>
    <t>Intervalo de Confiança e Significância Estatística</t>
  </si>
  <si>
    <t>Intervalos de Confiança para Desvio Padrão da População Conhecido</t>
  </si>
  <si>
    <t>Caso de Uso</t>
  </si>
  <si>
    <t>Algoritmos de Machine Learning</t>
  </si>
  <si>
    <t>Aprendizagem Supervisionada</t>
  </si>
  <si>
    <t>Aprendizagem Não Supervisionada</t>
  </si>
  <si>
    <t>Aprendizagem Por Reforço</t>
  </si>
  <si>
    <t>Principais Algoritmos de Machine Learning - Parte 1/2</t>
  </si>
  <si>
    <t>Principais Algoritmos de Machine Learning - Parte 2/2</t>
  </si>
  <si>
    <t>O Processo de Construção de Modelos de Machine Learning</t>
  </si>
  <si>
    <t>Soluções de Machine Learning</t>
  </si>
  <si>
    <t>Deep Learning x Machine Learning x Inteligência Artificial</t>
  </si>
  <si>
    <t>Template Para Construção de Modelos de Machine Learning</t>
  </si>
  <si>
    <t>Definição do Problema de Negócio</t>
  </si>
  <si>
    <t>Extraindo e Carregando os Dados</t>
  </si>
  <si>
    <t>Análise Exploratória de Dados - Estatística Descritiva</t>
  </si>
  <si>
    <t>Análise Exploratória de Dados - Correlação</t>
  </si>
  <si>
    <t>Análise Exploratória de Dados - Matplotlib</t>
  </si>
  <si>
    <t>Análise Exploratória de Dados - Seaborn</t>
  </si>
  <si>
    <t>O Que é Normalização e Quando Aplicar?</t>
  </si>
  <si>
    <t>O Que é Padronização e Quando Aplicar?</t>
  </si>
  <si>
    <t>Normalização x Padronização</t>
  </si>
  <si>
    <t>A Importância do Pré-Processamento dos Dados</t>
  </si>
  <si>
    <t>Pré-Processamento - Normalização</t>
  </si>
  <si>
    <t>Pré-Processamento - Padronização e Binarização</t>
  </si>
  <si>
    <t>Feature Selection - Seleção Univariada</t>
  </si>
  <si>
    <t>Feature Selection - Eliminação Recursiva (Recursive Feature Elimination - RFE)</t>
  </si>
  <si>
    <t>Feature Selection - Método Ensemble para Seleção de Variáveis</t>
  </si>
  <si>
    <t>Redução de Dimensionalidade com Principal Component Analysis (PCA)</t>
  </si>
  <si>
    <t>Resampling e Divisão em Dados de Treino/Teste</t>
  </si>
  <si>
    <t>Cross Validation</t>
  </si>
  <si>
    <t>Métricas Para Modelos de Classificação - Acurácia, ROC, Confusion Matrix</t>
  </si>
  <si>
    <t>Algoritmos de Classificação - Regressão Logística, LDA, Naive Bayes, KNN, CART, SVM</t>
  </si>
  <si>
    <t>Seleção do Modelo Preditivo</t>
  </si>
  <si>
    <t>Otimização do Modelo - Ajuste de Hyperparâmetros</t>
  </si>
  <si>
    <t>Grid Search Parameter Tuning e Random Search Parameter Tuning</t>
  </si>
  <si>
    <t>Salvando e Carregando o Modelo Treinado</t>
  </si>
  <si>
    <t>O Que São Métodos Ensemble - Bagging, Boosting e Voting?</t>
  </si>
  <si>
    <t>Métodos Ensemble - Bagged Decision Trees, RandomForest, AdaBoost, Gradient Boosting</t>
  </si>
  <si>
    <t>Classificação com Algoritmo XGBoost</t>
  </si>
  <si>
    <t>Métricas Para Modelos Modelos de Regressão</t>
  </si>
  <si>
    <t>Principais Métricas Para Modelos Modelos de Regressão - MSE, MAE, R2</t>
  </si>
  <si>
    <t>Algoritmos de Regressão - Regressão Linear, Ridge, Lasso, ElasticNET, KNN, CART, SVM</t>
  </si>
  <si>
    <t>Seleção, Avaliação e Otimização do Modelo</t>
  </si>
  <si>
    <t>Estudo de Caso - Reconhecimento Facial com Machine Learning Usando SVM e PCA</t>
  </si>
  <si>
    <t>Desafio - Pipeline com PCA e Regressão Logística</t>
  </si>
  <si>
    <t>Solução - Desafio - Pipeline com PCA e Regressão Logística - Parte 1/2</t>
  </si>
  <si>
    <t>Solução - Desafio - Pipeline com PCA e Regressão Logística - Parte 2/2</t>
  </si>
  <si>
    <t>Apache Spark e Big Data</t>
  </si>
  <si>
    <t>Ecossistema e Componentes do Apache Spark - Parte 1/3</t>
  </si>
  <si>
    <t>Ecossistema e Componentes do Apache Spark - Parte 2/3</t>
  </si>
  <si>
    <t>Ecossistema e Componentes do Apache Spark - Parte 3/3</t>
  </si>
  <si>
    <t>Quando Devemos Usar o Spark?</t>
  </si>
  <si>
    <t>Principais Características do Apache Spark</t>
  </si>
  <si>
    <t>Verificando a Instalação do Spark</t>
  </si>
  <si>
    <t>Introdução ao PySpark</t>
  </si>
  <si>
    <t>Executando Aplicação PySpark</t>
  </si>
  <si>
    <t>Operação de MapReduce com PySpark</t>
  </si>
  <si>
    <t>Hadoop MapReduce x Apache Spark</t>
  </si>
  <si>
    <t>O Processo de MapReduce no Apache Spark</t>
  </si>
  <si>
    <t>Profissionais Que Trabalham com Apache Spark</t>
  </si>
  <si>
    <t>Anatomia de Uma Aplicação Spark</t>
  </si>
  <si>
    <t>Arquitetura Spark</t>
  </si>
  <si>
    <t>Spark Modes</t>
  </si>
  <si>
    <t>Deploy Mode e Fontes de Dados</t>
  </si>
  <si>
    <t>RDD's - Resilient Distributed Datasets - Parte 1/2</t>
  </si>
  <si>
    <t>RDD's - Resilient Distributed Datasets - Parte 2/2</t>
  </si>
  <si>
    <t>O Que São Transformações?</t>
  </si>
  <si>
    <t>Principais Operações de Transformação</t>
  </si>
  <si>
    <t>Transformações - PySpark</t>
  </si>
  <si>
    <t>Operações Set, Outer Join e Distinct</t>
  </si>
  <si>
    <t>Transformação e Limpeza</t>
  </si>
  <si>
    <t>O Que São Ações?</t>
  </si>
  <si>
    <t>Ações - PySpark</t>
  </si>
  <si>
    <t>Mini-Projeto 1 - Analisando Dados do Uber com Spark - Especificação</t>
  </si>
  <si>
    <t>Mini-Projeto 1 - Analisando Dados do Uber com Spark - Proposta de Solução</t>
  </si>
  <si>
    <t>Computação em Nuvem e em Cluster - Parte 1/2</t>
  </si>
  <si>
    <t>Computação em Nuvem e em Cluster - Parte 2/2</t>
  </si>
  <si>
    <t>Linguagem SQL - Introdução</t>
  </si>
  <si>
    <t>Linguagem SQL - Instruções SQL</t>
  </si>
  <si>
    <t>Linguagem SQL - Terminologia</t>
  </si>
  <si>
    <t>O Que é o Apache Spark SQL?</t>
  </si>
  <si>
    <t>Componentes do Apache Spark SQL</t>
  </si>
  <si>
    <t>Ajustando a Versão do Java JDK</t>
  </si>
  <si>
    <t>Spark SQL - Spark Session e SQL Context</t>
  </si>
  <si>
    <t>Spark SQL - RDD's e a Função Row</t>
  </si>
  <si>
    <t>Spark SQL - Criando Dataframes</t>
  </si>
  <si>
    <t>Spark SQL - Aplicando SQL a Tabelas Temporárias</t>
  </si>
  <si>
    <t>Spark SQL e Arquivos CSV</t>
  </si>
  <si>
    <t>Spark SQL e Machine Learning - Parte 1/2</t>
  </si>
  <si>
    <t>Spark SQL e Machine Learning - Parte 2/2</t>
  </si>
  <si>
    <t>Spark SQL com Arquivos JSON</t>
  </si>
  <si>
    <t>Spark SQL e Tabelas Temporárias</t>
  </si>
  <si>
    <t>Spark SQL com Banco de Dados Relacional - Instalando o Driver JDBC</t>
  </si>
  <si>
    <t>Spark SQL com Banco de Dados Relacional - Criando o Banco de Dados e Importando os Dados</t>
  </si>
  <si>
    <t>Spark SQL com Banco de Dados Relacional - Manipulando os Dados com Spark SQL</t>
  </si>
  <si>
    <t>Instalando e Configurando o MongoDB no Windows</t>
  </si>
  <si>
    <t>Criando Banco de Dados no MongoDB e Conectando com PySpark</t>
  </si>
  <si>
    <t>Ajustando a Versão do Conector</t>
  </si>
  <si>
    <t>Leitura dos Dados do MongoDB com Spark</t>
  </si>
  <si>
    <t>Gravação dos Dados no MongoDB com Spark</t>
  </si>
  <si>
    <t>Agrupamento com Pares RDD's</t>
  </si>
  <si>
    <t>Acumuladores e Broadcast</t>
  </si>
  <si>
    <t>Particionamento de RDD's</t>
  </si>
  <si>
    <t>Batch x Streaming</t>
  </si>
  <si>
    <t>Apache Spark Streaming</t>
  </si>
  <si>
    <t>Streaming de Dados - A Velocidade com que Você passa o Cartão de Crédito</t>
  </si>
  <si>
    <t>Arquitetura Apache Spark Streaming</t>
  </si>
  <si>
    <t>O que são DStreams (Discretized Streams)?</t>
  </si>
  <si>
    <t>Windowing - Agregando Stream de Dados ao Longo do Tempo</t>
  </si>
  <si>
    <t>Tolerância a Falhas</t>
  </si>
  <si>
    <t>Integração com Outros Sistemas</t>
  </si>
  <si>
    <t>Integração com Outros Sistemas - Apache Kafka</t>
  </si>
  <si>
    <t>Integração com Outros Sistemas - Apache Flume</t>
  </si>
  <si>
    <t>Integração com Outros Sistemas - AWS Kinesis</t>
  </si>
  <si>
    <t>Introdução ao Processamento de Linguagem Natural</t>
  </si>
  <si>
    <t>NLTK - Processamento de Linguagem Natural em Python</t>
  </si>
  <si>
    <t>Como o Uber Utiliza Spark e Hadoop</t>
  </si>
  <si>
    <t>Criando Aplicação no Twitter - Parte 1/4</t>
  </si>
  <si>
    <t>Criando Aplicação no Twitter - Parte 2/4</t>
  </si>
  <si>
    <t>Criando Aplicação no Twitter - Parte 3/4</t>
  </si>
  <si>
    <t>Criando Aplicação no Twitter - Parte 4/4</t>
  </si>
  <si>
    <t>Gerando um Streaming de Dados em Tempo Real e Coletando com Spark Streaming - Parte 1/2</t>
  </si>
  <si>
    <t>Gerando um Streaming de Dados em Tempo Real e Coletando com Spark Streaming - Parte 2/2</t>
  </si>
  <si>
    <t>Mini-Projeto 2 - Análise de Dados do Twitter em Tempo Real</t>
  </si>
  <si>
    <t>Análise de Sentimentos de Streaming de Dados do Twitter em Tempo Real - Parte 1/6</t>
  </si>
  <si>
    <t>Análise de Sentimentos de Streaming de Dados do Twitter em Tempo Real - Parte 2/6</t>
  </si>
  <si>
    <t>Análise de Sentimentos de Streaming de Dados do Twitter em Tempo Real - Parte 3/6</t>
  </si>
  <si>
    <t>Análise de Sentimentos de Streaming de Dados do Twitter em Tempo Real - Parte 4/6</t>
  </si>
  <si>
    <t>Análise de Sentimentos de Streaming de Dados do Twitter em Tempo Real - Parte 5/6</t>
  </si>
  <si>
    <t>Análise de Sentimentos de Streaming de Dados do Twitter em Tempo Real - Parte 6/6</t>
  </si>
  <si>
    <t>Visualização de Dados e Apresentação do Resultado com D3.js</t>
  </si>
  <si>
    <t>Machine Learning com Apache Spark</t>
  </si>
  <si>
    <t>Analytics e Dataficação</t>
  </si>
  <si>
    <t>Tipos de Analytics</t>
  </si>
  <si>
    <t>Análise Exploratória de Dados</t>
  </si>
  <si>
    <t>Análise Preditiva</t>
  </si>
  <si>
    <t>Trade-off Entre Viés e Variância - Parte 1/2</t>
  </si>
  <si>
    <t>Trade-off Entre Viés e Variância - Parte 2/2</t>
  </si>
  <si>
    <t>Spark Machine Learning Library</t>
  </si>
  <si>
    <t>Spark MLLib - Regressão Linear - Compreendendo o Problema de Negócio e Carregando os Dados</t>
  </si>
  <si>
    <t>Spark MLLib - Regressão Linear - Limpeza do Dataset e Remoção de Valores Missing</t>
  </si>
  <si>
    <t>Spark MLLib - Regressão Linear - Análise Exploratória e Análise de Correlação</t>
  </si>
  <si>
    <t>Spark MLLib - Regressão Linear - Pré-Processamento de Dados, Vetores Densos e Esparsos</t>
  </si>
  <si>
    <t>Spark MLLib - Regressão Linear - Criação, Treinamento e Avaliação do Modelo de Machine Learning</t>
  </si>
  <si>
    <t>Spark MLLib - Classificação - Decision Tree - Problema de Negócio, Limpeza e Análise de Correlação</t>
  </si>
  <si>
    <t>Spark MLLib - Classificação - Decision Tree - Pré-Processamento, Criação, Treino e Avaliação do Modelo</t>
  </si>
  <si>
    <t>Spark MLLib - Classificação - Random Forest - Problema de Negócio, Limpeza e Análise de Correlação</t>
  </si>
  <si>
    <t>Spark MLLib - Classificação - Random Forest - Pré-Processamento, Redução de Dimensionalidade e String Indexer</t>
  </si>
  <si>
    <t>Spark MLLib - Classificação - Random Forest - Construção, Treino e Teste do Classificador</t>
  </si>
  <si>
    <t>Spark MLLib - Classificação - Naive Bayes - Definição do Problema de Classificação de Spam</t>
  </si>
  <si>
    <t>Spark MLLib - Classificação - Naive Bayes - Processamento de Linguagem Natural</t>
  </si>
  <si>
    <t>Spark MLLib - Classificação - Naive Bayes - Pipeline, Criação, Treinamento e Avaliação do Modelo</t>
  </si>
  <si>
    <t>Spark MLLib - Clustering - K-Means - Aprendizagem Não Supervisionada</t>
  </si>
  <si>
    <t>Spark MLLib - Clustering - K-Means - Criação, Treinamento e Avaliação do Modelo</t>
  </si>
  <si>
    <t>Mini-Projeto 3 - Sistema de Recomendação</t>
  </si>
  <si>
    <t>Sistema de Recomendação - Parte 1/2</t>
  </si>
  <si>
    <t>Sistema de Recomendação - Parte 2/2</t>
  </si>
  <si>
    <t>Deploy dos Modelos de Machine Learning</t>
  </si>
  <si>
    <t>Estudo de Caso - Agregação e Sumarização com MapReduce e PySpark</t>
  </si>
  <si>
    <t>Projeto 3 - Prevendo o Nível de Satisfação dos Clientes do Santander</t>
  </si>
  <si>
    <t>Projeto 4 - Prevendo Customer Churn em Operadoras de Telecom</t>
  </si>
  <si>
    <t>Usando R e Spark com SparkR</t>
  </si>
  <si>
    <t>Streaming de Dados do Twitter com Scala e Spark Streaming</t>
  </si>
  <si>
    <t>3.Engenharia de dados</t>
  </si>
  <si>
    <t>O que é o Apache Hadoop?</t>
  </si>
  <si>
    <t>Uma Breve História do Apache Hadoop</t>
  </si>
  <si>
    <t>Quais os benefícios para as Empresas ao utilizar o Hadoop?</t>
  </si>
  <si>
    <t>Ecossistema Hadoop</t>
  </si>
  <si>
    <t>Projetos Principais do Ecossistema Hadoop</t>
  </si>
  <si>
    <t>Apache HDFS - Conceito e Importância</t>
  </si>
  <si>
    <t>Apache HDFS - Arquitetura</t>
  </si>
  <si>
    <t>Definindo MapReduce</t>
  </si>
  <si>
    <t>Hadoop x Bancos de Dados Relacionais</t>
  </si>
  <si>
    <t>Como Tratar a Mudança de Versão de Software</t>
  </si>
  <si>
    <t>Por que Cientistas de Dados Precisam Conhecer o Hadoop?</t>
  </si>
  <si>
    <t>Modos de Execução do Hadoop</t>
  </si>
  <si>
    <t>Softwares Usados para o Ambiente Virtual</t>
  </si>
  <si>
    <t>Instalando o Ambiente Virtual - Parte 1/5</t>
  </si>
  <si>
    <t>Instalando o Ambiente Virtual - Parte 2/5</t>
  </si>
  <si>
    <t>Instalando o Ambiente Virtual - Parte 3/5</t>
  </si>
  <si>
    <t>Instalando o Ambiente Virtual - Parte 4/5</t>
  </si>
  <si>
    <t>Instalando o Ambiente Virtual - Parte 5/5</t>
  </si>
  <si>
    <t>Instalando Utilitários do Sistema Operacional</t>
  </si>
  <si>
    <t>Instalando MySQL Server (Será usado nos testes de importação para o Hadoop)</t>
  </si>
  <si>
    <t>Instalando e Configurando o SSH</t>
  </si>
  <si>
    <t>Instalando e Configurando a Máquina Virtual Java - Parte 1/2</t>
  </si>
  <si>
    <t>Instalando e Configurando a Máquina Virtual Java - Parte 2/2</t>
  </si>
  <si>
    <t>Não Esqueça do Backup</t>
  </si>
  <si>
    <t>Instalação do Apache Hadoop - Parte 1/6</t>
  </si>
  <si>
    <t>Instalação do Apache Hadoop - Parte 2/6</t>
  </si>
  <si>
    <t>Instalação do Apache Hadoop - Parte 3/6</t>
  </si>
  <si>
    <t>Instalação do Apache Hadoop - Parte 4/6</t>
  </si>
  <si>
    <t>Instalação do Apache Hadoop - Parte 5/6</t>
  </si>
  <si>
    <t>Instalação do Apache Hadoop - Parte 6/6</t>
  </si>
  <si>
    <t>Troubleshooting - Alerta de Aprendizado</t>
  </si>
  <si>
    <t>Inicializando o HDFS</t>
  </si>
  <si>
    <t>Processando Big Data com Hadoop - Parte 1/3</t>
  </si>
  <si>
    <t>Processando Big Data com Hadoop - Parte 2/3</t>
  </si>
  <si>
    <t>Processando Big Data com Hadoop - Parte 3/3</t>
  </si>
  <si>
    <t>Configurando e Inicializando o YARN</t>
  </si>
  <si>
    <t>Executando Job MapReduce com Gerenciamento Pelo YARN - Parte 1/2</t>
  </si>
  <si>
    <t>Executando Job MapReduce com Gerenciamento Pelo YARN - Parte 2/2</t>
  </si>
  <si>
    <t>Instalando e Configurando o Zookeeper</t>
  </si>
  <si>
    <t>Instalando e Configurando o HBase</t>
  </si>
  <si>
    <t>Instalando e Configurando o Hive</t>
  </si>
  <si>
    <t>Instalando e Configurando o Pig</t>
  </si>
  <si>
    <t>Instalando e Configurando o Spark</t>
  </si>
  <si>
    <t>Instalando e Configurando o Sqoop</t>
  </si>
  <si>
    <t>Instalando e Configurando o Flume</t>
  </si>
  <si>
    <t>Manual de Instalação Ecossistema Hadoop - Completo</t>
  </si>
  <si>
    <t>Instalando e Configurando Máquina Virtual Cloudera</t>
  </si>
  <si>
    <t>Instalando e Configurando Máquina Virtual Hortonworks</t>
  </si>
  <si>
    <t>Apache Hadoop com Containers Docker</t>
  </si>
  <si>
    <t>Link Para Download do Material Deste Capítulo</t>
  </si>
  <si>
    <t>O que é um Cluster?</t>
  </si>
  <si>
    <t>Principais Tipos de Cluster de Computadores</t>
  </si>
  <si>
    <t>Aplicações de Clusters de Computadores e Cloud Computing</t>
  </si>
  <si>
    <t>Arquitetura do Cluster Hadoop</t>
  </si>
  <si>
    <t>Funcionamento do Cluster Hadoop</t>
  </si>
  <si>
    <t>Customizando o Ambiente Virtual Data Science Academy</t>
  </si>
  <si>
    <t>Topologia de Rede para o Cluster Hadoop</t>
  </si>
  <si>
    <t>Workflow no Cluster Hadoop</t>
  </si>
  <si>
    <t>A Função do NameNode no Processo de Gravação no HDFS</t>
  </si>
  <si>
    <t>Planejamento do Cluster Hadoop</t>
  </si>
  <si>
    <t>Hardware e Configuração de Rede do Cluster Hadoop - Parte 1/2</t>
  </si>
  <si>
    <t>Hardware e Configuração de Rede do Cluster Hadoop - Parte 2/2</t>
  </si>
  <si>
    <t>Arquivos de Configuração</t>
  </si>
  <si>
    <t>Parâmetros de Configuração</t>
  </si>
  <si>
    <t>Quando Usar e Quando Não Usar o HDFS?</t>
  </si>
  <si>
    <t>Laboratório 1 - Trabalhando com o HDFS - Parte 1/5</t>
  </si>
  <si>
    <t>Laboratório 1 - Trabalhando com o HDFS - Parte 2/5</t>
  </si>
  <si>
    <t>Laboratório 1 - Trabalhando com o HDFS - Parte 3/5</t>
  </si>
  <si>
    <t>Laboratório 1 - Trabalhando com o HDFS - Parte 4/5</t>
  </si>
  <si>
    <t>Laboratório 1 - Trabalhando com o HDFS - Parte 5/5</t>
  </si>
  <si>
    <t>Customizando o HDFS - Parte 1/2</t>
  </si>
  <si>
    <t>Customizando o HDFS - Parte 2/2</t>
  </si>
  <si>
    <t>Importando Dados do MySQL para o HDFS - Parte 1/6</t>
  </si>
  <si>
    <t>Importando Dados do MySQL para o HDFS - Parte 2/6</t>
  </si>
  <si>
    <t>Importando Dados do MySQL para o HDFS - Parte 3/6</t>
  </si>
  <si>
    <t>Importando Dados do MySQL para o HDFS - Parte 4/6</t>
  </si>
  <si>
    <t>Importando Dados do MySQL para o HDFS - Parte 5/6</t>
  </si>
  <si>
    <t>Importando Dados do MySQL para o HDFS - Parte 6/6</t>
  </si>
  <si>
    <t>O Que é MapReduce?</t>
  </si>
  <si>
    <t>Computação Distribuída e Computação Paralela - Parte 1/2</t>
  </si>
  <si>
    <t>Computação Distribuída e Computação Paralela - Parte 2/2</t>
  </si>
  <si>
    <t>Computação Distribuída - Cloud Computing</t>
  </si>
  <si>
    <t>O Modelo de Programação MapReduce - Conceito</t>
  </si>
  <si>
    <t>O Modelo de Programação MapReduce - Exemplo</t>
  </si>
  <si>
    <t>Como o MapReduce Utiliza a Computação Distribuída</t>
  </si>
  <si>
    <t>Split, Mapping, Shuffle e Reduce</t>
  </si>
  <si>
    <t>Principais Características do MapReduce</t>
  </si>
  <si>
    <t>Processo de Recuperação a Falhas do MapReduce</t>
  </si>
  <si>
    <t>YARN - Gerenciamento de Recursos</t>
  </si>
  <si>
    <t>Configurando o Ambiente Virtual DSA para Executar Jobs MapReduce em Python - Parte 1/3</t>
  </si>
  <si>
    <t>Configurando o Ambiente Virtual DSA para Executar Jobs MapReduce em Python - Parte 2/3</t>
  </si>
  <si>
    <t>Configurando o Ambiente Virtual DSA para Executar Jobs MapReduce em Python - Parte 3/3</t>
  </si>
  <si>
    <t>Laboratório 2 - Trabalhando com MapReduce - Parte 1/2</t>
  </si>
  <si>
    <t>As 3 Fases do Processo de MapReduce</t>
  </si>
  <si>
    <t>Laboratório 2 - ALERTA DE APRENDIZADO VALIOSO</t>
  </si>
  <si>
    <t>Laboratório 2 - Trabalhando com MapReduce - Parte 2/2</t>
  </si>
  <si>
    <t>Job MapReduce para Gerar Média de Amigos em Rede Social por Idade</t>
  </si>
  <si>
    <t>Programação e Execução do Job MapReduce para Gerar Média de Amigos em Rede Social por Idade - Parte 1/2</t>
  </si>
  <si>
    <t>Programação e Execução do Job MapReduce para Gerar Média de Amigos em Rede Social por Idade - Parte 2/2</t>
  </si>
  <si>
    <t>Data Mining com MapReduce em Dados Não Estruturados - Programação e Execução</t>
  </si>
  <si>
    <t>Data Mining com MapReduce em Dados Não Estruturados - Limpeza com Expressões Regulares</t>
  </si>
  <si>
    <t>Data Mining com MapReduce em Dados Não Estruturados - Jobs Aninhados</t>
  </si>
  <si>
    <t>Laboratório 3 - Analisando Logs de Servidores Web no Cloudera - Definição do Problema de Negócio</t>
  </si>
  <si>
    <t>Laboratório 3 - Analisando Logs de Servidores Web no Cloudera - Parte 1/2</t>
  </si>
  <si>
    <t>Laboratório 3 - Analisando Logs de Servidores Web no Cloudera - Parte 2/2</t>
  </si>
  <si>
    <t>Apache HBase</t>
  </si>
  <si>
    <t>Apache Hive</t>
  </si>
  <si>
    <t>Comandos HBase - Parte 1</t>
  </si>
  <si>
    <t>Trabalhando com HBase no Cloudera</t>
  </si>
  <si>
    <t>Trabalhando com Hive no Hortonworks - Parte 1/2</t>
  </si>
  <si>
    <t>Trabalhando com Hive no Hortonworks - Parte 2/2</t>
  </si>
  <si>
    <t>Conhecendo o Apache HBase</t>
  </si>
  <si>
    <t>Principais Características do HBase</t>
  </si>
  <si>
    <t>Apache HBase x Apache HDFS</t>
  </si>
  <si>
    <t>Apache HBase x Bancos de Dados Relacionais</t>
  </si>
  <si>
    <t>Normalização x Desnormalização de Dados</t>
  </si>
  <si>
    <t>Afinal, Quando Usar e Quando Não Usar o HBase?</t>
  </si>
  <si>
    <t>Bancos de Dados NoSQL</t>
  </si>
  <si>
    <t>Categorias de Banco de Dados NoSQL</t>
  </si>
  <si>
    <t>Modelo de Dados do Apache HBase - Parte 1/2</t>
  </si>
  <si>
    <t>Modelo de Dados do Apache HBase - Parte 2/2</t>
  </si>
  <si>
    <t>Orientação a Linha x Orientação a Coluna</t>
  </si>
  <si>
    <t>Arquitetura HBase</t>
  </si>
  <si>
    <t>Configurando o HBase em Modo Pseudo-Distribuído - Parte 1/3</t>
  </si>
  <si>
    <t>Configurando o HBase em Modo Pseudo-Distribuído - Parte 2/3</t>
  </si>
  <si>
    <t>Configurando o HBase em Modo Pseudo-Distribuído - Parte 3/3</t>
  </si>
  <si>
    <t>Importando Dados para o HBase com Pig - Carregando Dados no HDFS</t>
  </si>
  <si>
    <t>Importando Dados para o HBase com Pig - Criando Tabela no HBase</t>
  </si>
  <si>
    <t>Importando Dados para o HBase com Pig - Carregando Dados no HBase com o Pig - Parte 1/2</t>
  </si>
  <si>
    <t>Importando Dados para o HBase com Pig - ALERTA DE APRENDIZADO VALIOSO (Troubleshooting)</t>
  </si>
  <si>
    <t>Importando Dados para o HBase com Pig -Iniciando o Job History Server Para Execução do Job MapReduce</t>
  </si>
  <si>
    <t>Importando Dados para o HBase com Pig - Carregando Dados no HBase com o Pig - Parte 2/2</t>
  </si>
  <si>
    <t>Importando Dados para o HBase com Pig - Manipulando Dados no HBase - Parte 1/2</t>
  </si>
  <si>
    <t>Importando Dados para o HBase com Pig - Manipulando Dados no HBase - Parte 2/2</t>
  </si>
  <si>
    <t>Laboratório 4 - Pipeline de Dados no HBase com API Java - Parte 1/7</t>
  </si>
  <si>
    <t>Laboratório 4 - Pipeline de Dados no HBase com API Java - Parte 2/7</t>
  </si>
  <si>
    <t>Laboratório 4 - Pipeline de Dados no HBase com API Java - Parte 3/7</t>
  </si>
  <si>
    <t>Laboratório 4 - Pipeline de Dados no HBase com API Java - Parte 4/7</t>
  </si>
  <si>
    <t>Laboratório 4 - Pipeline de Dados no HBase com API Java - Parte 5/7</t>
  </si>
  <si>
    <t>Laboratório 4 - Pipeline de Dados no HBase com API Java - Parte 6/7</t>
  </si>
  <si>
    <t>Laboratório 4 - Pipeline de Dados no HBase com API Java - Parte 7/7</t>
  </si>
  <si>
    <t>Conhecendo o Apache Hive</t>
  </si>
  <si>
    <t>Arquitetura de Dados no Apache Hive</t>
  </si>
  <si>
    <t>Manipulação de Dados com Apache Hive - Parte 1/5</t>
  </si>
  <si>
    <t>Manipulação de Dados com Apache Hive - Parte 2/5</t>
  </si>
  <si>
    <t>Manipulação de Dados com Apache Hive - Parte 3/5</t>
  </si>
  <si>
    <t>Manipulação de Dados com Apache Hive - Parte 4/5</t>
  </si>
  <si>
    <t>Manipulação de Dados com Apache Hive - Parte 5/5</t>
  </si>
  <si>
    <t>O que é ETL (Extract, Transform and Load)?</t>
  </si>
  <si>
    <t>Qual o Papel do ETL no Big Data?</t>
  </si>
  <si>
    <t>Principais Ferramentas ETL do Mercado</t>
  </si>
  <si>
    <t>Principais Bancos de Dados do Mercado</t>
  </si>
  <si>
    <t>Aviso Antes de Começarmos - Instalação do Banco de Dados Oracle 19c</t>
  </si>
  <si>
    <t>Preparando o Ambiente com Banco de Dados Oracle - Parte 1/9</t>
  </si>
  <si>
    <t>Preparando o Ambiente com Banco de Dados Oracle - Parte 2/9</t>
  </si>
  <si>
    <t>Preparando o Ambiente com Banco de Dados Oracle - Parte 3/9</t>
  </si>
  <si>
    <t>Preparando o Ambiente com Banco de Dados Oracle - Parte 4/9</t>
  </si>
  <si>
    <t>Preparando o Ambiente com Banco de Dados Oracle - Parte 5/9</t>
  </si>
  <si>
    <t>Preparando o Ambiente com Banco de Dados Oracle - Parte 6/9</t>
  </si>
  <si>
    <t>Preparando o Ambiente com Banco de Dados Oracle - Parte 7/9</t>
  </si>
  <si>
    <t>Preparando o Ambiente com Banco de Dados Oracle - Parte 8/9</t>
  </si>
  <si>
    <t>Preparando o Ambiente com Banco de Dados Oracle - Parte 9/9</t>
  </si>
  <si>
    <t>Carregando 20 Milhões de Registros no Banco de Dados Oracle - Criando o Esquema</t>
  </si>
  <si>
    <t>Carregando 20 Milhões de Registros no Banco de Dados Oracle - Preparando a Carga de Dados</t>
  </si>
  <si>
    <t>Carregando 20 Milhões de Registros no Banco de Dados Oracle - Executando a Carga de Dados</t>
  </si>
  <si>
    <t>Apache Sqoop Como Ferramenta ETL do Hadoop</t>
  </si>
  <si>
    <t>Mini-Projeto 1 - Importando Dados do Banco de Dados Oracle para o HDFS</t>
  </si>
  <si>
    <t>Execução do Mini-Projeto 1 - Inicializando HDFS e YARN</t>
  </si>
  <si>
    <t>Execução do Mini-Projeto 1 - Configurando o Driver JDBC</t>
  </si>
  <si>
    <t>Execução do Mini-Projeto 1 - Ajustando os Privilégios de Acesso - Parte 1/2</t>
  </si>
  <si>
    <t>Execução do Mini-Projeto 1 - Ajustando os Privilégios de Acesso - Parte 2/2</t>
  </si>
  <si>
    <t>Execução do Mini-Projeto 1 - Transferindo Dados do Oracle Para o HDFS</t>
  </si>
  <si>
    <t>Desafios na Administração e Manutenção de um Cluster Hadoop</t>
  </si>
  <si>
    <t>NameNode e Estrutura de Diretórios - Visão Geral</t>
  </si>
  <si>
    <t>NameNode e Estrutura de Diretórios - Visualizando no Ambiente Hadoop - Parte 1/2</t>
  </si>
  <si>
    <t>NameNode e Estrutura de Diretórios - Visualizando no Ambiente Hadoop - Parte 2/2</t>
  </si>
  <si>
    <t>A Importância do Secondary NameNode</t>
  </si>
  <si>
    <t>DataNodes e Estrutura de Diretórios - Operações de Leitura</t>
  </si>
  <si>
    <t>DataNodes e Estrutura de Diretórios - Operações de Escrita</t>
  </si>
  <si>
    <t>Metadados do Sistema de Arquivos - Parte 1/2</t>
  </si>
  <si>
    <t>Metadados do Sistema de Arquivos - Parte 2/2</t>
  </si>
  <si>
    <t>Procedimento de Checkpoint - Parte 1/2</t>
  </si>
  <si>
    <t>Procedimento de Checkpoint - Parte 2/2</t>
  </si>
  <si>
    <t>Procedimento de Recuperação à Falha do NameNode</t>
  </si>
  <si>
    <t>Modo de Segurança</t>
  </si>
  <si>
    <t>Backup no Cluster Hadoop</t>
  </si>
  <si>
    <t>Estratégias de Backup do HDFS</t>
  </si>
  <si>
    <t>Apenas o Backup é Suficiente?</t>
  </si>
  <si>
    <t>Solução de Problemas no Cluster Hadoop - Principais Problemas no Cluster</t>
  </si>
  <si>
    <t>Solução de Problemas no Cluster Hadoop - Principais Soluções Para Problemas no Cluster</t>
  </si>
  <si>
    <t>Autenticação e Segurança Hadoop - Múltiplas Camadas de Autenticação</t>
  </si>
  <si>
    <t>Autenticação e Segurança Hadoop - Protocolo Kerberos</t>
  </si>
  <si>
    <t>Melhores Práticas de Monitoramento do Cluster Hadoop</t>
  </si>
  <si>
    <t>Conhecendo o Apache Mahout</t>
  </si>
  <si>
    <t>Algoritmos Sequenciais x Algoritmos Paralelos</t>
  </si>
  <si>
    <t>Apache Mahout x Outros Frameworks de Machine Learning</t>
  </si>
  <si>
    <t>Principais Características do Apache Mahout</t>
  </si>
  <si>
    <t>Definindo Machine Learning</t>
  </si>
  <si>
    <t>Machine Learning - Algoritmos de Classificação</t>
  </si>
  <si>
    <t>Instalação e Configuração do Apache Mahout no Cluster Hadoop - Parte 1/2</t>
  </si>
  <si>
    <t>Instalação e Configuração do Apache Mahout no Cluster Hadoop - Parte 2/2</t>
  </si>
  <si>
    <t>Modelo de Classificação com Naive Bayes - Definindo o Problema de Negócio</t>
  </si>
  <si>
    <t>Modelo de Classificação com Naive Bayes - Coletando os Dados</t>
  </si>
  <si>
    <t>Modelo de Classificação com Naive Bayes - Gravando os Dados no Cluster HDFS</t>
  </si>
  <si>
    <t>Modelo de Classificação com Naive Bayes - Criando a Matriz Esparsa com Vetores TF-IDF</t>
  </si>
  <si>
    <t>Modelo de Classificação com Naive Bayes - Treinando o Modelo com Dados no Cluster HDFS</t>
  </si>
  <si>
    <t>Modelo de Classificação com Naive Bayes - Testando e Avaliando o Modelo</t>
  </si>
  <si>
    <t>Clusterização com K-Means - Definição do Problema de Negócio</t>
  </si>
  <si>
    <t>Clusterização com K-Means - Coletando os Dados e Gravando no HDFS</t>
  </si>
  <si>
    <t>Clusterização com K-Means - Pré-Processamento dos Dados no HDFS</t>
  </si>
  <si>
    <t>Clusterização com K-Means - Construção e Treinamento do Modelo de Clusterização</t>
  </si>
  <si>
    <t>Clusterização com K-Means - Visualização do Resultado</t>
  </si>
  <si>
    <t>Hadoop x Spark - Parte 1/2</t>
  </si>
  <si>
    <t>Hadoop x Spark - Parte 2/2</t>
  </si>
  <si>
    <t>Hadoop e Spark Juntos</t>
  </si>
  <si>
    <t>Como o Spark Funciona Sobre o HDFS?</t>
  </si>
  <si>
    <t>Modos de Instalação do Spark</t>
  </si>
  <si>
    <t>Anatomia de Uma Aplicação Spark - Por Que Usar o Spark e suas APIs?</t>
  </si>
  <si>
    <t>Anatomia de Uma Aplicação Spark - Arquitetura da Aplicação</t>
  </si>
  <si>
    <t>Anatomia de Uma Aplicação Spark - Processamento de Uma Aplicação Spark</t>
  </si>
  <si>
    <t>Outras Características do Spark</t>
  </si>
  <si>
    <t>RDDs e Dataframes - Parte 1/3</t>
  </si>
  <si>
    <t>RDDs e Dataframes - Parte 2/3</t>
  </si>
  <si>
    <t>RDDs e Dataframes - Parte 3/3</t>
  </si>
  <si>
    <t>Apache Spark SQL</t>
  </si>
  <si>
    <t>Apache Spark MLLib</t>
  </si>
  <si>
    <t>Principais Funcionalidades do Apache Spark MLLib</t>
  </si>
  <si>
    <t>Algoritmos de Machine Learning Suportados Pelo Apache Spark MLLib</t>
  </si>
  <si>
    <t>Apache Spark MLLib x Apache Mahout</t>
  </si>
  <si>
    <t>Processamento em Batch x Processamento de Stream</t>
  </si>
  <si>
    <t>Apache Spark GraphX</t>
  </si>
  <si>
    <t>Execução do Apache Spark em Modo Standalone - Acessando o Spark Via Shell</t>
  </si>
  <si>
    <t>Execução do Apache Spark em Modo Standalone - Executando Aplicação de Exemplo</t>
  </si>
  <si>
    <t>Execução do Apache Spark em Modo Standalone - Construindo e Executando Aplicação de MapReduce - Parte 1/6</t>
  </si>
  <si>
    <t>Execução do Apache Spark em Modo Standalone - Construindo e Executando Aplicação de MapReduce - Parte 2/6</t>
  </si>
  <si>
    <t>Execução do Apache Spark em Modo Standalone - Construindo e Executando Aplicação de MapReduce - Parte 3/6</t>
  </si>
  <si>
    <t>Execução do Apache Spark em Modo Standalone - Construindo e Executando Aplicação de MapReduce - Parte 4/6</t>
  </si>
  <si>
    <t>Execução do Apache Spark em Modo Standalone - Construindo e Executando Aplicação de MapReduce - Parte 5/6</t>
  </si>
  <si>
    <t>Execução do Apache Spark em Modo Standalone - Construindo e Executando Aplicação de MapReduce - Parte 6/6</t>
  </si>
  <si>
    <t>Como Executar Jobs Remotamente no Cluster Spark - Definição do Ambiente</t>
  </si>
  <si>
    <t>Como Executar Jobs Remotamente no Cluster Spark - Atualizando a Versão do Spark</t>
  </si>
  <si>
    <t>Como Executar Jobs Remotamente no Cluster Spark - Configurando o Cluster Spark</t>
  </si>
  <si>
    <t>Como Executar Jobs Remotamente no Cluster Spark - Inicializando o Cluster Spark</t>
  </si>
  <si>
    <t>Como Executar Jobs Remotamente no Cluster Spark - Preparando a Máquina Cliente</t>
  </si>
  <si>
    <t>Como Executar Jobs Remotamente no Cluster Spark - Acesso Remoto ao Cluster Spark</t>
  </si>
  <si>
    <t>Como Executar Jobs Remotamente no Cluster Spark - Executando Remotamente a Aplicação de MapReduce</t>
  </si>
  <si>
    <t>Deploy do Spark em um Cluster Hadoop com YARN - Apache YARN Como Gerenciador de Recursos do Spark</t>
  </si>
  <si>
    <t>Deploy do Spark em um Cluster Hadoop com YARN - Arquitetura do Apache YARN</t>
  </si>
  <si>
    <t>Deploy do Spark em um Cluster Hadoop com YARN - Parâmetros de Configuração do YARN</t>
  </si>
  <si>
    <t>Deploy do Spark em um Cluster Hadoop com YARN - Modos de Deploy Client x Cluster</t>
  </si>
  <si>
    <t>Deploy do Spark em um Cluster Hadoop com YARN - Spark Local x Spark Remoto</t>
  </si>
  <si>
    <t>Deploy do Spark em um Cluster Hadoop com YARN - Deploy em Client Mode</t>
  </si>
  <si>
    <t>Deploy do Spark em um Cluster Hadoop com YARN - Monitoramento via Web</t>
  </si>
  <si>
    <t>Deploy do Spark em um Cluster Hadoop com YARN - Submetendo um Job com Deploy em Cluster Mode</t>
  </si>
  <si>
    <t>Slides 11</t>
  </si>
  <si>
    <t>Instruções Gerais Sobre o Projeto</t>
  </si>
  <si>
    <t>Conhecendo a Amazon AWS</t>
  </si>
  <si>
    <t>Explorando os Serviços AWS</t>
  </si>
  <si>
    <t>Processando e Analisando Bilhões de Registros com Presto, Hive e AWS EMR - Elastic MapReduce</t>
  </si>
  <si>
    <t>Fonte de Dados com Bilhões de Registros</t>
  </si>
  <si>
    <t>Movendo os Dados Para o AWS S3</t>
  </si>
  <si>
    <t>Criando Multi Node Cluster com Amazon Elastic MapReduce (EMR) - Parte 1/3</t>
  </si>
  <si>
    <t>Criando Multi Node Cluster com Amazon Elastic MapReduce (EMR) - Parte 2/3</t>
  </si>
  <si>
    <t>Criando Multi Node Cluster com Amazon Elastic MapReduce (EMR) - Parte 3/3</t>
  </si>
  <si>
    <t>Revisando as Configurações do Cluster</t>
  </si>
  <si>
    <t>Acesso Remoto ao Cluster EMR</t>
  </si>
  <si>
    <t>Ajustando Permissões de Acesso</t>
  </si>
  <si>
    <t>Criando Tabelas Externas no Hive</t>
  </si>
  <si>
    <t>Carregando Dados do Arquivo CSV na Tabela do Hive</t>
  </si>
  <si>
    <t>Executando a Análise com PrestoSQL - Parte 1/2</t>
  </si>
  <si>
    <t>Executando a Análise com PrestoSQL - Parte 2/2</t>
  </si>
  <si>
    <t>Conclusão</t>
  </si>
  <si>
    <t>Especificação do Mini-Projeto 1</t>
  </si>
  <si>
    <t>Especificação do Mini-Projeto 2</t>
  </si>
  <si>
    <t>Especificação do Mini-Projeto 3</t>
  </si>
  <si>
    <t>Projeto 5 - Implementando Slow Changing Dimensions em um DW Usando Hive e Spark</t>
  </si>
  <si>
    <t>Projeto 6 - Processamento de Logs em Tempo Real Com Flume, Spark Streaming e Hbase</t>
  </si>
  <si>
    <t>5.Business Analytics</t>
  </si>
  <si>
    <t>Pré-Requisitos (recomendados)</t>
  </si>
  <si>
    <t>Quais Ferramentas Usaremos Neste Curso?</t>
  </si>
  <si>
    <t>Recomendações e Objetivos ao Final do Curso</t>
  </si>
  <si>
    <t>O Que é Business Analytics?</t>
  </si>
  <si>
    <t>O Que é Data Mining?</t>
  </si>
  <si>
    <t>Metodologia Analítica - Parte 1/2</t>
  </si>
  <si>
    <t>Metodologia Analítica - Parte 2/2</t>
  </si>
  <si>
    <t>Definindo um Problema de Negócio - Parte 1/2</t>
  </si>
  <si>
    <t>Definindo um Problema de Negócio - Parte 2/2</t>
  </si>
  <si>
    <t>Business Analytics x Business Intelligence</t>
  </si>
  <si>
    <t>O Processo de Business Analytics</t>
  </si>
  <si>
    <t>A Importância da Escolha das Variáveis</t>
  </si>
  <si>
    <t>Processos e Práticas em Business Analytics - Parte 1/2</t>
  </si>
  <si>
    <t>Processos e Práticas em Business Analytics - Parte 2/2</t>
  </si>
  <si>
    <t>O Que é Análise Descritiva?</t>
  </si>
  <si>
    <t>Estatísticas Para Descrever os Dados</t>
  </si>
  <si>
    <t>Análise Descritiva x Análise Diagnóstica</t>
  </si>
  <si>
    <t>O Que é Análise Preditiva?</t>
  </si>
  <si>
    <t>Análise Preditiva x Análise Prescritiva</t>
  </si>
  <si>
    <t>Instalando R, R Studio e RTools</t>
  </si>
  <si>
    <t>Lab - Estatística Elementar - Definindo o Ambiente</t>
  </si>
  <si>
    <t>Lab - Estatística Elementar - Parte 1/6</t>
  </si>
  <si>
    <t>Lab - Estatística Elementar - Parte 2/6</t>
  </si>
  <si>
    <t>Lab - Estatística Elementar - Parte 3/6</t>
  </si>
  <si>
    <t>Lab - Estatística Elementar - Parte 4/6</t>
  </si>
  <si>
    <t>Lab - Estatística Elementar - Parte 5/6</t>
  </si>
  <si>
    <t>Lab - Estatística Elementar - Parte 6/6</t>
  </si>
  <si>
    <t>Solução Exercício - Parte 1/3</t>
  </si>
  <si>
    <t>Solução Exercício - Parte 2/3</t>
  </si>
  <si>
    <t>Solução Exercício - Parte 3/3</t>
  </si>
  <si>
    <t>Análise Descritiva em R - Explorando Variáveis Numéricas - Parte 1/4</t>
  </si>
  <si>
    <t>Análise Descritiva em R - Explorando Variáveis Numéricas - Parte 2/4</t>
  </si>
  <si>
    <t>Análise Descritiva em R - Explorando Variáveis Numéricas - Parte 3/4</t>
  </si>
  <si>
    <t>Análise Descritiva em R - Explorando Variáveis Numéricas - Parte 4/4</t>
  </si>
  <si>
    <t>Análise Descritiva em R - Explorando Variáveis Categóricas - Parte 1/2</t>
  </si>
  <si>
    <t>Análise Descritiva em R - Explorando Variáveis Categóricas - Parte 2/2</t>
  </si>
  <si>
    <t>O Que é Probabilidade?</t>
  </si>
  <si>
    <t>Experimento, Espaço da Amostra e Evento</t>
  </si>
  <si>
    <t>Regras Básicas que Regem a Teoria da Probabilidade</t>
  </si>
  <si>
    <t>O Que São Distribuições de Probabilidade?</t>
  </si>
  <si>
    <t>Distribuições de Probabilidade e Função de Densidade</t>
  </si>
  <si>
    <t>Distribuição de Probabilidade Para Variável Discreta - Qual a Probabilidade de Responder Corretamente um Exame Final? - Parte 1/4</t>
  </si>
  <si>
    <t>Distribuição de Probabilidade Para Variável Discreta - Qual a Probabilidade de Responder Corretamente um Exame Final? - Parte 2/4</t>
  </si>
  <si>
    <t>Distribuição de Probabilidade Para Variável Discreta - Qual a Probabilidade de Responder Corretamente um Exame Final? - Parte 3/4</t>
  </si>
  <si>
    <t>Distribuição de Probabilidade Para Variável Discreta - Qual a Probabilidade de Responder Corretamente um Exame Final? - Parte 4/4</t>
  </si>
  <si>
    <t>Distribuição de Probabilidade Para Variável Discreta - Qual a Probabilidade de Ter Um Número Específico de Vendas Por Semana? - Parte 1/3</t>
  </si>
  <si>
    <t>Distribuição de Probabilidade Para Variável Discreta - Qual a Probabilidade de Ter Um Número Específico de Vendas Por Semana? - Parte 2/3</t>
  </si>
  <si>
    <t>Distribuição de Probabilidade Para Variável Discreta - Qual a Probabilidade de Ter Um Número Específico de Vendas Por Semana? - Parte 3/3</t>
  </si>
  <si>
    <t>Distribuições de Probabilidade Para Variáveis Contínuas - Parte 1/6</t>
  </si>
  <si>
    <t>Distribuições de Probabilidade Para Variáveis Contínuas - Parte 2/6</t>
  </si>
  <si>
    <t>Distribuições de Probabilidade Para Variáveis Contínuas - Parte 3/6</t>
  </si>
  <si>
    <t>Distribuições de Probabilidade Para Variáveis Contínuas - Parte 4/6</t>
  </si>
  <si>
    <t>Distribuições de Probabilidade Para Variáveis Contínuas - Parte 5/6</t>
  </si>
  <si>
    <t>Distribuições de Probabilidade Para Variáveis Contínuas - Parte 6/6</t>
  </si>
  <si>
    <t>Distribuições de Probabilidade Para Variáveis Contínuas - A Distribuição Normal</t>
  </si>
  <si>
    <t>Distribuições de Probabilidade Para Variáveis Contínuas - A Distribuição Normal e o Teorema Central do Limite</t>
  </si>
  <si>
    <t>Distribuição Normal e Inferência Estatística</t>
  </si>
  <si>
    <t>Distribuições de Probabilidade Para Variáveis Contínuas - A Distribuição Normal e a Contagem de Frequência</t>
  </si>
  <si>
    <t>Distribuições de Probabilidade Para Variáveis Contínuas - A Distribuição Normal e Curva de Densidade</t>
  </si>
  <si>
    <t>Distribuições de Probabilidade Para Variáveis Contínuas - Probability Density Function</t>
  </si>
  <si>
    <t>Distribuições de Probabilidade Para Variáveis Contínuas - Regra 68-95-99</t>
  </si>
  <si>
    <t>Distribuições de Probabilidade Para Variáveis Contínuas - Escore z</t>
  </si>
  <si>
    <t>Distribuições de Probabilidade Para Variáveis Contínuas - Comprovando o Teorema Central do Limite - Exemplo 1</t>
  </si>
  <si>
    <t>Distribuições de Probabilidade Para Variáveis Contínuas - Comprovando o Teorema Central do Limite - Exemplo 2</t>
  </si>
  <si>
    <t>Distribuições de Probabilidade Para Variáveis Contínuas - A Influência do Desvio Padrão</t>
  </si>
  <si>
    <t>Distribuições de Probabilidade Para Variáveis Contínuas - Criando as Curvas PDF e CDF</t>
  </si>
  <si>
    <t>Distribuições de Probabilidade Para Variáveis Contínuas - Calculando as Probabilidades Para a Variável Aleatória</t>
  </si>
  <si>
    <t>Distribuições de Probabilidade Para Variáveis Contínuas - Plot do Range de Probabilidades</t>
  </si>
  <si>
    <t>Distribuições de Probabilidade Para Variáveis Contínuas - Teste de Normalidade</t>
  </si>
  <si>
    <t>Distribuições de Probabilidade Para Variáveis Contínuas - Conclusão</t>
  </si>
  <si>
    <t>Análise Preditiva - Modelando Relacionamento e Tendência nos Dados</t>
  </si>
  <si>
    <t>O Que é Análise de Regressão?</t>
  </si>
  <si>
    <t>Como Funciona a Regressão</t>
  </si>
  <si>
    <t>Análise de Regressão - Definindo o Problema de Negócio</t>
  </si>
  <si>
    <t>Análise de Regressão - Carregando os Dados e Compreendendo as Variáveis</t>
  </si>
  <si>
    <t>Análise de Regressão - Análise Exploratória - Tipos de Dados e Resumo Estatístico</t>
  </si>
  <si>
    <t>Análise de Regressão - Análise Exploratória - Tabela de Frequência e Análise Visual - Parte 1/2</t>
  </si>
  <si>
    <t>Análise de Regressão - Análise Exploratória - Tabela de Frequência e Análise Visual - Parte 2/2</t>
  </si>
  <si>
    <t>Análise de Regressão - Análise Exploratória - Histograma e Boxplot</t>
  </si>
  <si>
    <t>Análise de Regressão - Análise Exploratória - Análise de Correlação</t>
  </si>
  <si>
    <t>Análise de Regressão - Análise Exploratória - Analisando a Variação com Violin Plot e GGPairs</t>
  </si>
  <si>
    <t>Análise de Regressão - Teste Estatístico - Definição do Teste t Não Pareado</t>
  </si>
  <si>
    <t>Análise de Regressão - Teste Estatístico - Execução do Teste t</t>
  </si>
  <si>
    <t>Análise de Regressão - Teste Estatístico - Interpretando as Estatísticas</t>
  </si>
  <si>
    <t>Análise de Regressão - Teste Estatístico - Organizando os Dados Por Grupo da Variável Explicativa</t>
  </si>
  <si>
    <t>Análise de Regressão - Teste Estatístico - Checando a Suposição de Normalidade com Shapiro Test</t>
  </si>
  <si>
    <t>Análise de Regressão - Teste Estatístico - Checando a Suposição de Homogeneidade das Variâncias com Bartlett’s Test</t>
  </si>
  <si>
    <t>Análise de Regressão - Teste Estatístico - Interpretação do Valor-p e Conclusão</t>
  </si>
  <si>
    <t>Iniciando a Terceira Etapa do Processo de Análise</t>
  </si>
  <si>
    <t>Análise de Regressão - Modelo de Regressão Linear Simples - Criando o Modelo Base - Parte 1/2</t>
  </si>
  <si>
    <t>Análise de Regressão - Modelo de Regressão Linear Simples - Criando o Modelo Base - Parte 2/3</t>
  </si>
  <si>
    <t>Análise de Regressão - Modelo de Regressão Linear Simples - Criando o Modelo Base - Parte 3/3</t>
  </si>
  <si>
    <t>Análise de Regressão - Modelo de Regressão Linear Múltipla - Adicionando Mais Preditores ao Modelo</t>
  </si>
  <si>
    <t>Análise de Regressão - Modelo de Regressão Linear Múltipla - Interpretando o Resultado e Verificando Preditores Estatisticamente Significativos</t>
  </si>
  <si>
    <t>Análise de Regressão - Detectando Colinearidade com Variance Inflation Factor</t>
  </si>
  <si>
    <t>Análise de Regressão - Seleção de Atributos - Método Stepwise e Coeficiente AIC</t>
  </si>
  <si>
    <t>Análise de Regressão - Análise de Resíduos e Diagnósticos</t>
  </si>
  <si>
    <t>Análise de Regressão - Conclusão e Resposta do Problema de Negócio</t>
  </si>
  <si>
    <t>Teste de Hipóteses Como Ferramenta de Negócio</t>
  </si>
  <si>
    <t>Estudo de Caso - Definindo o Problema - Teste de Hipóteses no Esporte</t>
  </si>
  <si>
    <t>Estudo de Caso - Compreendendo o Problema</t>
  </si>
  <si>
    <t>Estudo de Caso - Definindo as Hipóteses</t>
  </si>
  <si>
    <t>Estudo de Caso - Teste Bicaudal x Teste Unicaudal e Regiões Críticas</t>
  </si>
  <si>
    <t>Estudo de Caso - Carregando e Compreendendo os Dados</t>
  </si>
  <si>
    <t>Estudo de Caso - Análise Exploratória</t>
  </si>
  <si>
    <t>Estudo de Caso - Análise Univariada e Interpretação dos Resultados</t>
  </si>
  <si>
    <t>Estudo de Caso - Análise Univariada e Representação Gráfica</t>
  </si>
  <si>
    <t>Estudo de Caso - Interpretando Histograma e Boxplot</t>
  </si>
  <si>
    <t>Estudo de Caso - Assimetria, Curtose</t>
  </si>
  <si>
    <t>Estudo de Caso - Teste de Normalidade</t>
  </si>
  <si>
    <t>Estudo de Caso - Análise Bivariada</t>
  </si>
  <si>
    <t>Estudo de Caso - Executando o Teste de Hipóteses - Formulando as Hipóteses</t>
  </si>
  <si>
    <t>Estudo de Caso - Executando o Teste de Hipóteses - Os 3 Tipos de Teste t</t>
  </si>
  <si>
    <t>Estudo de Caso - Executando o Teste de Hipóteses - Interpretação do Resultado e do Valor-p</t>
  </si>
  <si>
    <t>Estudo de Caso - Determinando a Força do Teste e o Tamanho o Ideal de Amostra</t>
  </si>
  <si>
    <t>Estudo de Caso - Conclusão e Recomendações ao Nosso Cliente</t>
  </si>
  <si>
    <t>Estudo Dirigido - Simulação de Monte Carlo e Séries Temporais Para Modelagem Financeira</t>
  </si>
  <si>
    <t>E-book - Todo Business é Analytics</t>
  </si>
  <si>
    <t>Projetos de Marketing Analytics</t>
  </si>
  <si>
    <t>Definição do Projeto - Segmentação de Clientes de Food Delivery</t>
  </si>
  <si>
    <t>O Que é Marketing Analytics?</t>
  </si>
  <si>
    <t>Por Que Marketing Analytics é Importante?</t>
  </si>
  <si>
    <t>O Que Você Pode Fazer com Marketing Analytics?</t>
  </si>
  <si>
    <t>Marketing B2B x Marketing B2C</t>
  </si>
  <si>
    <t>Por Que Segmentar Clientes?</t>
  </si>
  <si>
    <t>Como Segmentar Clientes?</t>
  </si>
  <si>
    <t>Usando Segmentos de Clientes</t>
  </si>
  <si>
    <t>Iniciando o Desenvolvimento do Projeto</t>
  </si>
  <si>
    <t>Carregando e Compreendendo os Dados</t>
  </si>
  <si>
    <t>Dicionário de Dados</t>
  </si>
  <si>
    <t>O Que Deve Ser Feito na Análise Exploratória?</t>
  </si>
  <si>
    <t>Análise Exploratória - Tipos de Dados das Variáveis e Resumo Estatístico</t>
  </si>
  <si>
    <t>Análise Exploratória - Construindo Uma Tabela Pivot - Parte 1/2</t>
  </si>
  <si>
    <t>Análise Exploratória - Construindo Uma Tabela Pivot - Parte 2/2</t>
  </si>
  <si>
    <t>Análise Exploratória - Conseguimos Simplificar a Criação da Tabela Pivot?</t>
  </si>
  <si>
    <t>Análise Exploratória - Merge de Tabelas</t>
  </si>
  <si>
    <t>Análise Exploratória - Extraindo Granularidade de Tempo</t>
  </si>
  <si>
    <t>Análise Exploratória - Ajuste de Índices</t>
  </si>
  <si>
    <t>Análise Descritiva - Distplot dos Atributos Usados Para Segmentação</t>
  </si>
  <si>
    <t>Análise Descritiva - Countplot de Um dos Atributos Usados Para Segmentação</t>
  </si>
  <si>
    <t>Análise Descritiva - Regplot dos Atributos Usados Para Segmentação</t>
  </si>
  <si>
    <t>Definindo as Variáveis Para Segmentação</t>
  </si>
  <si>
    <t>Análise de Cluster</t>
  </si>
  <si>
    <t>Algoritmos de Clusterização - Parte 1/2</t>
  </si>
  <si>
    <t>Algoritmos de Clusterização - Parte 2/2</t>
  </si>
  <si>
    <t>Métricas de Clusterização - Definição e Interpretação</t>
  </si>
  <si>
    <t>Segmentação 1 - Definindo o Número de Atributos</t>
  </si>
  <si>
    <t>Segmentação 1 - Interpretando a Curva de Elbow</t>
  </si>
  <si>
    <t>Segmentação 1 - Construindo e Treinando o Modelo</t>
  </si>
  <si>
    <t>Segmentação 1 - Visualização, Interpretação e Análise dos Segmentos - Parte 1/2</t>
  </si>
  <si>
    <t>Segmentação 1 - Visualização, Interpretação e Análise dos Segmentos - Parte 2/2</t>
  </si>
  <si>
    <t>Segmentação 2 - Construção, Visualização, Interpretação e Análise dos Segmentos</t>
  </si>
  <si>
    <t>Segmentação 3 - Construção, Visualização, Interpretação e Análise dos Segmentos</t>
  </si>
  <si>
    <t>Segmentação 4 - Construção, Visualização 3D, Interpretação e Análise dos Segmentos</t>
  </si>
  <si>
    <t>Segmentação 5 - Construção, Visualização 3D, Interpretação e Análise dos Segmentos</t>
  </si>
  <si>
    <t>Entregando o Relatório da Segmentação</t>
  </si>
  <si>
    <t>Definição do Projeto - Páginas com Avaliações de Usuários Aumentam as Vendas de Produtos Online?</t>
  </si>
  <si>
    <t>O Que São Testes A/B?</t>
  </si>
  <si>
    <t>Funcionamento de Testes A/B</t>
  </si>
  <si>
    <t>Análise de Testes A/B</t>
  </si>
  <si>
    <t>Como Analisar Testes A/B?</t>
  </si>
  <si>
    <t>Análise Exploratória e Cálculo de Probabilidade - Parte 1/2</t>
  </si>
  <si>
    <t>Análise Exploratória e Cálculo de Probabilidade - Parte 2/2</t>
  </si>
  <si>
    <t>Avisos Antes de Iniciar o Processo de Análise</t>
  </si>
  <si>
    <t>Tarefa 1 - Configurando o Experimento - Definindo as Hipóteses - Parte 1/2</t>
  </si>
  <si>
    <t>Tarefa 1 - Configurando o Experimento - Definindo as Hipóteses - Parte 2/2</t>
  </si>
  <si>
    <t>Tarefa 1 - Configurando o Experimento - Pré-Processamento dos Dados</t>
  </si>
  <si>
    <t>Tarefa 1 - Configurando o Experimento - Criação do Baseline - Parte 1/2</t>
  </si>
  <si>
    <t>Tarefa 1 - Configurando o Experimento - Criação do Baseline - Parte 2/2</t>
  </si>
  <si>
    <t>Tarefa 2 - Execução do Teste de Hipóteses - Parte 1/2</t>
  </si>
  <si>
    <t>Tarefa 2 - Execução do Teste de Hipóteses - Parte 2/2</t>
  </si>
  <si>
    <t>Tarefa 2 - Comparando o Resultado dos Testes de Hipóteses</t>
  </si>
  <si>
    <t>Tarefa 3 - Plot da Distribuição de Probabilidade</t>
  </si>
  <si>
    <t>Distribuição de Bernoulli e o Teorema Central do Limite</t>
  </si>
  <si>
    <t>Tarefa 3 - Calculando o Erro Padrão</t>
  </si>
  <si>
    <t>Variância da Soma</t>
  </si>
  <si>
    <t>Tarefa 3 - Verificando a Hipótese Nula e a Hipótese Alternativa</t>
  </si>
  <si>
    <t>Tarefa 3 - Calculando o Valor de z</t>
  </si>
  <si>
    <t>Tarefa 3 - Plot da Distribuição de Probabilidade de H0 e H1</t>
  </si>
  <si>
    <t>Tarefa 3 - Interpretação da Distribuição de Probabilidade</t>
  </si>
  <si>
    <t>Tarefa 4 - Calculando e Interpretando o Poder Estatístico</t>
  </si>
  <si>
    <t>Tarefa 5 - Influência do Tamanho da Amostra no Teste A/B</t>
  </si>
  <si>
    <t>Tarefa 5 - Calculando o Tamanho Mínimo Para Amostra no Teste A/B</t>
  </si>
  <si>
    <t>Conclusão e Considerações Finais</t>
  </si>
  <si>
    <t>Definição do Projeto - Análise de Indicadores de Performance em Redes de Varejo</t>
  </si>
  <si>
    <t>O Que São KPIs (Indicadores Chave de Performance)?</t>
  </si>
  <si>
    <t>Como Definir os KPIs?</t>
  </si>
  <si>
    <t>Definindo o Problema</t>
  </si>
  <si>
    <t>Instalando e Carregando os Pacotes e Usando Plotly Para as  Visualizações</t>
  </si>
  <si>
    <t>Análise Exploratória - Parte 1/2</t>
  </si>
  <si>
    <t>Análise Exploratória - Parte 2/2</t>
  </si>
  <si>
    <t>Estratégia Para Praticar Análise de Negócio</t>
  </si>
  <si>
    <t>Indicador 1 - Faturamento Mensal</t>
  </si>
  <si>
    <t>Calculando, Visualizando e Interpretando o Indicador 1</t>
  </si>
  <si>
    <t>Indicador 2 - Taxa Percentual de Crescimento Mensal</t>
  </si>
  <si>
    <t>Calculando, Visualizando e Interpretando o Indicador 2</t>
  </si>
  <si>
    <t>Indicador 3 - Clientes Ativos Por Mês em um País</t>
  </si>
  <si>
    <t>Calculando, Visualizando e Interpretando o Indicador 3</t>
  </si>
  <si>
    <t>Indicador 4 - Total de Itens Comprados Por Mês em um País (Brasil)</t>
  </si>
  <si>
    <t>Calculando, Visualizando e Interpretando o Indicador 4</t>
  </si>
  <si>
    <t>Indicador 5 - Faturamento Médio Mensal em um País</t>
  </si>
  <si>
    <t>Calculando, Visualizando e Interpretando o Indicador 5</t>
  </si>
  <si>
    <t>Indicador 6 - Diferença de Faturamento ao Longo do Tempo Entre Clientes Novos e Antigos</t>
  </si>
  <si>
    <t>Calculando, Visualizando e Interpretando o Indicador 6</t>
  </si>
  <si>
    <t>Indicador 7 - Taxa de Novos Clientes</t>
  </si>
  <si>
    <t>Calculando, Visualizando e Interpretando o Indicador 7</t>
  </si>
  <si>
    <t>Indicador 8 - Taxa Mensal de Retenção de Clientes</t>
  </si>
  <si>
    <t>Calculando, Visualizando e Interpretando o Indicador 8</t>
  </si>
  <si>
    <t>Definição do Projeto - Otimização de Preços e Mix de Produtos</t>
  </si>
  <si>
    <t>Pacote Python Para Otimização Linear</t>
  </si>
  <si>
    <t>Criando o Modelo Matemático Para a Otimização - Parâmetros</t>
  </si>
  <si>
    <t>Criando o Modelo Matemático Para a Otimização - Variável de Decisão</t>
  </si>
  <si>
    <t>Criando o Modelo Matemático Para a Otimização - Função Objetivo</t>
  </si>
  <si>
    <t>Criando o Modelo Matemático Para a Otimização - Restrições</t>
  </si>
  <si>
    <t>Implementando o Modelo Matemático - Parte 1/5</t>
  </si>
  <si>
    <t>Implementando o Modelo Matemático - Parte 2/5</t>
  </si>
  <si>
    <t>Implementando o Modelo Matemático - Parte 3/5</t>
  </si>
  <si>
    <t>Implementando o Modelo Matemático - Parte 4/5</t>
  </si>
  <si>
    <t>Implementando o Modelo Matemático - Parte 5/5</t>
  </si>
  <si>
    <t>Conclusão - Resolvendo o Problema de Otimização</t>
  </si>
  <si>
    <t>A Importância da Área de RH</t>
  </si>
  <si>
    <t>Estudo de Caso - Como o People Analytics Está Sendo Usado? - Parte 1/3</t>
  </si>
  <si>
    <t>Estudo de Caso - Como o People Analytics Está Sendo Usado? - Parte 2/3</t>
  </si>
  <si>
    <t>Estudo de Caso - Como o People Analytics Está Sendo Usado? - Parte 3/3</t>
  </si>
  <si>
    <t>Projeto People Analytics - Quais Fatores Mais Causam Atritos no Ambiente de Trabalho?</t>
  </si>
  <si>
    <t>Projeto - Definindo o Problema</t>
  </si>
  <si>
    <t>Projeto - Fonte de Dados</t>
  </si>
  <si>
    <t>Projeto - Instalando e Carregando Pacotes</t>
  </si>
  <si>
    <t>Projeto - Carregando e Compreendendo os Dados</t>
  </si>
  <si>
    <t>Projeto - Limpeza e Transformação de Dados - Parte 1/3</t>
  </si>
  <si>
    <t>Projeto - Limpeza e Transformação de Dados - Parte 2/3</t>
  </si>
  <si>
    <t>Projeto - Limpeza e Transformação de Dados - Parte 3/3</t>
  </si>
  <si>
    <t>Projeto - Engenharia de Atributos - Parte 1/3</t>
  </si>
  <si>
    <t>Projeto - Engenharia de Atributos - Parte 2/3</t>
  </si>
  <si>
    <t>Projeto - Engenharia de Atributos - Parte 3/3</t>
  </si>
  <si>
    <t>Projeto - Análise Exploratória -  Extraindo Insights 1/10</t>
  </si>
  <si>
    <t>Projeto - Análise Exploratória - Extraindo Insights 2/10</t>
  </si>
  <si>
    <t>Projeto - Análise Exploratória -  Extraindo Insights 3/10</t>
  </si>
  <si>
    <t>Projeto - Análise Exploratória -  Extraindo Insights 4/10</t>
  </si>
  <si>
    <t>Projeto - Análise Exploratória -  Extraindo Insights 5/10</t>
  </si>
  <si>
    <t>Projeto - Análise Exploratória -   Extraindo Insights 6/10</t>
  </si>
  <si>
    <t>Projeto - Análise Exploratória -  Extraindo Insights 7/10</t>
  </si>
  <si>
    <t>Projeto - Análise Exploratória -  Extraindo Insights 8/10</t>
  </si>
  <si>
    <t>Projeto - Análise Exploratória -  Extraindo Insights 9/10</t>
  </si>
  <si>
    <t>Projeto - Análise Exploratória -  Extraindo Insights 10/10</t>
  </si>
  <si>
    <t>Projeto - Modelagem</t>
  </si>
  <si>
    <t>Projeto - Generalized Linear Model - Modelo Versão 1</t>
  </si>
  <si>
    <t>Projeto - VIF (Variance Inflation Factors) do Modelo Versão 1</t>
  </si>
  <si>
    <t>Projeto - Generalized Linear Model - Modelo Versão 2</t>
  </si>
  <si>
    <t>Projeto - VIF (Variance Inflation Factors) do Modelo Versão 2</t>
  </si>
  <si>
    <t>Projeto - Generalized Linear Model - Modelo Versão 3</t>
  </si>
  <si>
    <t>Projeto - VIF (Variance Inflation Factors) do Modelo Versão 3</t>
  </si>
  <si>
    <t>Projeto - Generalized Linear Model - Modelo Versão 4</t>
  </si>
  <si>
    <t>Projeto - VIF (Variance Inflation Factors) do Modelo Versão 4</t>
  </si>
  <si>
    <t>Projeto - Modelo CART - Modelo Versão 5</t>
  </si>
  <si>
    <t>Projeto - Interpretando a Árvore de Decisão</t>
  </si>
  <si>
    <t>Projeto - Conclusão</t>
  </si>
  <si>
    <t>Projeto - Podemos Prever o Tempo de Sobrevivência dos Pacientes 1 Ano Após Receberem um Transplante?</t>
  </si>
  <si>
    <t>Definição do Problema e Fonte de Dados</t>
  </si>
  <si>
    <t>Iniciando o Projeto</t>
  </si>
  <si>
    <t>Análise Exploratória de Variáveis Quantitativas</t>
  </si>
  <si>
    <t>MELD Score</t>
  </si>
  <si>
    <t>Análise Exploratória de Variáveis Qualitativas - Parte 1/2</t>
  </si>
  <si>
    <t>Análise Exploratória de Variáveis Qualitativas - Parte 2/2</t>
  </si>
  <si>
    <t>Filtrando os Dados</t>
  </si>
  <si>
    <t>Correlação Entre as Variáveis Numéricas</t>
  </si>
  <si>
    <t>Padronização das Variáveis Numéricas</t>
  </si>
  <si>
    <t>Divisão dos Dados em Treino e Teste</t>
  </si>
  <si>
    <t>Modelagem Preditiva - Versão 1</t>
  </si>
  <si>
    <t>Avaliação do Modelo Versão 1</t>
  </si>
  <si>
    <t>O Efeito da Padronização Antes e Depois da Divisão em Treino e Teste</t>
  </si>
  <si>
    <t>Desfazendo a Escala dos Dados</t>
  </si>
  <si>
    <t>Modelagem Preditiva - Versão 2</t>
  </si>
  <si>
    <t>Avaliação do Modelo Versão 2</t>
  </si>
  <si>
    <t>O Que é Financial Analytics?</t>
  </si>
  <si>
    <t>Exemplos de Questões de Simulações Analíticas Financeiras</t>
  </si>
  <si>
    <t>As Finanças no Século XXI</t>
  </si>
  <si>
    <t>B2B x B2C x B2E e Financial Analytics</t>
  </si>
  <si>
    <t>Processos de Negócios e Customer Value Management</t>
  </si>
  <si>
    <t>Mini-Projeto 1 - AI Bot Trader - Robô Investidor Para Recomendação de Compra e Venda de Criptomoedas</t>
  </si>
  <si>
    <t>Mini-Projeto 1 - Avisos Antes de Começar</t>
  </si>
  <si>
    <t>Mini-Projeto 1 - Definição do Problema e Fonte de Dados</t>
  </si>
  <si>
    <t>O Que é Uma Criptomoeda?</t>
  </si>
  <si>
    <t>O Que é Uma Cryptocurrency Exchange?</t>
  </si>
  <si>
    <t>Mini-Projeto 1 - Etapas do Projeto</t>
  </si>
  <si>
    <t>Mini-Projeto 1 - Instalando e Carregando os Pacotes e Bibliotecas</t>
  </si>
  <si>
    <t>Mini-Projeto 1 - Parte 1 - Extração dos Dados em Tempo Real - Função de Gravação dos Dados</t>
  </si>
  <si>
    <t>Mini-Projeto 1 - Parte 1 - Extração dos Dados em Tempo Real - Função de Conexão à Operadora de Criptomoeda</t>
  </si>
  <si>
    <t>Mini-Projeto 1 - Parte 1 - Extração dos Dados em Tempo Real - Funções Para Extração dos Dados</t>
  </si>
  <si>
    <t>Mini-Projeto 1 - Parte 1 - Extração dos Dados em Tempo Real - Parâmetros Para Extração dos Dados</t>
  </si>
  <si>
    <t>Mini-Projeto 1 - Parte 1 - Extração dos Dados em Tempo Real - Extração dos Dados</t>
  </si>
  <si>
    <t>Mini-Projeto 1 - Parte 2 - Análise de Dados</t>
  </si>
  <si>
    <t>Mini-Projeto 1 - Parte 3 - Construção do Modelo e Otimização Bayesiana</t>
  </si>
  <si>
    <t>Mini-Projeto 1 - Parte 3 - Visão Geral do Comportamento do AI Bot Trader</t>
  </si>
  <si>
    <t>Mini-Projeto 1 - Parte 3 - Estratégia de Treinamento - Parte 1/2</t>
  </si>
  <si>
    <t>Mini-Projeto 1 - Parte 3 - Estratégia de Treinamento - Parte 2/2</t>
  </si>
  <si>
    <t>Mini-Projeto 1 - Parte 3 - Arquitetura do Modelo de Rede Neural</t>
  </si>
  <si>
    <t>Mini-Projeto 1 - Parte 3 - Configuração do AI Bot Trader - Parte 1/2</t>
  </si>
  <si>
    <t>Mini-Projeto 1 - Parte 3 - Configuração do AI Bot Trader - Parte 2/2</t>
  </si>
  <si>
    <t>Mini-Projeto 1 - Parte 3 - Funções Para Buscar o Melhor AI Trader</t>
  </si>
  <si>
    <t>Otimização Bayesiana</t>
  </si>
  <si>
    <t>Mini-Projeto 1 - Parte 3 - Otimização Bayesiana Para os Hiperparâmetros do Modelo</t>
  </si>
  <si>
    <t>Mini-Projeto 1 - Parte 3 - Extraindo os Melhores Parâmetros</t>
  </si>
  <si>
    <t>Mini-Projeto 1 - Parte 4 - Execução do AI Bot Trader - Modelo Base</t>
  </si>
  <si>
    <t>Mini-Projeto 1 - Parte 4 - Execução do AI Bot Trader - Modelo Otimizado</t>
  </si>
  <si>
    <t>Mini-Projeto 1 - Parte 4 - Recomendações de Compra e Venda de Criptomoedas</t>
  </si>
  <si>
    <t>Mini-Projeto 1 - Parte 5 - Conclusão, Lições Aprendidas e Próximos Passos</t>
  </si>
  <si>
    <t>Aplicações de Machine Learning em Finanças</t>
  </si>
  <si>
    <t>Machine Learning e o Futuro em Finanças</t>
  </si>
  <si>
    <t>Análise Financeira, Liquidez e Análise Dupont</t>
  </si>
  <si>
    <t>Capital Asset Pricing Model</t>
  </si>
  <si>
    <t>Otimização de Portfólio</t>
  </si>
  <si>
    <t>Estudo de Caso - Modelo Analítico Para Otimização de Portfólio</t>
  </si>
  <si>
    <t>Mini-Projeto 2 - Análise de Risco em Operações Financeiras</t>
  </si>
  <si>
    <t>Mini-Projeto 2 - Definição do Problema</t>
  </si>
  <si>
    <t>Mini-Projeto 2 - Dicionário de Dados</t>
  </si>
  <si>
    <t>Mini-Projeto 2 - Deploy do Modelo Como Equação Matemática</t>
  </si>
  <si>
    <t>O Que é Fraud Analytics?</t>
  </si>
  <si>
    <t>Qual o Maior Desafio em Fraud Analytics?</t>
  </si>
  <si>
    <t>Conceito de Fraude</t>
  </si>
  <si>
    <t>Análise de Redes Sociais Como Ferramenta de Detecção de Fraudes</t>
  </si>
  <si>
    <t>O Triângulo da Fraude</t>
  </si>
  <si>
    <t>O Impacto das Fraudes na Economia</t>
  </si>
  <si>
    <t>Principais Tipos de Fraudes - Parte 1/3</t>
  </si>
  <si>
    <t>Principais Tipos de Fraudes - Parte 2/3</t>
  </si>
  <si>
    <t>Principais Tipos de Fraudes - Parte 3/3</t>
  </si>
  <si>
    <t>Detecção de Fraude x Prevenção de Fraude</t>
  </si>
  <si>
    <t>Sistema de Regras Para Detecção de Fraudes</t>
  </si>
  <si>
    <t>Mini-Projeto 3 - Data Quality Report e Detecção de Fraudes em Transações Imobiliárias</t>
  </si>
  <si>
    <t>Mini-Projeto 3 - Definição do Problema</t>
  </si>
  <si>
    <t>Mini-Projeto 3 - Fonte de Dados e Dicionário de Dados</t>
  </si>
  <si>
    <t>Mini-Projeto 3 - Data Quality Report - Parte 1/7</t>
  </si>
  <si>
    <t>Mini-Projeto 3 - Data Quality Report - Parte 2/7</t>
  </si>
  <si>
    <t>Mini-Projeto 3 - Data Quality Report - Parte 3/7</t>
  </si>
  <si>
    <t>Mini-Projeto 3 - Data Quality Report - Parte 4/7</t>
  </si>
  <si>
    <t>Mini-Projeto 3 - Data Quality Report - Parte 5/7</t>
  </si>
  <si>
    <t>Mini-Projeto 3 - Data Quality Report - Parte 6/7</t>
  </si>
  <si>
    <t>Mini-Projeto 3 - Data Quality Report - Parte 7/7</t>
  </si>
  <si>
    <t>Mini-Projeto 3 - Modelagem Não Supervisionada e Construção dos Scores de Fraude</t>
  </si>
  <si>
    <t>Mini-Projeto 3 - Carregando os Dados</t>
  </si>
  <si>
    <t>Mini-Projeto 3 - Limpeza e Transformação dos Dados - Tratamento de Valores Ausentes - Estratégia 1</t>
  </si>
  <si>
    <t>Mini-Projeto 3 - Limpeza e Transformação dos Dados - Tratamento de Valores Ausentes - Estratégia 2</t>
  </si>
  <si>
    <t>Mini-Projeto 3 - Limpeza e Transformação dos Dados - Tratamento de Valores Ausentes - Estratégia 3</t>
  </si>
  <si>
    <t>Mini-Projeto 3 - Engenharia de Atributos - Parte 1/2</t>
  </si>
  <si>
    <t>Mini-Projeto 3 - Engenharia de Atributos - Parte 2/2</t>
  </si>
  <si>
    <t>Mini-Projeto 3 - Visão Geral da Modelagem Preditiva  Não Supervisionada</t>
  </si>
  <si>
    <t>Mini-Projeto 3 - Calculando o Score de Fraude 1 com PCA - Definição</t>
  </si>
  <si>
    <t>Mini-Projeto 3 - Calculando o Score de Fraude 1 com PCA - Padronização das Variáveis</t>
  </si>
  <si>
    <t>Mini-Projeto 3 - Calculando o Score de Fraude 1 com PCA - Aplicação do PCA e Variância Explicada</t>
  </si>
  <si>
    <t>Mini-Projeto 3 - Calculando o Score de Fraude 1 com PCA - Calculando o Fraud Score</t>
  </si>
  <si>
    <t>Mini-Projeto 3 - Calculando o Score de Fraude 2 com Deep Learning - Definição</t>
  </si>
  <si>
    <t>Mini-Projeto 3 - Calculando o Score de Fraude 2 com Deep Learning - Construção e Treinamento do Modelo</t>
  </si>
  <si>
    <t>Mini-Projeto 3 - Calculando o Score de Fraude 2 com Deep Learning - Avaliação do Modelo</t>
  </si>
  <si>
    <t>Mini-Projeto 3 - Calculando o Score de Fraude 2 com Deep Learning - Calculando o Score Fraud</t>
  </si>
  <si>
    <t>Mini-Projeto 3 - Calculando o Rank Final do Score de Fraude e Apresentando os Resultados</t>
  </si>
  <si>
    <t>Big Data e Detecção de Fraudes - Parte 1/2</t>
  </si>
  <si>
    <t>Big Data e Detecção de Fraudes - Parte 2/2</t>
  </si>
  <si>
    <t>Mini-Projeto 4 - Detecção de Fraudes em Transações de Vendas Online</t>
  </si>
  <si>
    <t>Mini-Projeto 4 - Definição do Problema</t>
  </si>
  <si>
    <t>Mini-Projeto 4 - Fonte de Dados</t>
  </si>
  <si>
    <t>Mini-Projeto 4 - Carregando os Dados</t>
  </si>
  <si>
    <t>Mini-Projeto 4 - Exploração Inicial dos Dados Históricos de Transações Online - Parte 1/2</t>
  </si>
  <si>
    <t>Mini-Projeto 4 - Exploração Inicial dos Dados Históricos de Transações Online - Parte 2/2</t>
  </si>
  <si>
    <t>Mini-Projeto 4 - Engenharia de Atributos - Parte 1/3</t>
  </si>
  <si>
    <t>Mini-Projeto 4 - Engenharia de Atributos - Parte 2/3 - ALERTA DE APPRENDIZADO VALIOSO</t>
  </si>
  <si>
    <t>Mini-Projeto 4 - Engenharia de Atributos - Parte 3/3</t>
  </si>
  <si>
    <t>Mini-Projeto 4 - Tratamento de Valores Ausentes - Parte 1/2</t>
  </si>
  <si>
    <t>Mini-Projeto 4 - Tratamento de Valores Ausentes - Parte 2/2</t>
  </si>
  <si>
    <t>Mini-Projeto 4 - Pré-Processamento das Variáveis Categóricas - Parte 1/2</t>
  </si>
  <si>
    <t>Mini-Projeto 4 - Pré-Processamento das Variáveis Categóricas - Parte 2/2</t>
  </si>
  <si>
    <t>Mini-Projeto 4 - Análise Exploratória</t>
  </si>
  <si>
    <t>Mini-Projeto 4 - Preparação dos Dados Para Modelagem</t>
  </si>
  <si>
    <t>Mini-Projeto 4 - Construção e Treinamento do Modelo de Machine Learning</t>
  </si>
  <si>
    <t>Mini-Projeto 4 - Avaliação do Modelo</t>
  </si>
  <si>
    <t>Mini-Projeto 4 - Previsões com Novos Dados e Entrega do Resultado</t>
  </si>
  <si>
    <t>E-book - Cientistas de Dados Especializados em Detecção de Fraude</t>
  </si>
  <si>
    <t>O Que é Text Analytics?</t>
  </si>
  <si>
    <t>Mini-Projeto 5 - Text Analytics Para Analisar a Reação do Mercado Sobre as Notícias de Uma Empresa</t>
  </si>
  <si>
    <t>Mini-Projeto 5 - Definição do Problema</t>
  </si>
  <si>
    <t>Mini-Projeto 5 - Fontes de Dados</t>
  </si>
  <si>
    <t>Mini-Projeto 5 - Instalando e Carregando Pacotes</t>
  </si>
  <si>
    <t>Mini-Projeto 5 - Web Scraping Para Extração dos Dados - Parte 1/2</t>
  </si>
  <si>
    <t>Mini-Projeto 5 - Web Scraping Para Extração dos Dados - Parte 2/2</t>
  </si>
  <si>
    <t>Mini-Projeto 5 - Preparação dos Dados de Texto de Não-Estruturado Para Estruturado</t>
  </si>
  <si>
    <t>Mini-Projeto 5 - Processamento de Linguagem Natural - Tokenização</t>
  </si>
  <si>
    <t>Mini-Projeto 5 - Processamento de Linguagem Natural - Histogramas de Frequência - Parte 1/2</t>
  </si>
  <si>
    <t>Mini-Projeto 5 - Processamento de Linguagem Natural - Histogramas de Frequência - Parte 2/2</t>
  </si>
  <si>
    <t>Mini-Projeto 5 - Processamento de Linguagem Natural - Correlação Entre Texto</t>
  </si>
  <si>
    <t>Mini-Projeto 5 - Análise de Sentimentos - Léxicos</t>
  </si>
  <si>
    <t>Mini-Projeto 5 - Análise de Sentimentos - Extraindo os Sentimentos dos Textos</t>
  </si>
  <si>
    <t>Mini-Projeto 5 - Análise de Sentimentos - Visualizando os Sentimentos</t>
  </si>
  <si>
    <t>Mini-Projeto 5 - Encontrando as Palavras Mais Comuns nos Textos Usando TF-IDF - Parte 1/2</t>
  </si>
  <si>
    <t>Mini-Projeto 5 - Encontrando as Palavras Mais Comuns nos Textos Usando TF-IDF - Parte 2/2</t>
  </si>
  <si>
    <t>Mini-Projeto 5 - Wordclouds</t>
  </si>
  <si>
    <t>O Que é Modelagem de Tópicos?</t>
  </si>
  <si>
    <t>Mini-Projeto 5 - Modelagem de Tópicos com LDA</t>
  </si>
  <si>
    <t>Mini-Projeto 5 - Conclusão</t>
  </si>
  <si>
    <t>Mini-Projeto 6 - Análise de Preço e Análise Textual do Noticiário Econômico Para Previsão de Ativos Financeiros</t>
  </si>
  <si>
    <t>Mini-Projeto 6 - Definição do Problema</t>
  </si>
  <si>
    <t>Mini-Projeto 6 - Fontes de Dados</t>
  </si>
  <si>
    <t>Mini-Projeto 6 - Instalando e Carregando Pacotes</t>
  </si>
  <si>
    <t>Mini-Projeto 6 - Carregando e Compreendendo os Dados - Parte 1/2</t>
  </si>
  <si>
    <t>Mini-Projeto 6 - Carregando e Compreendendo os Dados - Parte 2/2</t>
  </si>
  <si>
    <t>Mini-Projeto 6 - Análise Exploratória e Limpeza dos Dados - Parte 1/2</t>
  </si>
  <si>
    <t>Mini-Projeto 6 - Análise Exploratória e Limpeza dos Dados - Parte 2/2</t>
  </si>
  <si>
    <t>Mini-Projeto 6 - Análise Numérica - Parte 1/4</t>
  </si>
  <si>
    <t>Mini-Projeto 6 - Análise Numérica - Parte 2/4</t>
  </si>
  <si>
    <t>Mini-Projeto 6 - Análise Numérica - Parte 3/4</t>
  </si>
  <si>
    <t>Mini-Projeto 6 - Análise Numérica - Parte 4/4</t>
  </si>
  <si>
    <t>Mini-Projeto 6 - Análise Textual - Parte 1/3</t>
  </si>
  <si>
    <t>Mini-Projeto 6 - Análise Textual - Parte 2/3</t>
  </si>
  <si>
    <t>Mini-Projeto 6 - Análise Textual - Parte 3/3</t>
  </si>
  <si>
    <t>Mini-Projeto 6 - Concatenando os Dataframes</t>
  </si>
  <si>
    <t>Mini-Projeto 6 - Criando os Datasets Para Treino dos Modelos</t>
  </si>
  <si>
    <t>Mini-Projeto 6 - Construção e Avaliação do Modelo SARIMAX</t>
  </si>
  <si>
    <t>Mini-Projeto 6 - Construção e Avaliação do Modelo Random Forest Regressor</t>
  </si>
  <si>
    <t>Mini-Projeto 6 - Construção e Avaliação do Modelo LGBM Regressor</t>
  </si>
  <si>
    <t>Mini-Projeto 6 - Construção e Avaliação do Modelo XGBoost Regressor</t>
  </si>
  <si>
    <t>Mini-Projeto 6 - Conclusão</t>
  </si>
  <si>
    <t>O Que é Supply Chain?</t>
  </si>
  <si>
    <t>Supply Chain e Logística</t>
  </si>
  <si>
    <t>O Que é Supply Chain Analytics?</t>
  </si>
  <si>
    <t>Mini-Projeto 7 - Previsão de Demanda de Pedidos com Multioutput Regression Analysis</t>
  </si>
  <si>
    <t>Mini-Projeto 7 - Definição do Problema</t>
  </si>
  <si>
    <t>Mini-Projeto 7 - Fonte de Dados</t>
  </si>
  <si>
    <t>Mini-Projeto 7 - Compreendendo o Que é Multioutput Regression Analysis</t>
  </si>
  <si>
    <t>Mini-Projeto 7 - Single Output Regression Analysis - Parte 1/3</t>
  </si>
  <si>
    <t>Mini-Projeto 7 - Single Output Regression Analysis - Parte 2/3</t>
  </si>
  <si>
    <t>Mini-Projeto 7 - Single Output Regression Analysis - Parte 3/3</t>
  </si>
  <si>
    <t>Mini-Projeto 7 - Multiple Output Regression Analysis - Parte 1/3</t>
  </si>
  <si>
    <t>Mini-Projeto 7 - Multiple Output Regression Analysis - Parte 2/3</t>
  </si>
  <si>
    <t>Mini-Projeto 7 - Multiple Output Regression Analysis - Parte 3/3</t>
  </si>
  <si>
    <t>Mini-Projeto 7 - Conclusão</t>
  </si>
  <si>
    <t>Mini-Projeto 8 - Prevendo Riscos em Supply Chain Usando Regras de Associação e Multiclass Classification com PySpark</t>
  </si>
  <si>
    <t>Mini-Projeto 8 - Definição do Problema</t>
  </si>
  <si>
    <t>Mini-Projeto 8 - Fonte de Dados</t>
  </si>
  <si>
    <t>Mini-Projeto 8 - Visão Geral do Projeto</t>
  </si>
  <si>
    <t>Mini-Projeto 8 - Por Que Usamos o PySpark?</t>
  </si>
  <si>
    <t>Mini-Projeto 8 - Instalação e Configuração do PySpark</t>
  </si>
  <si>
    <t>Mini-Projeto 8 - Instalando e Carregando Pacotes</t>
  </si>
  <si>
    <t>Mini-Projeto 8 - Carregando o Dataset Para Análise</t>
  </si>
  <si>
    <t>Mini-Projeto 8 - Análise Exploratória de Dados - Parte 1/3</t>
  </si>
  <si>
    <t>Mini-Projeto 8 - Análise Exploratória de Dados - Parte 2/3</t>
  </si>
  <si>
    <t>Mini-Projeto 8 - Análise Exploratória de Dados - Parte 3/3</t>
  </si>
  <si>
    <t>Mini-Projeto 8 - Regras de Associação - Parte 1/5</t>
  </si>
  <si>
    <t>Mini-Projeto 8 - Regras de Associação - Parte 2/5</t>
  </si>
  <si>
    <t>Mini-Projeto 8 - Regras de Associação - Parte 3/5</t>
  </si>
  <si>
    <t>Mini-Projeto 8 - Regras de Associação - Parte 4/5</t>
  </si>
  <si>
    <t>Mini-Projeto 8 - Regras de Associação - Parte 5/5</t>
  </si>
  <si>
    <t>Mini-Projeto 8 - Pré-Processamento dos Dados Para Modelagem Preditiva</t>
  </si>
  <si>
    <t>Mini-Projeto 8 - Vetores de Features - Parte 1/2</t>
  </si>
  <si>
    <t>Mini-Projeto 8 - Vetores de Features - Parte 2/2</t>
  </si>
  <si>
    <t>Mini-Projeto 8 - Modelo de Machine Learning com PySpark</t>
  </si>
  <si>
    <t>Mini-Projeto 8 - Avaliação do Modelo</t>
  </si>
  <si>
    <t>Mini-Projeto 8 - Interpretação do Modelo</t>
  </si>
  <si>
    <t>Projeto 9 - Prevendo Tendências Macroeconômicas</t>
  </si>
  <si>
    <t>Projeto 10 - Sistema de Recomendação Para Rede de Varejo Usando Market Basket Analysis</t>
  </si>
  <si>
    <t>Avaliação</t>
  </si>
  <si>
    <t>6.Visualização de dados</t>
  </si>
  <si>
    <t>Introdução ao Curso - Como Chegamos Até Aqui</t>
  </si>
  <si>
    <t>Introdução ao Curso - Conteúdo Programático</t>
  </si>
  <si>
    <t>Ferramentas Utilizadas No Curso</t>
  </si>
  <si>
    <t>Benefícios da Visualização de Dados</t>
  </si>
  <si>
    <t>Compreendendo sua Audiência</t>
  </si>
  <si>
    <t>O Que é Storytelling?</t>
  </si>
  <si>
    <t>E Como Fazemos Storytelling?</t>
  </si>
  <si>
    <t>Definindo o Propósito da Visualização de Dados</t>
  </si>
  <si>
    <t>Escolhendo o Melhor Design para a Visualização de Dados - O Aspecto Humano da Visualização</t>
  </si>
  <si>
    <t>Escolhendo o Melhor Design para a Visualização de Dados - A Importância das Imagens</t>
  </si>
  <si>
    <t>Design Thinking para Cientistas de Dados</t>
  </si>
  <si>
    <t>Fases do Design Thinking</t>
  </si>
  <si>
    <t>E-book - Cientista de Dados, O Contador de Histórias</t>
  </si>
  <si>
    <t>Por Que o Cérebro Precisa de Visualização de Dados?</t>
  </si>
  <si>
    <t>Quais Gráficos Escolher Para Sumarizar Meus Dados?</t>
  </si>
  <si>
    <t>Tudo Depende dos Tipos de Dados?</t>
  </si>
  <si>
    <t>O Que São e Como Usar Visual Encodings? - Parte 1/2</t>
  </si>
  <si>
    <t>O Que São e Como Usar Visual Encodings? - Parte 2/2</t>
  </si>
  <si>
    <t>O Processo de Criação de Charts e Plots</t>
  </si>
  <si>
    <t>O Que é Área de Plotagem?</t>
  </si>
  <si>
    <t>Técnicas de Apresentação - Parte 1/3</t>
  </si>
  <si>
    <t>Técnicas de Apresentação - Parte 2/3</t>
  </si>
  <si>
    <t>Técnicas de Apresentação - Parte 3/3</t>
  </si>
  <si>
    <t>Visualização Boa x Visualização Ruim</t>
  </si>
  <si>
    <t>Principais Métodos de Visualização</t>
  </si>
  <si>
    <t>Visualização de Dados Numéricos e Não Numéricos</t>
  </si>
  <si>
    <t>Gráficos Ideais Para Comparação</t>
  </si>
  <si>
    <t>Gráficos Ideais Para Distribuição</t>
  </si>
  <si>
    <t>Gráficos Ideais Para Composição</t>
  </si>
  <si>
    <t>Gráficos Ideais Para Relação</t>
  </si>
  <si>
    <t>Ferramentas de Visualização de Dados</t>
  </si>
  <si>
    <t>Instruções Antes de Prosseguir</t>
  </si>
  <si>
    <t>Gráficos Padrões (Barra, Coluna, Linha)</t>
  </si>
  <si>
    <t>Gráficos Padrões (Pizza, Rosca, Area, Stacked Area)</t>
  </si>
  <si>
    <t>Glossário de Formatação dos Gráficos</t>
  </si>
  <si>
    <t>Gráficos Padrões com Plotly</t>
  </si>
  <si>
    <t>Gráficos Comparativos (Bubble Plot, Radar Plot, Waterfall Plot, Packed Circle Diagrams)</t>
  </si>
  <si>
    <t>Gráficos Comparativos com Plotly</t>
  </si>
  <si>
    <t>Gráficos Espaciais e Mapas  (Tree Maps e Choropleths)</t>
  </si>
  <si>
    <t>Gráficos Espaciais e Mapas  (Point Maps e Raster Surface Maps)</t>
  </si>
  <si>
    <t>Gráficos Espaciais e Mapas com Plotly</t>
  </si>
  <si>
    <t>Plots Estatísticos (Histogramas e Density Plots)</t>
  </si>
  <si>
    <t>Plots Estatísticos (Scatter Plots e Scatter Plots Matrix)</t>
  </si>
  <si>
    <t>Plots Estatísticos (Box and Whisker Plot)</t>
  </si>
  <si>
    <t>Plots Estatísticos com Plotly</t>
  </si>
  <si>
    <t>Heatmaps e Wordclouds (Nuvens de Palavras)</t>
  </si>
  <si>
    <t>Heatmaps e Wordclouds com Plotly</t>
  </si>
  <si>
    <t>Sunburst Diagram, Network Diagram e Candlesticks</t>
  </si>
  <si>
    <t>Sunburst Diagram e Candlesticks com Plotly</t>
  </si>
  <si>
    <t>Gráficos 3D - Usar ou Não?</t>
  </si>
  <si>
    <t>Gráficos 3D com Plotly</t>
  </si>
  <si>
    <t>7 Dicas Para Melhorar a Leitura e Entendimento de Gráficos</t>
  </si>
  <si>
    <t>Infográficos</t>
  </si>
  <si>
    <t>Galeria de Exemplos com Outros Tipos de Gráficos</t>
  </si>
  <si>
    <t>Qual o Objetivo de Uma Visualização?</t>
  </si>
  <si>
    <t>Visualização de Informação x Visualização Científica</t>
  </si>
  <si>
    <t>Identidade Visual x Design Gráfico</t>
  </si>
  <si>
    <t>Qual a Diferença Entre UI Design e UX Design?</t>
  </si>
  <si>
    <t>Visualização de Dados Multidimensionais</t>
  </si>
  <si>
    <t>Projeções Geométricas - Análise Univariada</t>
  </si>
  <si>
    <t>Projeções Geométricas - Análise Multivariada (2 Dimensões)</t>
  </si>
  <si>
    <t>Projeções Geométricas - Análise Multivariada (3 ou Mais Dimensões)</t>
  </si>
  <si>
    <t>Técnicas Baseadas em Pixels</t>
  </si>
  <si>
    <t>Iconografia</t>
  </si>
  <si>
    <t>Hierarquia de Visualização</t>
  </si>
  <si>
    <t>Grafos</t>
  </si>
  <si>
    <t>Fatores que Influenciam na Leitura e Construção de um Gráfico</t>
  </si>
  <si>
    <t>Escolha de Técnicas de Visualização de Dados - Parte 1/6</t>
  </si>
  <si>
    <t>Escolha de Técnicas de Visualização de Dados - Parte 2/6</t>
  </si>
  <si>
    <t>Escolha de Técnicas de Visualização de Dados - Parte 3/6</t>
  </si>
  <si>
    <t>Escolha de Técnicas de Visualização de Dados - Parte 4/6</t>
  </si>
  <si>
    <t>Escolha de Técnicas de Visualização de Dados - Parte 5/6</t>
  </si>
  <si>
    <t>Escolha de Técnicas de Visualização de Dados - Parte 6/6</t>
  </si>
  <si>
    <t>Lab 1 - Dashboard Analítico Interativo de Vendas com Dash em Python</t>
  </si>
  <si>
    <t>Lab 1 - Conhecendo o Dash</t>
  </si>
  <si>
    <t>Lab 1 - Instalando o Dash e Outros Pacotes</t>
  </si>
  <si>
    <t>Lab 1 - Definindo o Problema</t>
  </si>
  <si>
    <t>Lab 1 - Analisando os Elementos Visuais do Dashboard - Parte 1/3</t>
  </si>
  <si>
    <t>Lab 1 - Analisando os Elementos Visuais do Dashboard - Parte 2/3</t>
  </si>
  <si>
    <t>Lab 1 - Analisando os Elementos Visuais do Dashboard - Parte 3/3</t>
  </si>
  <si>
    <t>Lab 1 - Construindo a Web App com Dash - Parte 1/10</t>
  </si>
  <si>
    <t>Lab 1 - Construindo a Web App com Dash - Parte 2/10</t>
  </si>
  <si>
    <t>Lab 1 - Construindo a Web App com Dash - Parte 3/10</t>
  </si>
  <si>
    <t>Lab 1 - Construindo a Web App com Dash - Parte 4/10</t>
  </si>
  <si>
    <t>Lab 1 - Construindo a Web App com Dash - Parte 5/10</t>
  </si>
  <si>
    <t>Lab 1 - Construindo a Web App com Dash - Parte 6/10</t>
  </si>
  <si>
    <t>Lab 1 - Construindo a Web App com Dash - Parte 7/10</t>
  </si>
  <si>
    <t>Lab 1 - Construindo a Web App com Dash - Parte 8/10</t>
  </si>
  <si>
    <t>Lab 1 - Construindo a Web App com Dash - Parte 9/10</t>
  </si>
  <si>
    <t>Lab 1 - Construindo a Web App com Dash - Parte 10/10</t>
  </si>
  <si>
    <t>O Que São Dashboards?</t>
  </si>
  <si>
    <t>Principais Características dos Dashboards - Parte 1/2</t>
  </si>
  <si>
    <t>Principais Características dos Dashboards - Parte 2/2</t>
  </si>
  <si>
    <t>Dashboards Operacionais x Dashboards Analíticos x Dashboards Executivos</t>
  </si>
  <si>
    <t>Principais Tipos de Dashboards</t>
  </si>
  <si>
    <t>Passo a Passo do Processo de Design de Dashboards - Parte 1/2</t>
  </si>
  <si>
    <t>Passo a Passo do Processo de Design de Dashboards - Parte 2/2</t>
  </si>
  <si>
    <t>Desenvolvimento do Layout - Organização</t>
  </si>
  <si>
    <t>Desenvolvimento do Layout - Grid</t>
  </si>
  <si>
    <t>Desenvolvimento do Layout - Cores</t>
  </si>
  <si>
    <t>Desenvolvimento do Layout - Áreas de Atenção</t>
  </si>
  <si>
    <t>Desenvolvimento do Layout - Formatos de Layout</t>
  </si>
  <si>
    <t>O Que Deve Fazer Parte de um Dashboard? - Parte 1/2</t>
  </si>
  <si>
    <t>O Que Deve Fazer Parte de um Dashboard? - Parte 2/2</t>
  </si>
  <si>
    <t>Dashboards - Desenvolver ou Usar Soluções Proprietárias</t>
  </si>
  <si>
    <t>O Poder da Narrativa Visual - Definição</t>
  </si>
  <si>
    <t>O Poder da Narrativa Visual - Exemplo Prático</t>
  </si>
  <si>
    <t>Recomendações Gerais Para o Design de Dashboards</t>
  </si>
  <si>
    <t>Alinhando a Terminologia: Dataviz, BI, Reporting, Analytics e KPI's</t>
  </si>
  <si>
    <t>Mini-Projeto 1 - Dashboard Interativo com Streamlit, Folium e Plotly Para Monitoramento de Casos de Covid-19 em Tempo Real</t>
  </si>
  <si>
    <t>Mini-Projeto 1 - Construindo Dashboard Interativo e Real-Time - Parte 1</t>
  </si>
  <si>
    <t>Mini-Projeto 1 - Construindo Dashboard Interativo e Real-Time - Parte 2</t>
  </si>
  <si>
    <t>Mini-Projeto 1 - Construindo Dashboard Interativo e Real-Time - Parte 3</t>
  </si>
  <si>
    <t>Mini-Projeto 1 - Construindo Dashboard Interativo e Real-Time - Parte 4</t>
  </si>
  <si>
    <t>Mini-Projeto 1 - Construindo Dashboard Interativo e Real-Time - Parte 5</t>
  </si>
  <si>
    <t>Mini-Projeto 1 - Construindo Dashboard Interativo e Real-Time - Parte 6</t>
  </si>
  <si>
    <t>Mini-Projeto 1 - Construindo Dashboard Interativo e Real-Time - Parte 7</t>
  </si>
  <si>
    <t>Preparando o Ambiente de Trabalho - Parte 1/2</t>
  </si>
  <si>
    <t>Preparando o Ambiente de Trabalho - Parte 2/2</t>
  </si>
  <si>
    <t>Mini-Projeto 2 - Data App - Dashboard Financeiro Interativo e em Tempo Real Para Previsão de Ativos Financeiros</t>
  </si>
  <si>
    <t>Mini-Projeto 2 - Visão Geral do Projeto e Ferramentas Usadas - Parte 1/2</t>
  </si>
  <si>
    <t>Mini-Projeto 2 - Visão Geral do Projeto e Ferramentas Usadas - Parte 2/2</t>
  </si>
  <si>
    <t>Mini-Projeto 2 - Instalando Pacotes e Dependências</t>
  </si>
  <si>
    <t>Mini-Projeto 2 - Definindo Data de Início e Fim Para Coleta de Dados</t>
  </si>
  <si>
    <t>Mini-Projeto 2 - Definindo a Extração de Dados</t>
  </si>
  <si>
    <t>Mini-Projeto 2 - Extraindo e Carregando os Dados</t>
  </si>
  <si>
    <t>Mini-Projeto 2 - Adicionando o Primeiro Gráfico Interativo</t>
  </si>
  <si>
    <t>Mini-Projeto 2 - Previsões de Séries Temporais com Facebook Prophet - Parte 1/2</t>
  </si>
  <si>
    <t>Mini-Projeto 2 - Previsões de Séries Temporais com Facebook Prophet - Parte 2/2</t>
  </si>
  <si>
    <t>Mini-Projeto 2 - Adicionando o Segundo Gráfico Interativo com as Previsões</t>
  </si>
  <si>
    <t>Mini-Projeto 2 - Conclusão</t>
  </si>
  <si>
    <t>Mini-Projeto 3 - Data App - Dashboard Interativo Para Detecção de Fraudes com H2O Wave</t>
  </si>
  <si>
    <t>Mini-Projeto 3 - Visão Geral do Projeto e Ferramentas Usadas</t>
  </si>
  <si>
    <t>Mini-Projeto 3 - Instalando e Inicializando o H2O Wave</t>
  </si>
  <si>
    <t>Mini-Projeto 3 - Explorando o H2O Wave</t>
  </si>
  <si>
    <t>Mini-Projeto 3 - Instalando Pacotes</t>
  </si>
  <si>
    <t>Mini-Projeto 3 - Fonte de Dados</t>
  </si>
  <si>
    <t>Mini-Projeto 3 - Construção da Data App - Parte 1/5</t>
  </si>
  <si>
    <t>Mini-Projeto 3 - Construção da Data App - Parte 2/5</t>
  </si>
  <si>
    <t>Mini-Projeto 3 - Construção da Data App - Parte 3/5</t>
  </si>
  <si>
    <t>Mini-Projeto 3 - Construção da Data App - Parte 4/5</t>
  </si>
  <si>
    <t>Mini-Projeto 3 - Construção da Data App - Parte 5/5</t>
  </si>
  <si>
    <t>Mini-Projeto 3 - Conclusão</t>
  </si>
  <si>
    <t>Mini-Projeto 4 - Data App - Dashboard Interativo Para Análise de Chamados de Suporte</t>
  </si>
  <si>
    <t>Mini-Projeto 4 - Visão Geral do Projeto e Ferramentas Usadas</t>
  </si>
  <si>
    <t>Mini-Projeto 4 - Construção da Data App - Parte 1/8</t>
  </si>
  <si>
    <t>Mini-Projeto 4 - Construção da Data App - Parte 2/8</t>
  </si>
  <si>
    <t>Mini-Projeto 4 - Construção da Data App - Parte 3/8</t>
  </si>
  <si>
    <t>Mini-Projeto 4 - Construção da Data App - Parte 4/8</t>
  </si>
  <si>
    <t>Mini-Projeto 4 - Construção da Data App - Parte 5/8</t>
  </si>
  <si>
    <t>Mini-Projeto 4 - Construção da Data App - Parte 6/8</t>
  </si>
  <si>
    <t>Mini-Projeto 4 - Construção da Data App - Parte 7/8</t>
  </si>
  <si>
    <t>Mini-Projeto 4 - Construção da Data App - Parte 8/8</t>
  </si>
  <si>
    <t>Mini-Projeto 4 - Conclusão</t>
  </si>
  <si>
    <t>Lab 2 - Dashboard Interativo Para Análise de Incidentes e Atos de Violência</t>
  </si>
  <si>
    <t>Lab 2 - Definição do Problema e Fonte de Dados</t>
  </si>
  <si>
    <t>Lab 2 - Instalando e Carregando Pacotes</t>
  </si>
  <si>
    <t>Lab 2 - Carregando e Visualizando os Dados</t>
  </si>
  <si>
    <t>Lab 2 - Organizando os Dados Por Uma Variável</t>
  </si>
  <si>
    <t>Lab 2 - Agrupamento dos Dados Para o Dashboard - Parte 1/3</t>
  </si>
  <si>
    <t>Lab 2 - Agrupamento dos Dados Para o Dashboard - Parte 2/3</t>
  </si>
  <si>
    <t>Lab 2 - Agrupamento dos Dados Para o Dashboard - Parte 3/3</t>
  </si>
  <si>
    <t>Lab 2 - Construção do Dashboard - Parte 1/5</t>
  </si>
  <si>
    <t>Lab 2 - Construção do Dashboard - Parte 2/5</t>
  </si>
  <si>
    <t>Lab 2 - Construção do Dashboard - Parte 3/5</t>
  </si>
  <si>
    <t>Lab 2 - Construção do Dashboard - Parte 4/5</t>
  </si>
  <si>
    <t>Lab 2 - Construção do Dashboard - Parte 5/5</t>
  </si>
  <si>
    <t>Mini-Projeto 5 - Dashboard Interativo Para Social Media Report</t>
  </si>
  <si>
    <t>Mini-Projeto 5 - Visão Geral do Projeto</t>
  </si>
  <si>
    <t>Mini-Projeto 5 - Ferramentas Usadas - Shiny, Plotly e Flexdashboard</t>
  </si>
  <si>
    <t>Mini-Projeto 5 - Usando Arquivos RMD Para Gerar Dashboards Interativos</t>
  </si>
  <si>
    <t>Mini-Projeto 5 - Construindo o Dashboard - Parte 1/5</t>
  </si>
  <si>
    <t>Mini-Projeto 5 - Construindo o Dashboard - Parte 2/5</t>
  </si>
  <si>
    <t>Mini-Projeto 5 - Construindo o Dashboard - Parte 3/5</t>
  </si>
  <si>
    <t>Mini-Projeto 5 - Construindo o Dashboard - Parte 4/5</t>
  </si>
  <si>
    <t>Mini-Projeto 5 - Construindo o Dashboard - Parte 5/5</t>
  </si>
  <si>
    <t>Mini-Projeto 6 - Dashboard Estatístico Para Automação da Análise Exploratória</t>
  </si>
  <si>
    <t>Introduzindo a Biblioteca D3.js para Visualização de Dados</t>
  </si>
  <si>
    <t>Criando Elementos com D3 - Parte 1/3</t>
  </si>
  <si>
    <t>Criando Elementos com D3 - Parte 2/3</t>
  </si>
  <si>
    <t>Criando Elementos com D3 - Parte 3/3</t>
  </si>
  <si>
    <t>O que é SVG?</t>
  </si>
  <si>
    <t>Arrays e Objetos - Parte 1/2</t>
  </si>
  <si>
    <t>Arrays e Objetos - Parte 2/2</t>
  </si>
  <si>
    <t>Função Filter</t>
  </si>
  <si>
    <t>Função Map</t>
  </si>
  <si>
    <t>Funções Especiais do D3.js</t>
  </si>
  <si>
    <t>Inicializando um Chart com SVG</t>
  </si>
  <si>
    <t>Construindo um Bar Chart</t>
  </si>
  <si>
    <t>Ajustando a Escala e Alterando o CSS</t>
  </si>
  <si>
    <t>Adicionando Texto ao Chart</t>
  </si>
  <si>
    <t>Criando uma Função para Construção de Charts</t>
  </si>
  <si>
    <t>Definindo as Margens do Chart</t>
  </si>
  <si>
    <t>Criando Gráficos Bidimensionais</t>
  </si>
  <si>
    <t>Adicionando Cores e Eixos x e y</t>
  </si>
  <si>
    <t>Invertendo os Eixos</t>
  </si>
  <si>
    <t>Rotacionando os Eixos</t>
  </si>
  <si>
    <t>Adicionando Labels</t>
  </si>
  <si>
    <t>Adicionando Interatividade ao Gráfico</t>
  </si>
  <si>
    <t>Criando um Plot de Series Temporais</t>
  </si>
  <si>
    <t>Criando um Scatter Plot Interativo - Parte 1/2</t>
  </si>
  <si>
    <t>Criando um Scatter Plot Interativo - Parte 2/2</t>
  </si>
  <si>
    <t>Criando Aplicação de Visualização</t>
  </si>
  <si>
    <t>Todos os Arquivos da Aplicação de Visualização</t>
  </si>
  <si>
    <t>Criando Charts Reutilizáveis - Layout Padrão</t>
  </si>
  <si>
    <t>Criando Charts Reutilizáveis - Adicionando Código de Barras</t>
  </si>
  <si>
    <t>Criando Charts Reutilizáveis - Carregando Código de Barras com Arquivo CSV</t>
  </si>
  <si>
    <t>Construindo um Radar Chart Interativo</t>
  </si>
  <si>
    <t>Construindo um Bubble Chart com Legenda a partir de Arquivo JSON</t>
  </si>
  <si>
    <t>Criando Gráfico com Slider</t>
  </si>
  <si>
    <t>Adicionando um Color Picker</t>
  </si>
  <si>
    <t>Adicionando Tooltips ao Gráfico</t>
  </si>
  <si>
    <t>Criando Área de Seleção Interativa</t>
  </si>
  <si>
    <t>Criando Mapas com Dados Geoespaciais, Integracão D3 e Mapbox</t>
  </si>
  <si>
    <t>Criando Choropleth Map</t>
  </si>
  <si>
    <t>Criando Heatmaps</t>
  </si>
  <si>
    <t>Construindo Mapas Avançados</t>
  </si>
  <si>
    <t>Criando Seções no Dashboard - Parte 1/2</t>
  </si>
  <si>
    <t>Criando Seções no Dashboard - Parte 2/2</t>
  </si>
  <si>
    <t>Construindo um Dashboard</t>
  </si>
  <si>
    <t>Mini-Projeto 2 - Criando Visualizações de Dados do Twitter em Tempo Real</t>
  </si>
  <si>
    <t>Bibliografia, Referências e Links úteis</t>
  </si>
  <si>
    <t>Tableau Desktop e Tableau Public</t>
  </si>
  <si>
    <t>Tableau Desktop x Tableau Public</t>
  </si>
  <si>
    <t>Criando um Gráfico de Vendas em Apenas 3 Passos</t>
  </si>
  <si>
    <t>Fontes de Dados e Navegando pelo Tableau</t>
  </si>
  <si>
    <t>Criando Varios Gráficos Simultaneamente</t>
  </si>
  <si>
    <t>Criando Campos Calculados</t>
  </si>
  <si>
    <t>Customizando o Gráfico - Paleta de Cores</t>
  </si>
  <si>
    <t>Customizando o Gráfico - Labels e Formatação</t>
  </si>
  <si>
    <t>Customizando o Gráfico - Caption, Título e Summary</t>
  </si>
  <si>
    <t>Exportando o Gráfico Para o Word</t>
  </si>
  <si>
    <t>Inner, Left, Right e Full Outer Join</t>
  </si>
  <si>
    <t>Definindo Hierarquia</t>
  </si>
  <si>
    <t>Criando um Mapa do Brasil</t>
  </si>
  <si>
    <t>Criando um Mapa do Brasil com Total de Vendas Por Cidade</t>
  </si>
  <si>
    <t>Construindo um Dashboard - Gráfico Individual - Margem de Lucro por Estado</t>
  </si>
  <si>
    <t>Construindo um Dashboard - Gráfico Individual - Lucratividade Por Cliente</t>
  </si>
  <si>
    <t>Construindo um Dashboard - Montagem do Painel</t>
  </si>
  <si>
    <t>Adicionando Interatividade ao seu Dashboard</t>
  </si>
  <si>
    <t>Preparando um Dashboard para Storyline - Corrigindo Erros no Dataset</t>
  </si>
  <si>
    <t>Preparando um Dashboard para Storyline - Trabalhando com Porcentagem</t>
  </si>
  <si>
    <t>Preparando um Dashboard para Storyline - Convertendo os Bins</t>
  </si>
  <si>
    <t>Preparando um Dashboard para Storyline - Adicionando Parâmetros aos Gráficos</t>
  </si>
  <si>
    <t>Preparando um Dashboard para Storyline - Tree Map</t>
  </si>
  <si>
    <t>Preparando um Dashboard para Storyline - Montagem do Painel</t>
  </si>
  <si>
    <t>Como Apresentar uma Storyline - Parte 1/2</t>
  </si>
  <si>
    <t>Como Apresentar uma Storyline - Parte 2/2</t>
  </si>
  <si>
    <t>Criando um Portfólio com Public Tableau</t>
  </si>
  <si>
    <t>Bonus - Conectando em Um Banco de Dados Oracle e Gerando Visualizações</t>
  </si>
  <si>
    <t>Mini-Projeto 4 - Construindo uma Visualização de Dados para Apresentação Executiva</t>
  </si>
  <si>
    <t>Conhecendo o Qlik Sense</t>
  </si>
  <si>
    <t>Qlik View x Tableau x Power BI</t>
  </si>
  <si>
    <t>Instalando Qlik Sense Desktop</t>
  </si>
  <si>
    <t>Navegando Pelo Qlik Sense Hub</t>
  </si>
  <si>
    <t>Dimensões e Medidas</t>
  </si>
  <si>
    <t>Criando uma App</t>
  </si>
  <si>
    <t>Importando e Carregando Dados</t>
  </si>
  <si>
    <t>Associando Tabelas</t>
  </si>
  <si>
    <t>Gráficos Para Avaliar o Orçamento de uma Startup</t>
  </si>
  <si>
    <t>Customizando os Gráficos</t>
  </si>
  <si>
    <t>Atividades Deste Capítulo</t>
  </si>
  <si>
    <t>Primeiro Laboratório de Visualização com Power BI - Análise de Dados Financeiros em Tempo Real</t>
  </si>
  <si>
    <t>Primeiro Laboratório de Visualização com Power BI - Parte 1/5</t>
  </si>
  <si>
    <t>Primeiro Laboratório de Visualização com Power BI - Parte 2/5</t>
  </si>
  <si>
    <t>Primeiro Laboratório de Visualização com Power BI - Parte 3/5</t>
  </si>
  <si>
    <t>Primeiro Laboratório de Visualização com Power BI - Parte 4/5</t>
  </si>
  <si>
    <t>Primeiro Laboratório de Visualização com Power BI - Parte 5/5</t>
  </si>
  <si>
    <t>Segundo Laboratório de Visualização com Power BI - Dashboard Financeiro Interativo - Market Cap, Rendimento de Dividendos e EBITDA</t>
  </si>
  <si>
    <t>Segundo Laboratório de Visualização com Power BI - Parte 1/3</t>
  </si>
  <si>
    <t>Segundo Laboratório de Visualização com Power BI - Parte 2/3</t>
  </si>
  <si>
    <t>Segundo Laboratório de Visualização com Power BI - Parte 3/3</t>
  </si>
  <si>
    <t>Terceiro Laboratório de Visualização com Power BI - Usando Gráfico Customizado no Power BI</t>
  </si>
  <si>
    <t>Terceiro Laboratório de Visualização com Power BI - Parte 1/3</t>
  </si>
  <si>
    <t>Terceiro Laboratório de Visualização com Power BI - Parte 2/3</t>
  </si>
  <si>
    <t>Terceiro Laboratório de Visualização com Power BI - Parte 3/3</t>
  </si>
  <si>
    <t>Quarto Laboratório de Visualização com Power BI - Análise de Tendência com Pivot Points</t>
  </si>
  <si>
    <t>Quarto Laboratório de Visualização com Power BI - Parte 1/3</t>
  </si>
  <si>
    <t>Quarto Laboratório de Visualização com Power BI - Parte 2/3</t>
  </si>
  <si>
    <t>Quarto Laboratório de Visualização com Power BI - Parte 3/3</t>
  </si>
  <si>
    <t>Quinto Laboratório de Visualização com Power BI - Fazendo Previsões com o Power BI</t>
  </si>
  <si>
    <t>Quinto Laboratório de Visualização com Power BI - Parte 1/3</t>
  </si>
  <si>
    <t>Quinto Laboratório de Visualização com Power BI - Parte 2/3</t>
  </si>
  <si>
    <t>Quinto Laboratório de Visualização com Power BI - Parte 3/3</t>
  </si>
  <si>
    <t>Arquivos e Datasets do Capítulo</t>
  </si>
  <si>
    <t>Como Escolher uma Ferramenta de Visualização?</t>
  </si>
  <si>
    <t>Chart.js</t>
  </si>
  <si>
    <t>Leaflet</t>
  </si>
  <si>
    <t>Datawrapper</t>
  </si>
  <si>
    <t>Dygraphs</t>
  </si>
  <si>
    <t>Highcharts</t>
  </si>
  <si>
    <t>Google Charts</t>
  </si>
  <si>
    <t>Polymaps</t>
  </si>
  <si>
    <t>Weka</t>
  </si>
  <si>
    <t>Projeto 11 - Desenvolvendo um Business Plan Com Base em Modelos Preditivos</t>
  </si>
  <si>
    <t>Projeto 12 - Design de Arquitetura Para Projetos IoT Analytics</t>
  </si>
  <si>
    <t>Certificado da Formação Cientista de Dados</t>
  </si>
  <si>
    <t>Planejamento Horas p/dia (Linear):</t>
  </si>
  <si>
    <t>meses</t>
  </si>
  <si>
    <t>horas p/dia (6dias)</t>
  </si>
  <si>
    <t>Total de horas</t>
  </si>
  <si>
    <t>Dias a estudar</t>
  </si>
  <si>
    <t>Semanal</t>
  </si>
  <si>
    <t>indice</t>
  </si>
  <si>
    <t>Tempo programado</t>
  </si>
  <si>
    <t>Tempo Progr Acum</t>
  </si>
  <si>
    <t>Data corrida</t>
  </si>
  <si>
    <t>Dia Semana</t>
  </si>
  <si>
    <t>Estudado</t>
  </si>
  <si>
    <t>Tempo Estudado</t>
  </si>
  <si>
    <t>Tempo Estudado Acum</t>
  </si>
  <si>
    <t>Tempo Esperado</t>
  </si>
  <si>
    <t>Tempo Esperado Acum</t>
  </si>
  <si>
    <t>#</t>
  </si>
  <si>
    <t>CODIGO</t>
  </si>
  <si>
    <t>BANCO</t>
  </si>
  <si>
    <t>LINK</t>
  </si>
  <si>
    <t>LINK FINAL</t>
  </si>
  <si>
    <t>https://drive.google.com/file/d/1T4Uu7zFGOcKITDxEW904sm7vPKuEHwwc/view?usp=sharing</t>
  </si>
  <si>
    <t>https://drive.google.com/uc?id=1T4Uu7zFGOcKITDxEW904sm7vPKuEHwwc</t>
  </si>
  <si>
    <t>Check OK</t>
  </si>
  <si>
    <t>O Que Não Esperar Deste Treinamento?</t>
  </si>
  <si>
    <t>Pré-requisitos (recomendados)</t>
  </si>
  <si>
    <t>Que Ferramentas Usaremos Neste Curso?</t>
  </si>
  <si>
    <t>O que é Aprendizado de Máquina? - Parte 1/3</t>
  </si>
  <si>
    <t>O que é Aprendizado de Máquina? - Parte 2/3</t>
  </si>
  <si>
    <t>O que é Aprendizado de Máquina? - Parte 3/3</t>
  </si>
  <si>
    <t>Por que Machine Learning Está Transformando o Mundo?</t>
  </si>
  <si>
    <t>The Dark Side of Big Data</t>
  </si>
  <si>
    <t>Processo de Aprendizagem</t>
  </si>
  <si>
    <t>Tipos de Aprendizagem</t>
  </si>
  <si>
    <t>Aprendizagem Por Reforço - Reinforcement Learning</t>
  </si>
  <si>
    <t>Aprendizagem Supervisionada - Classificação</t>
  </si>
  <si>
    <t>Aprendizagem Supervisionada - Regressão</t>
  </si>
  <si>
    <t>Aprendizagem Não-Supervisionada - Clusterização</t>
  </si>
  <si>
    <t>Como Selecionar o Algoritmo Ideal para Cada Problema?</t>
  </si>
  <si>
    <t>A Importância do Modelo Preditivo - Parte 1/2</t>
  </si>
  <si>
    <t>A Importância do Modelo Preditivo - Parte 2/2</t>
  </si>
  <si>
    <t>O que é um Modelo Preditivo?</t>
  </si>
  <si>
    <t>Como o Modelo Preditivo é Construído?</t>
  </si>
  <si>
    <t>Principais Métodos de Aprendizagem</t>
  </si>
  <si>
    <t>Aprendizagem Baseada em Instância</t>
  </si>
  <si>
    <t>Como Ocorre a Aprendizagem Através de Métodos Baseados em Instância</t>
  </si>
  <si>
    <t>Aprendizagem Baseada em Métodos Probabilísticos</t>
  </si>
  <si>
    <t>Como Ocorre a Aprendizagem Através de Métodos Probabilísticos</t>
  </si>
  <si>
    <t>Aprendizagem Baseada em Procura</t>
  </si>
  <si>
    <t>Como Ocorre a Aprendizagem Baseada em Procura</t>
  </si>
  <si>
    <t>Aprendizagem Baseada em Otimização</t>
  </si>
  <si>
    <t>Aprendizagem com Redes Neurais Artificiais - Parte 1/2</t>
  </si>
  <si>
    <t>Aprendizagem com Redes Neurais Artificiais - Parte 2/2</t>
  </si>
  <si>
    <t>Aprendizagem com Máquinas de Vetores de Suporte (SVM)</t>
  </si>
  <si>
    <t>Aprendizagem Não Supervisionada - Clusterização</t>
  </si>
  <si>
    <t>Aprendizagem com Métodos Ensemble</t>
  </si>
  <si>
    <t>Métodos Ensemble – Combinação de Preditores</t>
  </si>
  <si>
    <t>Redução de Dimensionalidade</t>
  </si>
  <si>
    <t>Técnicas para Redução da Dimensionalidade</t>
  </si>
  <si>
    <t>Principal Component Analysis (PCA)</t>
  </si>
  <si>
    <t>Modelos Lógicos, Geométricos e Probabilísticos</t>
  </si>
  <si>
    <t>Deep Learning</t>
  </si>
  <si>
    <t>Estudo de Caso 1 - Features Engineering com Variáveis Categóricas na Prática</t>
  </si>
  <si>
    <t>Estudo de Caso 1 - Features Engineering com Variáveis Categóricas na Prática - Criação de Nova Coluna</t>
  </si>
  <si>
    <t>Estudo de Caso 1 - Features Engineering com Variáveis Categóricas na Prática - Variáveis Dummies</t>
  </si>
  <si>
    <t>Estudo de Caso 1 - Features Engineering com Variáveis Categóricas na Prática - One-Hot Encoding</t>
  </si>
  <si>
    <t>Estudo de Caso 1 - Features Engineering com Variáveis Categóricas na Prática - Combinando Recursos</t>
  </si>
  <si>
    <t>Processo de Aprendizagem - Introdução</t>
  </si>
  <si>
    <t>Processo de Aprendizagem - Generalização</t>
  </si>
  <si>
    <t>Processo de Aprendizagem - Representação, Avaliação e Otimização</t>
  </si>
  <si>
    <t>Elementos Essenciais do Processo de Aprendizagem</t>
  </si>
  <si>
    <t>Componentes do Processo de Aprendizagem - Parte 1/2</t>
  </si>
  <si>
    <t>Componentes do Processo de Aprendizagem - Parte 2/2</t>
  </si>
  <si>
    <t>Modelo de Aprendizagem</t>
  </si>
  <si>
    <t>Qual o Critério Usado Para Definir a Previsão do Modelo?</t>
  </si>
  <si>
    <t>O Que Acontece Quando o Modelo Comete Um Erro de Classificação?</t>
  </si>
  <si>
    <t>Cost Function (Função de Custo) - Parte 1/2</t>
  </si>
  <si>
    <t>Cost Function (Função de Custo) - Parte 2/2</t>
  </si>
  <si>
    <t>Gradiente Descendente - Minimizando a Função de Custo</t>
  </si>
  <si>
    <t>Máximo e Mínimo Local</t>
  </si>
  <si>
    <t>A Matemática do Gradiente Descendente em Python - Parte 1/3</t>
  </si>
  <si>
    <t>A Matemática do Gradiente Descendente em Python - Parte 2/3</t>
  </si>
  <si>
    <t>A Matemática do Gradiente Descendente em Python - Parte 3/3</t>
  </si>
  <si>
    <t>Generalização - O Objetivo em Aprendizagem de Máquina</t>
  </si>
  <si>
    <t>Underfitting x Overfitting</t>
  </si>
  <si>
    <t>Viés e Variância</t>
  </si>
  <si>
    <t>E-book - O Teste de Turing</t>
  </si>
  <si>
    <t>Como Organizamos Nosso Trabalho</t>
  </si>
  <si>
    <t>O Que é Regressão?</t>
  </si>
  <si>
    <t>Variáveis Dependente e Independente</t>
  </si>
  <si>
    <t>O Que Representa a Correlação?</t>
  </si>
  <si>
    <t>Correlação Não Implica Causalidade</t>
  </si>
  <si>
    <t>Tipos de Modelos de Regressão</t>
  </si>
  <si>
    <t>Formalizando a Regressão Linear Simples (Um Pouco de Matemática)</t>
  </si>
  <si>
    <t>Solução de uma Regressão Linear Simples</t>
  </si>
  <si>
    <t>Método dos Mínimos Quadrados</t>
  </si>
  <si>
    <t>Minimizando a Soma Geral do Erro ao Quadrado</t>
  </si>
  <si>
    <t>Erro Padrão da Estimativa</t>
  </si>
  <si>
    <t>Coeficiente de Determinação</t>
  </si>
  <si>
    <t>Interpretando Um Modelo de Regressão com StatsModels</t>
  </si>
  <si>
    <t>Exercício - Criando um Modelo de Regressão Para Prever o Peso do Cérebro</t>
  </si>
  <si>
    <t>Exercício - Criando um Modelo de Regressão Para Prever o Peso do Cérebro - Solução</t>
  </si>
  <si>
    <t>Iniciando o Primeiro Modelo de Regressão</t>
  </si>
  <si>
    <t>Modelo de Regressão Linear Simples - Definindo o Problema de Negócio</t>
  </si>
  <si>
    <t>Modelo de Regressão Linear Simples - Análise Exploratória - Parte 1/3</t>
  </si>
  <si>
    <t>Modelo de Regressão Linear Simples - Análise Exploratória - Parte 2/3</t>
  </si>
  <si>
    <t>Padronização de Dados</t>
  </si>
  <si>
    <t>Modelo de Regressão Linear Simples - Análise Exploratória - Parte 3/3</t>
  </si>
  <si>
    <t>Correlação e Causalidade</t>
  </si>
  <si>
    <t>Modelo de Regressão Linear Simples - Criando Modelo com StatsModels</t>
  </si>
  <si>
    <t>Modelo de Regressão Linear Simples - Gerando a Linha de Regressão Para o Modelo Treinado</t>
  </si>
  <si>
    <t>Modelo de Regressão Linear Simples - Calculando os Resíduos</t>
  </si>
  <si>
    <t>Modelo de Regressão Linear Simples - Criando Modelo com Scikit-Learn - Parte 1/2</t>
  </si>
  <si>
    <t>Modelo de Regressão Linear Simples - Criando Modelo com Scikit-Learn - Parte 2/2</t>
  </si>
  <si>
    <t>Comparação StatsModels x ScikitLearn</t>
  </si>
  <si>
    <t>Modelo de Regressão Linear Simples - Cost Function de um Modelo de Regressão Linear</t>
  </si>
  <si>
    <t>Por Que Usamos o Erro ao Quadrado?</t>
  </si>
  <si>
    <t>Modelo de Regressão Linear Simples - Minimizando a Cost Function</t>
  </si>
  <si>
    <t>Modelo de Regressão Linear Simples - Minimizando a Cost Function com Pseudo-Inversão</t>
  </si>
  <si>
    <t>Modelo de Regressão Linear Simples - Aplicando Gradiente Descendente - Parte 1/2</t>
  </si>
  <si>
    <t>Modelo de Regressão Linear Simples - Aplicando Gradiente Descendente - Parte 2/2</t>
  </si>
  <si>
    <t>Regressão Linear Simples x Regressão Linear Múltipla</t>
  </si>
  <si>
    <t>Interpretação do Modelo de Regressão Linear - Estatística F e Valor-p - Parte 1/2</t>
  </si>
  <si>
    <t>Interpretação do Modelo de Regressão Linear - Estatística F e Valor-p - Parte 2/2</t>
  </si>
  <si>
    <t>Definindo o Valor-p</t>
  </si>
  <si>
    <t>Interpretando o Valor-p - Ponto de Vista Estatístico</t>
  </si>
  <si>
    <t>Interpretando o Valor-p - Ponto de Vista em Data Science</t>
  </si>
  <si>
    <t>Modelo de Regressão Linear Múltipla - Criando o Modelo e Interpretando o Valor-p</t>
  </si>
  <si>
    <t>Modelo de Regressão Linear Múltipla - Interpretando a Matriz de Correlação</t>
  </si>
  <si>
    <t>Modelo de Regressão Linear Múltipla - Compreendendo a Multicolinearidade</t>
  </si>
  <si>
    <t>Modelo de Regressão Linear Múltipla - Aplicando Gradiente Descendente</t>
  </si>
  <si>
    <t>Modelo de Regressão Linear Múltipla - Importância de Atributos e R Square</t>
  </si>
  <si>
    <t>Modelo de Regressão Linear Múltipla - Fazendo Previsões com o Modelo Treinado</t>
  </si>
  <si>
    <t>O Que é Regularização?</t>
  </si>
  <si>
    <t>Métodos de Regularização</t>
  </si>
  <si>
    <t>Aplicando Regularização LASSO e Ridge - Parte 1/3</t>
  </si>
  <si>
    <t>Aplicando Regularização LASSO e Ridge - Parte 2/3</t>
  </si>
  <si>
    <t>Aplicando Regularização LASSO e Ridge - Parte 3/3</t>
  </si>
  <si>
    <t>Regressão Logística</t>
  </si>
  <si>
    <t>Implementando Regressão Logística em Linguagem R - Definindo o Problema de Negócio</t>
  </si>
  <si>
    <t>Implementando Regressão Logística em Linguagem R - Pré-Processamento dos Dados</t>
  </si>
  <si>
    <t>Implementando Regressão Logística em Linguagem R - Construção do Modelo</t>
  </si>
  <si>
    <t>Implementando Regressão Logística em Linguagem R - Feature Selection</t>
  </si>
  <si>
    <t>Implementando Regressão Logística em Linguagem R - Avaliação de Performance do Modelo</t>
  </si>
  <si>
    <t>Implementando Regressão Logística em Linguagem R - Previsões em Novos Dados com o Modelo Treinado</t>
  </si>
  <si>
    <t>Conhecendo o Algoritmo KNN</t>
  </si>
  <si>
    <t>KNN e Estrutura de Células de Voronoi</t>
  </si>
  <si>
    <t>Como Funciona o Algoritmo KNN?</t>
  </si>
  <si>
    <t>Medidas de Distância Matemática</t>
  </si>
  <si>
    <t>Classificação KNN em Python - Definindo Um Problema Para Classificação Multiclasse</t>
  </si>
  <si>
    <t>Classificação KNN em Python - Carregando e Explorando o Dataset</t>
  </si>
  <si>
    <t>Classificação KNN em Python - Pré-Processamento e Normalização</t>
  </si>
  <si>
    <t>Classificação KNN em Python - Testando o Melhor Valor de K</t>
  </si>
  <si>
    <t>Classificação KNN em Python - Construção e Treinamento do Modelo KNN</t>
  </si>
  <si>
    <t>Classificação KNN em Python - Previsões com Dados de Teste e Avaliação do Modelo</t>
  </si>
  <si>
    <t>Classificação KNN em Python - Previsões em Novos Dados com o Modelo Treinado</t>
  </si>
  <si>
    <t>Classificação KNN em R - Definindo Um Problema Para Classificação Binária</t>
  </si>
  <si>
    <t>Classificação KNN em R - Carregando e Explorando o Dataset - Parte 1/2</t>
  </si>
  <si>
    <t>Classificação KNN em R - Carregando e Explorando o Dataset - Parte 2/2</t>
  </si>
  <si>
    <t>Classificação KNN em R - Normalização dos Dados (Center e Scale)</t>
  </si>
  <si>
    <t>Classificação KNN em R - Construção e Treinamento do Modelo</t>
  </si>
  <si>
    <t>Classificação KNN em R - Avaliação do Modelo</t>
  </si>
  <si>
    <t>Classificação KNN em R - Aplicando Outras Métricas</t>
  </si>
  <si>
    <t>Classificação KNN em R - Previsões em Novos Dados com o Modelo Treinado</t>
  </si>
  <si>
    <t>E se der empate na votação do KNN?</t>
  </si>
  <si>
    <t>Exercício - Desenvolvendo o Algoritmo KNN Sem o Uso de Frameworks</t>
  </si>
  <si>
    <t>Solução Exercício - Desenvolvendo o Algoritmo KNN Sem o Uso de Frameworks - Parte 1/2</t>
  </si>
  <si>
    <t>Solução Exercício - Desenvolvendo o Algoritmo KNN Sem o Uso de Frameworks - Parte 2/2</t>
  </si>
  <si>
    <t>Conhecendo o Naive Bayes</t>
  </si>
  <si>
    <t>Aplicações do Algoritmo Naive Bayes</t>
  </si>
  <si>
    <t>A Teoria da Probabilidade</t>
  </si>
  <si>
    <t>Probabilidade Condicional</t>
  </si>
  <si>
    <t>Teorema de Bayes - Parte 1/2</t>
  </si>
  <si>
    <t>Teorema de Bayes - Parte 2/2</t>
  </si>
  <si>
    <t>Problema da Frequência Zero</t>
  </si>
  <si>
    <t>Construindo um Classificador de Spam em R - Parte 1/2</t>
  </si>
  <si>
    <t>Construindo um Classificador de Spam em R - Parte 2/2</t>
  </si>
  <si>
    <t>Gaussian Naive Bayes em Python - Introdução</t>
  </si>
  <si>
    <t>Gaussian Naive Bayes em Python - Machine Learning em Astronomia com AstroML</t>
  </si>
  <si>
    <t>Gaussian Naive Bayes em Python - MeshGrid</t>
  </si>
  <si>
    <t>Multinomial Naive Bayes em Python - Classificador de Notícias - Parte 1/2</t>
  </si>
  <si>
    <t>Multinomial Naive Bayes em Python - Classificador de Notícias - Parte 2/2</t>
  </si>
  <si>
    <t>Bernoulli Naive Bayes em Python</t>
  </si>
  <si>
    <t>Construindo um Classificador Naive Bayes</t>
  </si>
  <si>
    <t>Bibliografia - Referências - Links Uteis</t>
  </si>
  <si>
    <t>O que são Árvores de Decisão?</t>
  </si>
  <si>
    <t>Considerações na Construção de Árvores de Decisão</t>
  </si>
  <si>
    <t>Representação das Árvores de Decisão</t>
  </si>
  <si>
    <t>Vantagens e Desvantagens das Árvores de Decisão</t>
  </si>
  <si>
    <t>Ganho de Informação, Entropia, Índice Gini e Pruning - Parte 1/9</t>
  </si>
  <si>
    <t>Ganho de Informação, Entropia, Índice Gini e Pruning - Parte 2/9</t>
  </si>
  <si>
    <t>Ganho de Informação, Entropia, Índice Gini e Pruning - Parte 3/9</t>
  </si>
  <si>
    <t>Ganho de Informação, Entropia, Índice Gini e Pruning - Parte 4/9</t>
  </si>
  <si>
    <t>Ganho de Informação, Entropia, Índice Gini e Pruning - Parte 5/9</t>
  </si>
  <si>
    <t>Ganho de Informação, Entropia, Índice Gini e Pruning - Parte 6/9</t>
  </si>
  <si>
    <t>Ganho de Informação, Entropia, Índice Gini e Pruning - Parte 7/9</t>
  </si>
  <si>
    <t>Ganho de Informação, Entropia, Índice Gini e Pruning - Parte 8/9</t>
  </si>
  <si>
    <t>Ganho de Informação, Entropia, Índice Gini e Pruning - Parte 9/9</t>
  </si>
  <si>
    <t>Compreendendo a Heurística ID3</t>
  </si>
  <si>
    <t>Construindo uma Árvore de Decisão em R - Definindo o Problema e Preparando o Dataset</t>
  </si>
  <si>
    <t>Construindo uma Árvore de Decisão em R - Construindo e Treinando o Modelo</t>
  </si>
  <si>
    <t>Construindo uma Árvore de Decisão em R - Interpretando o Resultado</t>
  </si>
  <si>
    <t>Construindo uma Árvore de Decisão em R - Fazendo Previsões com o Modelo Treinado</t>
  </si>
  <si>
    <t>Pruning da Árvore de Decisão em R</t>
  </si>
  <si>
    <t>Estudo de Caso 2 - Construindo Um Modelo de Decisão Para Risco de Crédito - Parte 1/7</t>
  </si>
  <si>
    <t>Estudo de Caso 2 - Construindo Um Modelo de Decisão Para Risco de Crédito - Parte 2/7</t>
  </si>
  <si>
    <t>Estudo de Caso 2 - Construindo Um Modelo de Decisão Para Risco de Crédito - Parte 3/7</t>
  </si>
  <si>
    <t>Estudo de Caso 2 - Construindo Um Modelo de Decisão Para Risco de Crédito - Parte 4/7</t>
  </si>
  <si>
    <t>Estudo de Caso 2 - Construindo Um Modelo de Decisão Para Risco de Crédito - Parte 5/7</t>
  </si>
  <si>
    <t>Estudo de Caso 2 - Construindo Um Modelo de Decisão Para Risco de Crédito - Parte 6/7</t>
  </si>
  <si>
    <t>Estudo de Caso 2 - Construindo Um Modelo de Decisão Para Risco de Crédito - Parte 7/7</t>
  </si>
  <si>
    <t>Construindo uma Árvore de Decisão em Python baseada em Entropia - Parte 1/2</t>
  </si>
  <si>
    <t>Construindo uma Árvore de Decisão em Python baseada em Entropia - Parte 2/2</t>
  </si>
  <si>
    <t>Construindo uma Árvore de Decisão em Python baseada no Índice Gini</t>
  </si>
  <si>
    <t>Classificador Random Forest em Python - Parte 1/3</t>
  </si>
  <si>
    <t>Classificador Random Forest em Python - Parte 2/3</t>
  </si>
  <si>
    <t>Classificador Random Forest em Python - Parte 3/3</t>
  </si>
  <si>
    <t>Regressor Random Forest em Python - Parte 1/2</t>
  </si>
  <si>
    <t>Regressor Random Forest em Python - Parte 2/2</t>
  </si>
  <si>
    <t>O Que São Métodos Ensemble?</t>
  </si>
  <si>
    <t>Principais Modelos de Métodos Ensemble</t>
  </si>
  <si>
    <t>Estado da Arte em Machine Learning</t>
  </si>
  <si>
    <t>Métodos Ensemble - Bagging - Parte 1/2</t>
  </si>
  <si>
    <t>Métodos Ensemble - Bagging - Parte 2/2</t>
  </si>
  <si>
    <t>Métodos Ensemble - Extremely Randomized Trees (ExtraTrees)</t>
  </si>
  <si>
    <t>Métodos Ensemble - Adaboost Para Prever Doenças do Coração - Parte 1/2</t>
  </si>
  <si>
    <t>Métodos Ensemble - Adaboost Para Prever Doenças do Coração - Parte 2/2</t>
  </si>
  <si>
    <t>Parâmetros x Hiperparâmetros</t>
  </si>
  <si>
    <t>Otimização dos Hiperparâmetros com Randomized Search - Parte 1/2</t>
  </si>
  <si>
    <t>Otimização dos Hiperparâmetros com Randomized Search - Parte 2/2</t>
  </si>
  <si>
    <t>Grid Search x Randomized Search para Estimação dos Hiperparâmetros</t>
  </si>
  <si>
    <t>Método Ensemble Sofisticado - Modelo Gradient Boosting - Parte 1/2</t>
  </si>
  <si>
    <t>Método Ensemble Sofisticado - Modelo Gradient Boosting - Parte 2/2</t>
  </si>
  <si>
    <t>Construindo Um Classificador Gradient Boosting em Python</t>
  </si>
  <si>
    <t>Construindo Um Regressor Gradient Boosting em Python - Visualização dos Dados e Linha de Regressão Ideal</t>
  </si>
  <si>
    <t>Construindo Um Regressor Gradient Boosting em Python - Plot de Árvores com Diferentes Profundidades</t>
  </si>
  <si>
    <t>Construindo Um Regressor Gradient Boosting em Python - Aplicando o Gradient Boosting Regressor</t>
  </si>
  <si>
    <t>Construindo Um Regressor Gradient Boosting em Python - Diagnosticando Se o Modelo Sofre de Overfitting</t>
  </si>
  <si>
    <t>Construindo Um Regressor Gradient Boosting em Python - Técnicas de Regularização do Modelo - Parte 1/2</t>
  </si>
  <si>
    <t>Construindo Um Regressor Gradient Boosting em Python - Técnicas de Regularização do Modelo - Parte 2/2</t>
  </si>
  <si>
    <t>Construindo Um Regressor Gradient Boosting em Python - Stochastic Gradient Boosting</t>
  </si>
  <si>
    <t>Construindo Um Regressor Gradient Boosting em Python - Tunning dos Hiperparâmetros com Grid Search</t>
  </si>
  <si>
    <t>eXtreme Gradient Boosting (XGBoost) em R - Definindo o XGBoost</t>
  </si>
  <si>
    <t>eXtreme Gradient Boosting (XGBoost) em R - Definindo o Problema de Negócio e Carregando os Dados</t>
  </si>
  <si>
    <t>eXtreme Gradient Boosting (XGBoost) em R - Trabalhando com Matriz Densa e Esparsa</t>
  </si>
  <si>
    <t>eXtreme Gradient Boosting (XGBoost) em R - Criando o Modelo e Transformando as Probabilidades em Classificação</t>
  </si>
  <si>
    <t>eXtreme Gradient Boosting (XGBoost) em R - Trabalhando com Watchlist e Dados de Validação</t>
  </si>
  <si>
    <t>eXtreme Gradient Boosting (XGBoost) em R - Calculando a Importância dos Atributos</t>
  </si>
  <si>
    <t>eXtreme Gradient Boosting (XGBoost) em R - Usando o Modelo Treinado Para Fazer Previsões em Novos Dados</t>
  </si>
  <si>
    <t>Começando Com Uma Analogia</t>
  </si>
  <si>
    <t>O Que é Clustering?</t>
  </si>
  <si>
    <t>Quando Usamos Clustering?</t>
  </si>
  <si>
    <t>O Processo de Agrupamento</t>
  </si>
  <si>
    <t>Exemplo de Agrupamento na Vida Real</t>
  </si>
  <si>
    <t>Tipos de Clustering</t>
  </si>
  <si>
    <t>Clustering Hierárquico</t>
  </si>
  <si>
    <t>Clustering Particional</t>
  </si>
  <si>
    <t>Clustering Hierárquico x Clustering Particional</t>
  </si>
  <si>
    <t>Definindo o Algoritmo K-Means</t>
  </si>
  <si>
    <t>Descrevendo os Passos do Algoritmo K-Means - Parte 1/2</t>
  </si>
  <si>
    <t>Descrevendo os Passos do Algoritmo K-Means - Parte 2/2</t>
  </si>
  <si>
    <t>Algoritmo K-Means++</t>
  </si>
  <si>
    <t>Distância Euclidiana e Seu Uso no Algoritmo K-Means</t>
  </si>
  <si>
    <t>Escolhendo o Número Apropriado de Clusters</t>
  </si>
  <si>
    <t>Método de Elbow</t>
  </si>
  <si>
    <t>Lab - Segmentação de Consumidores Para Campanhas Customizadas de Marketing - Definição do Problema</t>
  </si>
  <si>
    <t>Lab - Segmentação de Consumidores Para Campanhas Customizadas de Marketing - Carregando os Dados</t>
  </si>
  <si>
    <t>Lab - Segmentação de Consumidores Para Campanhas Customizadas de Marketing - Análise Exploratória - Parte 1/2</t>
  </si>
  <si>
    <t>Lab - Segmentação de Consumidores Para Campanhas Customizadas de Marketing - Análise Exploratória - Parte 2/2</t>
  </si>
  <si>
    <t>Lab - Segmentação de Consumidores Para Campanhas Customizadas de Marketing - Pré-Processamento e Normalização</t>
  </si>
  <si>
    <t>Lab - Segmentação de Consumidores Para Campanhas Customizadas de Marketing - Determinando o Número Ideal de Clusters</t>
  </si>
  <si>
    <t>Lab - Segmentação de Consumidores Para Campanhas Customizadas de Marketing - Construção do Modelo</t>
  </si>
  <si>
    <t>Lab - Segmentação de Consumidores Para Campanhas Customizadas de Marketing - Identificação dos Clientes Por Cluster</t>
  </si>
  <si>
    <t>Lab - Segmentação de Consumidores Para Campanhas Customizadas de Marketing - Análise de Cluster e Relatórios</t>
  </si>
  <si>
    <t>Lab - Segmentação de Consumidores Para Campanhas Customizadas de Marketing - Apresentando os Clusters Graficamente</t>
  </si>
  <si>
    <t>Implementando o Algoritmo K-Means em Linguagem Python - Plot dos Dados Representando os Clusters</t>
  </si>
  <si>
    <t>Implementando o Algoritmo K-Means em Linguagem Python - Modelo K-Means e Células de Voronói</t>
  </si>
  <si>
    <t>Implementando o Algoritmo K-Means em Linguagem Python - Diferenças nos Clusters Para Diferentes Valores de K</t>
  </si>
  <si>
    <t>Implementando o Algoritmo K-Means em Linguagem Python - Métricas de Clusterização - Parte 1/2</t>
  </si>
  <si>
    <t>Implementando o Algoritmo K-Means em Linguagem Python - Métricas de Clusterização - Parte 2/2</t>
  </si>
  <si>
    <t>Gerando Labels Para os Clusters e Identificando os Dados Por Cluster - Parte 1/3</t>
  </si>
  <si>
    <t>Gerando Labels Para os Clusters e Identificando os Dados Por Cluster - Parte 2/3</t>
  </si>
  <si>
    <t>Gerando Labels Para os Clusters e Identificando os Dados Por Cluster - Parte 3/3</t>
  </si>
  <si>
    <t>Density-Based Spatial Clustering of Applications with Noise (DBSCAN) - Parte 1/2</t>
  </si>
  <si>
    <t>Density-Based Spatial Clustering of Applications with Noise (DBSCAN) - Parte 2/2</t>
  </si>
  <si>
    <t>Análise de Cluster com Mean Shift - Parte 1/3</t>
  </si>
  <si>
    <t>Análise de Cluster com Mean Shift - Parte 2/3</t>
  </si>
  <si>
    <t>Análise de Cluster com Mean Shift - Parte 3/3</t>
  </si>
  <si>
    <t>Mini-Projeto 1 - Agrupando Clientes Por Consumo de Energia - Especificação e Definição do Exercício</t>
  </si>
  <si>
    <t>Mini-Projeto 1 - Agrupando Clientes Por Consumo de Energia - Carregando os Dados e Tratando Valores Missing</t>
  </si>
  <si>
    <t>Mini-Projeto 1 - Agrupando Clientes Por Consumo de Energia - Encontrando o Melhor Valor de K</t>
  </si>
  <si>
    <t>Mini-Projeto 1 - Agrupando Clientes Por Consumo de Energia - Cálculo da Distância Euclidiana e Curva de Elbow</t>
  </si>
  <si>
    <t>Mini-Projeto 1 - Agrupando Clientes Por Consumo de Energia - Meshgrid e Plot dos Centróides</t>
  </si>
  <si>
    <t>Mini-Projeto 1 - Agrupando Clientes Por Consumo de Energia - Calculando e Interpretando o Silhouette Score</t>
  </si>
  <si>
    <t>Mini-Projeto 1 - Agrupando Clientes Por Consumo de Energia - Calculando a Média de Consumo Por Cluster</t>
  </si>
  <si>
    <t>Extra - Algoritmos Genéticos</t>
  </si>
  <si>
    <t>O Que São SVMs?</t>
  </si>
  <si>
    <t>Principais Características das SVMs</t>
  </si>
  <si>
    <t>O Que São Vetores de Suporte?</t>
  </si>
  <si>
    <t>Teoria do Aprendizado Estatístico</t>
  </si>
  <si>
    <t>Dados Linearmente Separáveis x Dados Não Linearmente Separáveis</t>
  </si>
  <si>
    <t>Funcionamento das SVMs com Dados Linearmente Separáveis</t>
  </si>
  <si>
    <t>Uma Dose de Matemática - Distância Mínima Entre os Vetores de Suporte</t>
  </si>
  <si>
    <t>Uma Dose de Matemática - Otimização com Programação Quadrática e o Truque do Kernel</t>
  </si>
  <si>
    <t>Funcionamento das SVMs com Dados Não Linearmente Separáveis</t>
  </si>
  <si>
    <t>SVM's com Margens Rígidas x SVM's com Margens Flexíveis - Parte 1/3</t>
  </si>
  <si>
    <t>SVM's com Margens Rígidas x SVM's com Margens Flexíveis - Parte 2/3</t>
  </si>
  <si>
    <t>SVM's com Margens Rígidas x SVM's com Margens Flexíveis - Parte 3/3</t>
  </si>
  <si>
    <t>Parâmetro de Regularização C</t>
  </si>
  <si>
    <t>Tipos de Kernel</t>
  </si>
  <si>
    <t>Kernel RBF x Kernel Linear x Kernel Polinomial</t>
  </si>
  <si>
    <t>Parâmetros C, Gamma e Kernel RBF</t>
  </si>
  <si>
    <t>Classificação Multiclasse com SVM - Prevendo Gastos com Cartão de Crédito em 3 Categorias</t>
  </si>
  <si>
    <t>Classificação Multiclasse com SVM - Definindo o Problema de Negócio</t>
  </si>
  <si>
    <t>Classificação Multiclasse com SVM - Carregando os Dados e Compreendendo as Variáveis</t>
  </si>
  <si>
    <t>Classificação Multiclasse com SVM - Análise Exploratória de Dados - Parte 1/2</t>
  </si>
  <si>
    <t>Classificação Multiclasse com SVM - Análise Exploratória de Dados - Parte 2/2</t>
  </si>
  <si>
    <t>Classificação Multiclasse com SVM - Pré-Processamento dos Dados</t>
  </si>
  <si>
    <t>Classificação Multiclasse com SVM - Pré-Processamento dos Dados - Transformação de Variáveis</t>
  </si>
  <si>
    <t>Classificação Multiclasse com SVM - Pré-Processamento dos Dados - Imputação em Valores Missing - Variáveis Quantitativas x Variáveis Qualitativas</t>
  </si>
  <si>
    <t>Classificação Multiclasse com SVM - Pré-Processamento dos Dados - Imputação em Valores Missing Usando Método PMM (Predictive Mean Matching)</t>
  </si>
  <si>
    <t>Classificação Multiclasse com SVM - Pré-Processamento dos Dados - Filtrando as Variáveis</t>
  </si>
  <si>
    <t>Classificação Multiclasse com SVM - Pré-Processamento dos Dados - Aplicando o PMM com Multivariate Imputation by Chained Equations - Parte 1/2</t>
  </si>
  <si>
    <t>Classificação Multiclasse com SVM - Pré-Processamento dos Dados - Aplicando o PMM com Multivariate Imputation by Chained Equations - Parte 2/2</t>
  </si>
  <si>
    <t>Classificação Multiclasse com SVM - Pré-Processamento dos Dados - Divisão em Dados de Treino e Teste Usando Indexação Randômica</t>
  </si>
  <si>
    <t>Classificação Multiclasse com SVM - Pré-Processamento dos Dados - Balanceamento de Classe com SMOTE</t>
  </si>
  <si>
    <t>Classificação Multiclasse com SVM - Modelagem Preditiva</t>
  </si>
  <si>
    <t>Classificação Multiclasse com SVM - Resolvendo Problemas ao Carregar os Dados Pré-Processados</t>
  </si>
  <si>
    <t>Classificação Multiclasse com SVM - Encoding da Variável Target</t>
  </si>
  <si>
    <t>Classificação Multiclasse com SVM - Criando e Treinando o Modelo Base com Kernel RBF</t>
  </si>
  <si>
    <t>Classificação Multiclasse com SVM - ALERTA DE APRENDIZADO VALIOSO</t>
  </si>
  <si>
    <t>Classificação Multiclasse com SVM - Avaliando o Modelo - Acurácia, Precision, Recall e Score AUC</t>
  </si>
  <si>
    <t>Classificação Multiclasse com SVM - Grid Search Para Otimização do Hiperparâmetro C com Kernel Linear</t>
  </si>
  <si>
    <t>Classificação Multiclasse com SVM - Avaliando o Modelo - Parte 1/2</t>
  </si>
  <si>
    <t>Classificação Multiclasse com SVM - Avaliando o Modelo - Parte 2/2</t>
  </si>
  <si>
    <t>Classificação Multiclasse com SVM - Grid Search Para Otimização do Hiperparâmetro Gamma com Kernel RBF</t>
  </si>
  <si>
    <t>Classificação Multiclasse com SVM - Avaliando o Modelo</t>
  </si>
  <si>
    <t>Classificação Multiclasse com SVM - Otimizando o Modelo com Kernel Polinomial</t>
  </si>
  <si>
    <t>Classificação Multiclasse com SVM - Extraindo Métricas Globais do Modelo e Métricas Individuais Por Classe</t>
  </si>
  <si>
    <t>Classificação Multiclasse com SVM - Selecionando o Melhor Modelo</t>
  </si>
  <si>
    <t>Classificação Multiclasse com SVM - Serializando o Modelo Treinado</t>
  </si>
  <si>
    <t>Classificação Multiclasse com SVM - Fazendo Previsões Com Modelo Treinado em Novos Conjuntos de Dados</t>
  </si>
  <si>
    <t>Mini-Projeto 2 - Prevendo a Intenção de Compra de Usuários de E-Commerce - Definição do Problema</t>
  </si>
  <si>
    <t>Mini-Projeto 2 - Prevendo a Intenção de Compra de Usuários de E-Commerce - Carga e Dicionário de Dados</t>
  </si>
  <si>
    <t>Mini-Projeto 2 - Prevendo a Intenção de Compra de Usuários de E-Commerce - Taxa de Rejeição, Taxa de Saída e Valor da Página</t>
  </si>
  <si>
    <t>Mini-Projeto 2 - Prevendo a Intenção de Compra de Usuários de E-Commerce - Análise Exploratória - Informações e Limpeza</t>
  </si>
  <si>
    <t>Mini-Projeto 2 - Prevendo a Intenção de Compra de Usuários de E-Commerce - Análise Exploratória - Variáveis Numéricas</t>
  </si>
  <si>
    <t>Mini-Projeto 2 - Prevendo a Intenção de Compra de Usuários de E-Commerce - Análise Exploratória - Variáveis Categóricas - Parte 1/2</t>
  </si>
  <si>
    <t>Mini-Projeto 2 - Prevendo a Intenção de Compra de Usuários de E-Commerce - Análise Exploratória - Variáveis Categóricas - Parte 2/2</t>
  </si>
  <si>
    <t>Mini-Projeto 2 - Prevendo a Intenção de Compra de Usuários de E-Commerce - Pré-Processamento - Label Encoding</t>
  </si>
  <si>
    <t>Mini-Projeto 2 - Prevendo a Intenção de Compra de Usuários de E-Commerce - Pré-Processamento - Balanceamento de Classe com Oversampling</t>
  </si>
  <si>
    <t>Mini-Projeto 2 - Prevendo a Intenção de Compra de Usuários de E-Commerce - Modelo Base Com Kernel Linear</t>
  </si>
  <si>
    <t>Mini-Projeto 2 - Prevendo a Intenção de Compra de Usuários de E-Commerce - Modelo Com Kernel Linear e Dados Padronizados</t>
  </si>
  <si>
    <t>Mini-Projeto 2 - Prevendo a Intenção de Compra de Usuários de E-Commerce - Modelo Com Kernel RBF e Otimização com Grid Search</t>
  </si>
  <si>
    <t>Mini-Projeto 2 - Prevendo a Intenção de Compra de Usuários de E-Commerce - Modelo Com Kernel Polinomial</t>
  </si>
  <si>
    <t>Mini-Projeto 2 - Prevendo a Intenção de Compra de Usuários de E-Commerce - Previsões Com o Modelo Treinado</t>
  </si>
  <si>
    <t>Processamento de Linguagem Natural e Suas Aplicações</t>
  </si>
  <si>
    <t>Ferramentas Open-Source Para PLN</t>
  </si>
  <si>
    <t>Boas Práticas na Manipulação de Texto em Python</t>
  </si>
  <si>
    <t>Boas Práticas na Manipulação de Texto - Listas, Dicionários e Sets</t>
  </si>
  <si>
    <t>Boas Práticas na Manipulação de Texto - Unicode, Encoding e UTF-8 - Parte 1/2</t>
  </si>
  <si>
    <t>Boas Práticas na Manipulação de Texto - Unicode, Encoding e UTF-8 - Parte 2/2</t>
  </si>
  <si>
    <t>Boas Práticas na Manipulação de Texto - List e Dict Comprehension - Parte 1/2</t>
  </si>
  <si>
    <t>Boas Práticas na Manipulação de Texto - List e Dict Comprehension - Parte 2/2</t>
  </si>
  <si>
    <t>Boas Práticas na Manipulação de Texto - SpaCy</t>
  </si>
  <si>
    <t>Boas Práticas na Manipulação de Texto - Expressões Regulares</t>
  </si>
  <si>
    <t>Introdução ao Processamento de Linguagem Natural - Definição</t>
  </si>
  <si>
    <t>Introdução ao Processamento de Linguagem Natural - Casos de Uso</t>
  </si>
  <si>
    <t>Introdução ao Processamento de Linguagem Natural - Instalando e Carregando os Pacotes Para PLN</t>
  </si>
  <si>
    <t>Introdução ao Processamento de Linguagem Natural - Tokenization - Dividindo Parágrafos em Frases</t>
  </si>
  <si>
    <t>Introdução ao Processamento de Linguagem Natural - Tokenization - Dividindo Frases em Palavras - Parte 1/2</t>
  </si>
  <si>
    <t>Introdução ao Processamento de Linguagem Natural - Tokenization - Dividindo Frases em Palavras - Parte 2/2</t>
  </si>
  <si>
    <t>Introdução ao Processamento de Linguagem Natural - Stopwords - Parte 1/2</t>
  </si>
  <si>
    <t>Introdução ao Processamento de Linguagem Natural - Stopwords - Parte 2/2</t>
  </si>
  <si>
    <t>Introdução ao Processamento de Linguagem Natural - Wordnet</t>
  </si>
  <si>
    <t>Introdução ao Processamento de Linguagem Natural - Stemming e Lemmatization</t>
  </si>
  <si>
    <t>Introdução ao Processamento de Linguagem Natural - Aplicando Stemming</t>
  </si>
  <si>
    <t>Introdução ao Processamento de Linguagem Natural - Aplicando Lemmatization</t>
  </si>
  <si>
    <t>Introdução ao Processamento de Linguagem Natural - Aplicando Lemmatization com PoS-Tag</t>
  </si>
  <si>
    <t>Introdução ao Processamento de Linguagem Natural - Corpus e Corpora - Definição</t>
  </si>
  <si>
    <t>Introdução ao Processamento de Linguagem Natural - Corpus e Corpora - Criando o Próprio Corpus em Português</t>
  </si>
  <si>
    <t>Introdução ao Processamento de Linguagem Natural - Corpus e Corpora - Extraindo Dados e Metadados do Corpus</t>
  </si>
  <si>
    <t>Lab - Collocations e Processamento de Comentários de Avaliações de Hotéis</t>
  </si>
  <si>
    <t>Lab - Definição do Problema</t>
  </si>
  <si>
    <t>Lab - Coleta e Limpeza dos Dados de Avaliações de Hotéis</t>
  </si>
  <si>
    <t>Lab - Detectando o Idioma Predominante nos Comentários - Parte 1/2</t>
  </si>
  <si>
    <t>Lab - Detectando o Idioma Predominante nos Comentários - Parte 2/2</t>
  </si>
  <si>
    <t>Lab - Carregando o Dicionário no SpaCy, Removendo Pontuação e Aplicando Lematização</t>
  </si>
  <si>
    <t>Lab - Buscando Bigramas e Trigramas Mais Relevantes nos Comentários Por Frequência - Parte 1/2</t>
  </si>
  <si>
    <t>Lab - Buscando Bigramas e Trigramas Mais Relevantes nos Comentários Por Frequência - Parte 2/2</t>
  </si>
  <si>
    <t>Lab - Buscando Bigramas e Trigramas Mais Relevantes nos Comentários Por PMI</t>
  </si>
  <si>
    <t>Lab - Buscando Bigramas e Trigramas Mais Relevantes nos Comentários Por Teste t</t>
  </si>
  <si>
    <t>Lab - Buscando Bigramas e Trigramas Mais Relevantes nos Comentários Por Teste do Qui-quadrado</t>
  </si>
  <si>
    <t>Lab - Comparação dos Métodos</t>
  </si>
  <si>
    <t>Lab - Conclusão e Resultado Final</t>
  </si>
  <si>
    <t>Introdução ao Framework PyTorch - Apresentação</t>
  </si>
  <si>
    <t>Introdução ao Framework PyTorch - O Que São Tensores?</t>
  </si>
  <si>
    <t>Introdução ao Framework PyTorch - Por Que Tensores e Não Arrays NumPy?</t>
  </si>
  <si>
    <t>Introdução ao Framework PyTorch - Criando e Manipulando Tensores - Parte 1/2</t>
  </si>
  <si>
    <t>Introdução ao Framework PyTorch - Criando e Manipulando Tensores - Parte 2/2</t>
  </si>
  <si>
    <t>Introdução ao Framework PyTorch - Array NumPy x Tensor PyTorch</t>
  </si>
  <si>
    <t>Introdução ao Framework PyTorch - Operações com Tensores</t>
  </si>
  <si>
    <t>Introdução ao Framework PyTorch - Operações com Matrizes - Parte 1/2</t>
  </si>
  <si>
    <t>Introdução ao Framework PyTorch - Operações com Matrizes - Parte 2/2</t>
  </si>
  <si>
    <t>PyTorch Para Processamento de Linguagem Natural</t>
  </si>
  <si>
    <t>Modelo de Classificação de Idiomas de Sentenças com Bag of Words e PyTorch - Parte 1/2</t>
  </si>
  <si>
    <t>Modelo de Classificação de Idiomas de Sentenças com Bag of Words e PyTorch - Parte 2/2</t>
  </si>
  <si>
    <t>TF-IDF Para Identificação das Palavras Mais Relevantes em Um Livro - Parte 1/3</t>
  </si>
  <si>
    <t>TF-IDF Para Identificação das Palavras Mais Relevantes em Um Livro - Parte 2/3</t>
  </si>
  <si>
    <t>TF-IDF Para Identificação das Palavras Mais Relevantes em Um Livro - Parte 3/3</t>
  </si>
  <si>
    <t>Estudo de Caso - Inteligência Artificial Para Previsão de Sentenças em Embargos de Declaração</t>
  </si>
  <si>
    <t>Estudo de Caso - Buscador de Palavras em Texto Por Similaridade</t>
  </si>
  <si>
    <t>Estudo de Caso - Previsão de Palavras com Base no Contexto e Visualização com PCA</t>
  </si>
  <si>
    <t>Estudo de Caso - Tradutor de Idioma com Machine Learning e PLN</t>
  </si>
  <si>
    <t>Mini-Projeto 3 - Text Analytics em Recursos Humanos</t>
  </si>
  <si>
    <t>Introdução às Redes Neurais Artificiais</t>
  </si>
  <si>
    <t>O Dispositivo Mais Incrível da História Humana</t>
  </si>
  <si>
    <t>A Origem das Redes Neurais Artificiais</t>
  </si>
  <si>
    <t>A Evolução das Redes Neurais Artificiais</t>
  </si>
  <si>
    <t>A Matemática das Redes Neurais Artificiais - Construindo a Rede Neural com Programação e Matemática</t>
  </si>
  <si>
    <t>A Arquitetura de Redes Neurais Artificiais</t>
  </si>
  <si>
    <t>Desenvolvendo a Primeira Parte da Rede - Forward Propagation</t>
  </si>
  <si>
    <t>Por Que Inicializamos os Pesos de Um Modelo de Rede Neural?</t>
  </si>
  <si>
    <t>Desenvolvendo a Função Para Inicialização de Pesos - Parte 1/2</t>
  </si>
  <si>
    <t>Desenvolvendo a Função Para Inicialização de Pesos - Parte 2/2</t>
  </si>
  <si>
    <t>Por Que Precisamos da Função de Ativação?</t>
  </si>
  <si>
    <t>Desenvolvendo a Função Sigmóide</t>
  </si>
  <si>
    <t>Afinal, O Que é Derivada?</t>
  </si>
  <si>
    <t>Desenvolvendo a Função ReLu</t>
  </si>
  <si>
    <t>Desenvolvendo a Ativação Linear</t>
  </si>
  <si>
    <t>Construindo o Processo de Forward Propagation</t>
  </si>
  <si>
    <t>Combinando Ativação e Propagação</t>
  </si>
  <si>
    <t>Desenvolvendo a Função de Custo - Interpretando a Função de Entropia Cruzada Binária - Parte 1/2</t>
  </si>
  <si>
    <t>Desenvolvendo a Função de Custo - Interpretando a Função de Entropia Cruzada Binária - Parte 2/2</t>
  </si>
  <si>
    <t>Desenvolvendo a Segunda Parte da Rede - Backward Propagation</t>
  </si>
  <si>
    <t>Backpropagation, Gradiente Descendente e Chain Rule</t>
  </si>
  <si>
    <t>Desenvolvendo o Backward Propagation - Função Sigmóide Backward</t>
  </si>
  <si>
    <t>Desenvolvendo o Backward Propagation - Função ReLu Backward</t>
  </si>
  <si>
    <t>Desenvolvendo o Backward Propagation - Ativação Linear Backward</t>
  </si>
  <si>
    <t>Combinando Ativação e Retropropagação - Algoritmo Backpropagation</t>
  </si>
  <si>
    <t>Gradientes e Atualização dos Pesos</t>
  </si>
  <si>
    <t>Implementando a Rede Completa</t>
  </si>
  <si>
    <t>Mini-Projeto 4 - Usando a Rede Neural Para Prever a Ocorrência de Câncer - Definição do Problema</t>
  </si>
  <si>
    <t>Mini-Projeto 4 - Usando a Rede Neural Para Prever a Ocorrência de Câncer - Carregando os Dados - Parte 1/2</t>
  </si>
  <si>
    <t>Mini-Projeto 4 - Usando a Rede Neural Para Prever a Ocorrência de Câncer - Carregando os Dados - Parte 2/2</t>
  </si>
  <si>
    <t>Mini-Projeto 4 - Usando a Rede Neural Para Prever a Ocorrência de Câncer - Pré-Processando os Dados</t>
  </si>
  <si>
    <t>Mini-Projeto 4 - Usando a Rede Neural Para Prever a Ocorrência de Câncer - Treinamento do Modelo</t>
  </si>
  <si>
    <t>Mini-Projeto 4 - Usando a Rede Neural Para Prever a Ocorrência de Câncer - Avaliação do Modelo</t>
  </si>
  <si>
    <t>Mini-Projeto 4 - Usando a Rede Neural Para Prever a Ocorrência de Câncer - Previsões com o Modelo Treinado</t>
  </si>
  <si>
    <t>Mini-Projeto 5 - Rede Neural com TensorFlow Para Classificação de Imagens de Vestuário</t>
  </si>
  <si>
    <t>Estudo de Caso - Prevendo os Efeitos do Consumo de Álcool em Doenças do Fígado</t>
  </si>
  <si>
    <t>O Que é Deep Learning? - Parte 1/2</t>
  </si>
  <si>
    <t>O Que é Deep Learning? - Parte 2/2</t>
  </si>
  <si>
    <t>O Processo de Aprendizagem de Modelos de Deep Learning</t>
  </si>
  <si>
    <t>As 10 Principais Arquiteturas de Redes Neurais Artificiais</t>
  </si>
  <si>
    <t>Redes Neurais Profundas e o Córtex Visual</t>
  </si>
  <si>
    <t>Arquitetura de Redes Neurais Convolucionais</t>
  </si>
  <si>
    <t>Arquitetura de Redes Neurais Recorrentes</t>
  </si>
  <si>
    <t>LSTM - Long Short-Term Memory</t>
  </si>
  <si>
    <t>Por Que Usamos a Função Softmax? - Parte 1/2</t>
  </si>
  <si>
    <t>Por Que Usamos a Função Softmax? - Parte 2/2</t>
  </si>
  <si>
    <t>Afinal, O Que é Hot Encoding?</t>
  </si>
  <si>
    <t>Otimização com Stochastic Gradient Descent - Parte 1/2</t>
  </si>
  <si>
    <t>Otimização com Stochastic Gradient Descent - Parte 2/2</t>
  </si>
  <si>
    <t>Momentum e Learning Rate Decay</t>
  </si>
  <si>
    <t>Regularização e Dropout</t>
  </si>
  <si>
    <t>Mini-Projeto 6 - Classificação de Imagens com Deep Learning e PyTorch e Torchvision em GPU</t>
  </si>
  <si>
    <t>Mini-Projeto 6 - Treinamento com CPU ou GPU?</t>
  </si>
  <si>
    <t>Mini-Projeto 6 - Definindo o Problema</t>
  </si>
  <si>
    <t>Mini-Projeto 6 - Instalando e Carregando os Pacotes</t>
  </si>
  <si>
    <t>Mini-Projeto 6 - Verificando as GPUs Disponíveis com PyTorch</t>
  </si>
  <si>
    <t>Mini-Projeto 6 - Verificando as GPUs Disponíveis com TensorFlow</t>
  </si>
  <si>
    <t>Mini-Projeto 6 - Carregando e Compreendendo os Dados</t>
  </si>
  <si>
    <t>Mini-Projeto 6 - Preparando os Data Loaders - Parte 1/2</t>
  </si>
  <si>
    <t>Mini-Projeto 6 - Preparando os Data Loaders - Parte 2/2</t>
  </si>
  <si>
    <t>Mini-Projeto 6 - Visualizando um Batch dos Dados de Treino</t>
  </si>
  <si>
    <t>Mini-Projeto 6 - O Que a Rede Convolucional Aprende?</t>
  </si>
  <si>
    <t>Mini-Projeto 6 - Definindo a Arquitetura da Rede Convolucional - Parte 1/2</t>
  </si>
  <si>
    <t>Mini-Projeto 6 - Definindo a Arquitetura da Rede Convolucional - Parte 2/2</t>
  </si>
  <si>
    <t>Mini-Projeto 6 - Construção do Modelo</t>
  </si>
  <si>
    <t>Mini-Projeto 6 - Otimização e Função de Perda</t>
  </si>
  <si>
    <t>Mini-Projeto 6 - Treinamento do Modelo</t>
  </si>
  <si>
    <t>Mini-Projeto 6 - Carregando o Modelo Treinado</t>
  </si>
  <si>
    <t>Mini-Projeto 6 - Testando e Avaliando o Modelo Final</t>
  </si>
  <si>
    <t>Mini-Projeto 6 - Previsões com o Modelo Treinado</t>
  </si>
  <si>
    <t>Estudo de Caso - Deep Learning em R Para Classificação de Imagens</t>
  </si>
  <si>
    <t>O Que São Sistemas de Recomendação?</t>
  </si>
  <si>
    <t>Tipos de Sistemas de Recomendação</t>
  </si>
  <si>
    <t>Sistema de Recomendação Baseado no Item Mais Popular</t>
  </si>
  <si>
    <t>Associação e Modelos Market Basket</t>
  </si>
  <si>
    <t>Filtros Colaborativos</t>
  </si>
  <si>
    <t>Filtragem de Conteúdo</t>
  </si>
  <si>
    <t>Modelos Híbridos</t>
  </si>
  <si>
    <t>Evolução dos Sistemas de Recomendação</t>
  </si>
  <si>
    <t>Mini-Projeto 7 - Sistema de Recomendação de Filmes da Netflix</t>
  </si>
  <si>
    <t>Mini-Projeto 7 - Definindo o Problema</t>
  </si>
  <si>
    <t>Mini-Projeto 7 - Instalando e Carregando os Pacotes</t>
  </si>
  <si>
    <t>Mini-Projeto 7 - Compreendendo os Dados</t>
  </si>
  <si>
    <t>Mini-Projeto 7 - Carregando os Dados - Parte 1/2</t>
  </si>
  <si>
    <t>Mini-Projeto 7 - Carregando os Dados - Parte 2/2</t>
  </si>
  <si>
    <t>Mini-Projeto 7 - Trabalhando Com 100 Milhões de Registros</t>
  </si>
  <si>
    <t>Mini-Projeto 7 - Análise Exploratória de Dados - Resumo dos Dados</t>
  </si>
  <si>
    <t>Mini-Projeto 7 - Análise Exploratória de Dados - Checando Valores Ausentes e Duplicidade</t>
  </si>
  <si>
    <t>Mini-Projeto 7 - Divisão em Treino e Teste</t>
  </si>
  <si>
    <t>Mini-Projeto 7 - Checando a Divisão</t>
  </si>
  <si>
    <t>Mini-Projeto 7 - Análise Exploratória de Dados - Checando a Distribuição da Variável de Avaliações</t>
  </si>
  <si>
    <t>Mini-Projeto 7 - Análise Exploratória de Dados - O Dia da Semana Tem Influência na Avaliação?</t>
  </si>
  <si>
    <t>Mini-Projeto 7 - Análise Exploratória de Dados - Avaliações de Usuários ao Longo do Tempo</t>
  </si>
  <si>
    <t>Mini-Projeto 7 - Análise Exploratória de Dados - Usuários Com Maior Número de Avaliações</t>
  </si>
  <si>
    <t>Mini-Projeto 7 - Análise Exploratória de Dados - Função de Densidade de Probabilidade</t>
  </si>
  <si>
    <t>Mini-Projeto 7 - Análise Exploratória de Dados - Análise dos Percentis</t>
  </si>
  <si>
    <t>Mini-Projeto 7 - Por Que Precisamos Cria Uma Matriz Esparsa?</t>
  </si>
  <si>
    <t>Mini-Projeto 7 - Construindo a Matriz Esparsa Para o Cálculo de Similaridade</t>
  </si>
  <si>
    <t>Mini-Projeto 7 - Calculando as Médias de Avaliações</t>
  </si>
  <si>
    <t>Mini-Projeto 7 - O Problema do Cold Start</t>
  </si>
  <si>
    <t>Mini-Projeto 7 - Calculando a Matriz de Similaridade de Usuários</t>
  </si>
  <si>
    <t>Mini-Projeto 7 - Usando SVD Para Redução de Dimensionalidade</t>
  </si>
  <si>
    <t>Mini-Projeto 7 - Calculando a Variância Explicada Após Redução de Dimensionalidade</t>
  </si>
  <si>
    <t>Mini-Projeto 7 - Calculando a Matriz de Similaridade de Filmes</t>
  </si>
  <si>
    <t>Mini-Projeto 7 - Usando o Sistema de Recomendação Para Encontrar Filmes Similares</t>
  </si>
  <si>
    <t>Mini-Projeto 7 - Construindo o Modelo de Machine Learning Para as Previsões</t>
  </si>
  <si>
    <t>Definição do Projeto - Implementando um Classificador de Spam com Naive Bayes</t>
  </si>
  <si>
    <t>Definição do Projeto - Machine Learning Para Otimização do Retorno Sobre Investimentos</t>
  </si>
  <si>
    <t>Definição do Projeto - Otimizando o Sistema de Voos de uma Companhia Aérea</t>
  </si>
  <si>
    <t>Projeto</t>
  </si>
  <si>
    <t>Definindo o Projeto</t>
  </si>
  <si>
    <t>Construindo e Treinando o Modelo de Deep Learning</t>
  </si>
  <si>
    <t>Módulo para Carregar o Modelo em Formato Json</t>
  </si>
  <si>
    <t>Design da Interface WEB</t>
  </si>
  <si>
    <t>Construindo a Aplicação WEB</t>
  </si>
  <si>
    <t>Usando o Modelo de Deep Learning para Previsões em Tempo Real Via Aplicação Web</t>
  </si>
  <si>
    <t>Fazendo o Deploy em Produção em Nuvem na AWS</t>
  </si>
  <si>
    <t>Publicando a Aplicação Web e Fazendo Previsões em Tempo Real</t>
  </si>
  <si>
    <t>Configurando o DNS Para a Aplicação Web</t>
  </si>
  <si>
    <t>Projeto 7 - Medicina Personalizada - Redefinindo o Tratamento de Câncer</t>
  </si>
  <si>
    <t>Projeto 8 - Modelagem Preditiva em IoT - Previsão de Uso de Energia</t>
  </si>
  <si>
    <t>4.Machine Learning</t>
  </si>
  <si>
    <t>Data Prevista</t>
  </si>
  <si>
    <t>Média</t>
  </si>
  <si>
    <t>dias</t>
  </si>
  <si>
    <t>Total Horas</t>
  </si>
  <si>
    <t>Descrição</t>
  </si>
  <si>
    <t>Média esperada</t>
  </si>
  <si>
    <t>Média realizada</t>
  </si>
  <si>
    <t>Diferença positiva</t>
  </si>
  <si>
    <t>Diferença negativa</t>
  </si>
  <si>
    <t>Check 1</t>
  </si>
  <si>
    <t>Check 2</t>
  </si>
  <si>
    <t>Revisão 1</t>
  </si>
  <si>
    <t>Revisão 2</t>
  </si>
  <si>
    <t>Revisão 3</t>
  </si>
  <si>
    <t>Revisão 4</t>
  </si>
  <si>
    <t>Revisão 5</t>
  </si>
  <si>
    <t>Estatística na Prática 3 - Dashboard com shiny para automação de testes estatísticos</t>
  </si>
  <si>
    <t>Estatística na Prática 3 - Descrição do estudo de caso e fonte de dados</t>
  </si>
  <si>
    <t>Estatística na Prática 3 - visão geral</t>
  </si>
  <si>
    <t>Estatística na Prática 3 - Teste t para uma amostra</t>
  </si>
  <si>
    <t>Estatística na Prática 3 - Teste t para duas amostra</t>
  </si>
  <si>
    <t>Estatística na Prática 3 - Teste Wilcoxon Signed Rank</t>
  </si>
  <si>
    <t>Estatística na Prática 3 - Teste Shapiro-Wilk</t>
  </si>
  <si>
    <t>Estatística na Prática 3 - Teste Kolmogorov-Smirnov</t>
  </si>
  <si>
    <t>Estatística na Prática 3 - Construção do Dashboard - 1/3</t>
  </si>
  <si>
    <t>Estatística na Prática 3 - Construção do Dashboard - 2/3</t>
  </si>
  <si>
    <t>Estatística na Prática 3 - Construção do Dashboard - 3/3</t>
  </si>
  <si>
    <t>Estatística na Prática 3 -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</si>
</sst>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46" fontId="16" fillId="33" borderId="0" xfId="0" applyNumberFormat="1" applyFont="1" applyFill="1"/>
    <xf numFmtId="0" fontId="0" fillId="0" borderId="0" xfId="0" applyFont="1"/>
    <xf numFmtId="46" fontId="0" fillId="0" borderId="0" xfId="0" applyNumberFormat="1" applyFont="1"/>
    <xf numFmtId="0" fontId="0" fillId="0" borderId="10" xfId="0" applyFont="1" applyBorder="1"/>
    <xf numFmtId="164" fontId="0" fillId="0" borderId="10" xfId="0" applyNumberFormat="1" applyFont="1" applyBorder="1"/>
    <xf numFmtId="46" fontId="0" fillId="0" borderId="10" xfId="0" applyNumberFormat="1" applyFont="1" applyBorder="1"/>
    <xf numFmtId="14" fontId="0" fillId="0" borderId="10" xfId="0" applyNumberFormat="1" applyFont="1" applyBorder="1"/>
    <xf numFmtId="164" fontId="0" fillId="0" borderId="0" xfId="0" applyNumberFormat="1" applyFont="1"/>
    <xf numFmtId="46" fontId="0" fillId="34" borderId="10" xfId="0" applyNumberFormat="1" applyFont="1" applyFill="1" applyBorder="1"/>
    <xf numFmtId="43" fontId="0" fillId="0" borderId="10" xfId="1" applyFont="1" applyBorder="1"/>
    <xf numFmtId="0" fontId="0" fillId="0" borderId="0" xfId="0" applyFont="1" applyAlignment="1">
      <alignment vertical="center" wrapText="1"/>
    </xf>
    <xf numFmtId="46" fontId="0" fillId="0" borderId="10" xfId="0" applyNumberFormat="1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right"/>
    </xf>
    <xf numFmtId="0" fontId="0" fillId="33" borderId="11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vertical="center" wrapText="1"/>
    </xf>
    <xf numFmtId="0" fontId="0" fillId="33" borderId="16" xfId="0" applyFont="1" applyFill="1" applyBorder="1" applyAlignment="1">
      <alignment horizontal="center"/>
    </xf>
    <xf numFmtId="14" fontId="0" fillId="0" borderId="17" xfId="0" applyNumberFormat="1" applyFont="1" applyBorder="1"/>
    <xf numFmtId="0" fontId="0" fillId="0" borderId="17" xfId="0" applyFont="1" applyBorder="1"/>
    <xf numFmtId="164" fontId="0" fillId="0" borderId="17" xfId="0" applyNumberFormat="1" applyFont="1" applyBorder="1"/>
    <xf numFmtId="46" fontId="0" fillId="34" borderId="17" xfId="0" applyNumberFormat="1" applyFont="1" applyFill="1" applyBorder="1"/>
    <xf numFmtId="0" fontId="18" fillId="0" borderId="0" xfId="44"/>
    <xf numFmtId="164" fontId="0" fillId="0" borderId="0" xfId="0" applyNumberFormat="1"/>
    <xf numFmtId="43" fontId="16" fillId="0" borderId="0" xfId="1" applyFont="1" applyAlignment="1">
      <alignment vertical="center" wrapText="1"/>
    </xf>
    <xf numFmtId="10" fontId="16" fillId="0" borderId="0" xfId="43" applyNumberFormat="1" applyFont="1"/>
    <xf numFmtId="14" fontId="16" fillId="33" borderId="0" xfId="0" applyNumberFormat="1" applyFont="1" applyFill="1"/>
    <xf numFmtId="14" fontId="0" fillId="0" borderId="0" xfId="0" applyNumberFormat="1" applyFont="1"/>
    <xf numFmtId="164" fontId="13" fillId="35" borderId="14" xfId="1" applyNumberFormat="1" applyFont="1" applyFill="1" applyBorder="1" applyAlignment="1">
      <alignment vertical="center" wrapText="1"/>
    </xf>
    <xf numFmtId="164" fontId="0" fillId="0" borderId="10" xfId="1" applyNumberFormat="1" applyFont="1" applyBorder="1"/>
    <xf numFmtId="164" fontId="0" fillId="0" borderId="0" xfId="1" applyNumberFormat="1" applyFont="1"/>
    <xf numFmtId="14" fontId="0" fillId="0" borderId="0" xfId="0" applyNumberFormat="1" applyFont="1" applyAlignment="1">
      <alignment horizontal="left" vertical="center" wrapText="1"/>
    </xf>
    <xf numFmtId="46" fontId="0" fillId="34" borderId="12" xfId="0" applyNumberFormat="1" applyFont="1" applyFill="1" applyBorder="1"/>
    <xf numFmtId="0" fontId="16" fillId="0" borderId="0" xfId="0" applyNumberFormat="1" applyFont="1"/>
    <xf numFmtId="0" fontId="0" fillId="0" borderId="0" xfId="0" applyNumberFormat="1"/>
    <xf numFmtId="46" fontId="13" fillId="35" borderId="15" xfId="0" applyNumberFormat="1" applyFont="1" applyFill="1" applyBorder="1" applyAlignment="1">
      <alignment vertical="center" wrapText="1"/>
    </xf>
    <xf numFmtId="46" fontId="0" fillId="0" borderId="0" xfId="0" applyNumberFormat="1"/>
    <xf numFmtId="0" fontId="0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46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6" fontId="16" fillId="0" borderId="0" xfId="0" applyNumberFormat="1" applyFont="1" applyFill="1"/>
    <xf numFmtId="0" fontId="0" fillId="0" borderId="0" xfId="0" applyFont="1" applyFill="1"/>
    <xf numFmtId="9" fontId="0" fillId="0" borderId="0" xfId="43" applyFont="1" applyFill="1"/>
    <xf numFmtId="164" fontId="0" fillId="0" borderId="0" xfId="0" applyNumberFormat="1" applyFont="1" applyFill="1"/>
    <xf numFmtId="14" fontId="0" fillId="34" borderId="0" xfId="0" applyNumberFormat="1" applyFont="1" applyFill="1" applyBorder="1"/>
    <xf numFmtId="0" fontId="13" fillId="0" borderId="18" xfId="0" applyFont="1" applyFill="1" applyBorder="1" applyAlignment="1">
      <alignment vertical="center" wrapText="1"/>
    </xf>
    <xf numFmtId="0" fontId="13" fillId="0" borderId="19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right" vertical="center" wrapText="1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FAD40-7BDD-41D4-B4E7-E9C5B17E7DF2}" name="Controle" displayName="Controle" ref="S1:Y261" totalsRowShown="0" headerRowDxfId="31" dataDxfId="29" headerRowBorderDxfId="30" tableBorderDxfId="28" totalsRowBorderDxfId="27">
  <autoFilter ref="S1:Y261" xr:uid="{890FAD40-7BDD-41D4-B4E7-E9C5B17E7DF2}"/>
  <tableColumns count="7">
    <tableColumn id="1" xr3:uid="{F58EB2E9-7B16-45D2-BE79-76FC5BF3CFFC}" name="#" dataDxfId="26">
      <calculatedColumnFormula>S1+1</calculatedColumnFormula>
    </tableColumn>
    <tableColumn id="2" xr3:uid="{CE47250D-BE1C-46C4-B3DF-13D16ACED33A}" name="Data corrida" dataDxfId="25">
      <calculatedColumnFormula>IF(S2&lt;&gt;0,T1+1,"")</calculatedColumnFormula>
    </tableColumn>
    <tableColumn id="3" xr3:uid="{1E5665B7-8CBC-4716-BE03-48A80EDF6BD6}" name="Dia Semana" dataDxfId="24">
      <calculatedColumnFormula>TEXT(T2,"ddd")</calculatedColumnFormula>
    </tableColumn>
    <tableColumn id="5" xr3:uid="{D8DC5224-EB41-467E-8F5D-04994D969A2E}" name="Tempo Esperado" dataDxfId="23" dataCellStyle="Vírgula">
      <calculatedColumnFormula>IF(Controle[[#This Row],[Dia Semana]]&lt;&gt;"dom",$AI$1,0)</calculatedColumnFormula>
    </tableColumn>
    <tableColumn id="6" xr3:uid="{090A88FE-98BD-4E15-B474-4CB4C688336E}" name="Tempo Esperado Acum" dataDxfId="22">
      <calculatedColumnFormula>V2+W1</calculatedColumnFormula>
    </tableColumn>
    <tableColumn id="7" xr3:uid="{B92F65DC-CD57-4A62-8402-8E6B930A6CBE}" name="Tempo Estudado" dataDxfId="21">
      <calculatedColumnFormula>SUMIF(I:I,T2,F:F)</calculatedColumnFormula>
    </tableColumn>
    <tableColumn id="8" xr3:uid="{47DE16E1-295F-47D3-B452-5C778BE2B66A}" name="Tempo Estudado Acum" dataDxfId="20">
      <calculatedColumnFormula>Controle[[#This Row],[Tempo Estudado]]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734F6-D611-44A8-B9C5-02D7C7DA2504}" name="Curso" displayName="Curso" ref="A1:P2790" totalsRowShown="0" headerRowDxfId="19" dataDxfId="18">
  <autoFilter ref="A1:P2790" xr:uid="{095734F6-D611-44A8-B9C5-02D7C7DA2504}"/>
  <tableColumns count="16">
    <tableColumn id="1" xr3:uid="{FE846EB7-D353-4DC5-83B7-EC7FB476458B}" name="Índice" dataDxfId="17"/>
    <tableColumn id="2" xr3:uid="{CFE961AB-9931-4512-B9F8-2836F968C403}" name="Curso" dataDxfId="16"/>
    <tableColumn id="3" xr3:uid="{1F9C99BC-A4A5-4FA4-9491-E33AEE7AA11D}" name="Aulas" dataDxfId="15"/>
    <tableColumn id="4" xr3:uid="{51B46AC8-7D1B-4C22-8D10-49484FA7F7C1}" name="Tempo" dataDxfId="14"/>
    <tableColumn id="5" xr3:uid="{FD9AD762-AFAF-4B43-8C23-42A87829469B}" name="Outros" dataDxfId="13"/>
    <tableColumn id="6" xr3:uid="{FCD090A9-8656-4BFD-85F0-380781B37B61}" name="Tempo programado" dataDxfId="12">
      <calculatedColumnFormula>Curso[[#This Row],[Tempo]]*$AG$4</calculatedColumnFormula>
    </tableColumn>
    <tableColumn id="7" xr3:uid="{FA79A842-E0E6-4884-83EE-AD84E1696227}" name="Tempo Progr Acum" dataDxfId="11">
      <calculatedColumnFormula>F2+G1</calculatedColumnFormula>
    </tableColumn>
    <tableColumn id="13" xr3:uid="{D2686852-2108-4392-BCE5-2DD5F43BBFD9}" name="Data Prevista" dataDxfId="10">
      <calculatedColumnFormula>_xlfn.XLOOKUP(Curso[[#This Row],[Tempo Progr Acum]],Controle[Tempo Esperado Acum],Controle[Data corrida],,1,1)</calculatedColumnFormula>
    </tableColumn>
    <tableColumn id="8" xr3:uid="{426E156F-D80E-4953-B9A5-462E57B3080C}" name="Estudado" dataDxfId="9"/>
    <tableColumn id="9" xr3:uid="{81698C1E-5D43-4033-AB39-C805953ED37C}" name="Check 1" dataDxfId="8">
      <calculatedColumnFormula>IF(Curso[[#This Row],[Data Prevista]]&gt;TODAY(),0,IF(Curso[[#This Row],[Data Prevista]]=TODAY(),3,2))</calculatedColumnFormula>
    </tableColumn>
    <tableColumn id="10" xr3:uid="{3066E206-12DA-427F-8A6F-1AD4148253F8}" name="Check 2" dataDxfId="7">
      <calculatedColumnFormula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calculatedColumnFormula>
    </tableColumn>
    <tableColumn id="17" xr3:uid="{2216AD48-AB3B-49D6-AFC1-E17D1FB359C7}" name="Revisão 1" dataDxfId="6">
      <calculatedColumnFormula>IF((Curso[[#This Row],[Estudado]]-7)&lt;$H$2,"",Curso[[#This Row],[Estudado]]-7)</calculatedColumnFormula>
    </tableColumn>
    <tableColumn id="18" xr3:uid="{560AB487-96C2-4EB7-A0D1-73B67B23F011}" name="Revisão 2" dataDxfId="5">
      <calculatedColumnFormula>IF((Curso[[#This Row],[Estudado]]-15)&lt;$H$2,"",Curso[[#This Row],[Estudado]]-15)</calculatedColumnFormula>
    </tableColumn>
    <tableColumn id="19" xr3:uid="{A6DC2980-97EB-4A0B-AC01-6C192DC8CECB}" name="Revisão 3" dataDxfId="4">
      <calculatedColumnFormula>IF((Curso[[#This Row],[Estudado]]-30)&lt;$H$2,"",Curso[[#This Row],[Estudado]]-30)</calculatedColumnFormula>
    </tableColumn>
    <tableColumn id="20" xr3:uid="{5C320D33-C14D-42A6-BECF-4C08F2585E8F}" name="Revisão 4" dataDxfId="3">
      <calculatedColumnFormula>IF((Curso[[#This Row],[Estudado]]-60)&lt;$H$2,"",Curso[[#This Row],[Estudado]]-60)</calculatedColumnFormula>
    </tableColumn>
    <tableColumn id="21" xr3:uid="{CD22B580-F171-4621-BB31-BE86C2B98F60}" name="Revisão 5" dataDxfId="2">
      <calculatedColumnFormula>IF((Curso[[#This Row],[Estudado]]-120)&lt;$H$2,"",Curso[[#This Row],[Estudado]]-120)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8FAC3D-550E-4F85-9AC6-27B3DA9A6649}" name="Media_estudo" displayName="Media_estudo" ref="AA1:AB7" totalsRowShown="0" headerRowDxfId="1">
  <autoFilter ref="AA1:AB7" xr:uid="{578FAC3D-550E-4F85-9AC6-27B3DA9A6649}"/>
  <tableColumns count="2">
    <tableColumn id="1" xr3:uid="{07B63553-692A-42E3-B15A-A52DC34FC429}" name="Média"/>
    <tableColumn id="2" xr3:uid="{898A034C-196A-46F5-A246-5954CF25F143}" name="Descriçã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65686-28BF-4BD1-AE93-42957B32ED11}" name="Logo" displayName="Logo" ref="A1:D2" totalsRowShown="0">
  <autoFilter ref="A1:D2" xr:uid="{96965686-28BF-4BD1-AE93-42957B32ED11}"/>
  <tableColumns count="4">
    <tableColumn id="1" xr3:uid="{D741C85E-BE6B-40F2-8162-420341855607}" name="CODIGO"/>
    <tableColumn id="2" xr3:uid="{0BB3213C-05A8-49B0-8767-F59BB27A15E2}" name="BANCO"/>
    <tableColumn id="3" xr3:uid="{92E3C7E3-B60C-4D8A-A568-2A56CEFAE109}" name="LINK" dataCellStyle="Hiperlink"/>
    <tableColumn id="4" xr3:uid="{CA135C61-AC5D-4AC1-8E11-005D34274B58}" name="LINK FINAL" dataCellStyle="Hiperlink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rive.google.com/file/d/1T4Uu7zFGOcKITDxEW904sm7vPKuEHwwc/view?usp=sharing" TargetMode="External"/><Relationship Id="rId1" Type="http://schemas.openxmlformats.org/officeDocument/2006/relationships/hyperlink" Target="https://drive.google.com/uc?id=1T4Uu7zFGOcKITDxEW904sm7vPKuEHww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97"/>
  <sheetViews>
    <sheetView showGridLines="0" tabSelected="1" topLeftCell="A372" zoomScaleNormal="100" workbookViewId="0">
      <selection activeCell="D375" sqref="D375"/>
    </sheetView>
  </sheetViews>
  <sheetFormatPr defaultColWidth="9.140625" defaultRowHeight="15" outlineLevelCol="1" x14ac:dyDescent="0.25"/>
  <cols>
    <col min="1" max="1" width="8" style="2" customWidth="1"/>
    <col min="2" max="2" width="21.5703125" style="2" customWidth="1"/>
    <col min="3" max="3" width="70.5703125" style="2" customWidth="1"/>
    <col min="4" max="4" width="10.5703125" style="8" customWidth="1"/>
    <col min="5" max="5" width="10.42578125" style="2" bestFit="1" customWidth="1"/>
    <col min="6" max="6" width="10.85546875" style="2" customWidth="1"/>
    <col min="7" max="7" width="10.42578125" style="2" customWidth="1"/>
    <col min="8" max="8" width="14.140625" style="29" customWidth="1"/>
    <col min="9" max="9" width="12.140625" style="2" customWidth="1"/>
    <col min="10" max="11" width="12.140625" style="39" customWidth="1"/>
    <col min="12" max="16" width="12.140625" style="2" customWidth="1" outlineLevel="1"/>
    <col min="17" max="17" width="3.85546875" style="39" customWidth="1"/>
    <col min="18" max="18" width="7.7109375" customWidth="1"/>
    <col min="19" max="19" width="6.85546875" customWidth="1"/>
    <col min="20" max="20" width="13.140625" customWidth="1"/>
    <col min="21" max="21" width="12.7109375" customWidth="1"/>
    <col min="22" max="22" width="17" style="32" customWidth="1"/>
    <col min="23" max="23" width="22.28515625" customWidth="1"/>
    <col min="24" max="24" width="17.140625" customWidth="1"/>
    <col min="25" max="25" width="22.42578125" style="38" customWidth="1"/>
    <col min="26" max="26" width="12.5703125" style="36" customWidth="1"/>
    <col min="27" max="27" width="9.140625" style="2"/>
    <col min="28" max="28" width="29.140625" style="2" bestFit="1" customWidth="1"/>
    <col min="29" max="29" width="9.5703125" style="2" customWidth="1"/>
    <col min="30" max="31" width="9.140625" style="2"/>
    <col min="32" max="32" width="5.85546875" style="2" bestFit="1" customWidth="1"/>
    <col min="33" max="33" width="14.5703125" style="2" customWidth="1"/>
    <col min="34" max="34" width="15.85546875" style="2" customWidth="1"/>
    <col min="35" max="35" width="20.140625" style="2" customWidth="1"/>
    <col min="36" max="36" width="8.85546875" style="2" customWidth="1"/>
    <col min="37" max="16384" width="9.140625" style="2"/>
  </cols>
  <sheetData>
    <row r="1" spans="1:36" s="11" customFormat="1" ht="45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1865</v>
      </c>
      <c r="G1" s="40" t="s">
        <v>1866</v>
      </c>
      <c r="H1" s="42" t="s">
        <v>2395</v>
      </c>
      <c r="I1" s="40" t="s">
        <v>1869</v>
      </c>
      <c r="J1" s="43" t="s">
        <v>2404</v>
      </c>
      <c r="K1" s="43" t="s">
        <v>2405</v>
      </c>
      <c r="L1" s="54" t="s">
        <v>2406</v>
      </c>
      <c r="M1" s="40" t="s">
        <v>2407</v>
      </c>
      <c r="N1" s="40" t="s">
        <v>2408</v>
      </c>
      <c r="O1" s="40" t="s">
        <v>2409</v>
      </c>
      <c r="P1" s="55" t="s">
        <v>2410</v>
      </c>
      <c r="Q1" s="43"/>
      <c r="R1" s="26">
        <f>COUNT(I:I)</f>
        <v>377</v>
      </c>
      <c r="S1" s="17" t="s">
        <v>1874</v>
      </c>
      <c r="T1" s="18" t="s">
        <v>1867</v>
      </c>
      <c r="U1" s="18" t="s">
        <v>1868</v>
      </c>
      <c r="V1" s="30" t="s">
        <v>1872</v>
      </c>
      <c r="W1" s="18" t="s">
        <v>1873</v>
      </c>
      <c r="X1" s="18" t="s">
        <v>1870</v>
      </c>
      <c r="Y1" s="37" t="s">
        <v>1871</v>
      </c>
      <c r="Z1" s="33">
        <f ca="1">TODAY()</f>
        <v>44703</v>
      </c>
      <c r="AA1" s="11" t="s">
        <v>2396</v>
      </c>
      <c r="AB1" s="11" t="s">
        <v>2399</v>
      </c>
      <c r="AD1" s="56" t="s">
        <v>1858</v>
      </c>
      <c r="AE1" s="56"/>
      <c r="AF1" s="56"/>
      <c r="AG1" s="12">
        <v>18.958333333333332</v>
      </c>
      <c r="AH1" s="13">
        <f>COUNTIF(Controle[Dia Semana],"&lt;&gt;dom")</f>
        <v>223</v>
      </c>
      <c r="AI1" s="12">
        <f>AG1/AH1</f>
        <v>8.5014947683109118E-2</v>
      </c>
      <c r="AJ1" s="13">
        <f>AH1/24</f>
        <v>9.2916666666666661</v>
      </c>
    </row>
    <row r="2" spans="1:36" x14ac:dyDescent="0.25">
      <c r="A2" s="44">
        <v>1</v>
      </c>
      <c r="B2" s="44" t="s">
        <v>5</v>
      </c>
      <c r="C2" s="44" t="s">
        <v>6</v>
      </c>
      <c r="D2" s="45">
        <v>0</v>
      </c>
      <c r="E2" s="44" t="s">
        <v>7</v>
      </c>
      <c r="F2" s="45">
        <f>Curso[[#This Row],[Tempo]]*$AG$4</f>
        <v>0</v>
      </c>
      <c r="G2" s="46">
        <f>F2</f>
        <v>0</v>
      </c>
      <c r="H2" s="47">
        <f>_xlfn.XLOOKUP(Curso[[#This Row],[Tempo Progr Acum]],Controle[Tempo Esperado Acum],Controle[Data corrida],,1,1)</f>
        <v>44667</v>
      </c>
      <c r="I2" s="47">
        <v>44667</v>
      </c>
      <c r="J2" s="48">
        <f ca="1">IF(Curso[[#This Row],[Data Prevista]]&gt;TODAY(),0,IF(Curso[[#This Row],[Data Prevista]]=TODAY(),3,2))</f>
        <v>2</v>
      </c>
      <c r="K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" s="53" t="str">
        <f>IF((Curso[[#This Row],[Estudado]]-7)&lt;$H$2,"",Curso[[#This Row],[Estudado]]-7)</f>
        <v/>
      </c>
      <c r="M2" s="53" t="str">
        <f>IF((Curso[[#This Row],[Estudado]]-15)&lt;$H$2,"",Curso[[#This Row],[Estudado]]-15)</f>
        <v/>
      </c>
      <c r="N2" s="53" t="str">
        <f>IF((Curso[[#This Row],[Estudado]]-30)&lt;$H$2,"",Curso[[#This Row],[Estudado]]-30)</f>
        <v/>
      </c>
      <c r="O2" s="53" t="str">
        <f>IF((Curso[[#This Row],[Estudado]]-60)&lt;$H$2,"",Curso[[#This Row],[Estudado]]-60)</f>
        <v/>
      </c>
      <c r="P2" s="53" t="str">
        <f>IF((Curso[[#This Row],[Estudado]]-120)&lt;$H$2,"",Curso[[#This Row],[Estudado]]-120)</f>
        <v/>
      </c>
      <c r="Q2" s="48"/>
      <c r="R2" s="27">
        <f>R1/2777</f>
        <v>0.13575801224342815</v>
      </c>
      <c r="S2" s="16">
        <v>1</v>
      </c>
      <c r="T2" s="7">
        <v>44667</v>
      </c>
      <c r="U2" s="4" t="str">
        <f>TEXT(T2,"ddd")</f>
        <v>sáb</v>
      </c>
      <c r="V2" s="31">
        <f>IF(Controle[[#This Row],[Dia Semana]]&lt;&gt;"dom",$AI$1,0)</f>
        <v>8.5014947683109118E-2</v>
      </c>
      <c r="W2" s="9">
        <f>V2</f>
        <v>8.5014947683109118E-2</v>
      </c>
      <c r="X2" s="5">
        <f t="shared" ref="X2:X65" si="0">SUMIF(I:I,T2,F:F)</f>
        <v>0.32047917582291169</v>
      </c>
      <c r="Y2" s="34">
        <v>0.32211805555555556</v>
      </c>
      <c r="Z2" s="35" t="str">
        <f t="shared" ref="Z2:Z33" ca="1" si="1">IF(T2=TODAY(),"X",IF(T2&lt;TODAY(),"O",""))</f>
        <v>O</v>
      </c>
      <c r="AA2" s="2">
        <f ca="1">COUNTIFS(U2:U261,"&lt;&gt;dom",T2:T261,"&lt;="&amp;$Z$1)</f>
        <v>31</v>
      </c>
      <c r="AB2" s="2" t="s">
        <v>2397</v>
      </c>
      <c r="AG2" s="14" t="s">
        <v>1861</v>
      </c>
      <c r="AH2" s="14" t="s">
        <v>1862</v>
      </c>
      <c r="AI2" s="14" t="s">
        <v>1860</v>
      </c>
      <c r="AJ2" s="14" t="s">
        <v>1859</v>
      </c>
    </row>
    <row r="3" spans="1:36" x14ac:dyDescent="0.25">
      <c r="A3" s="44">
        <f>A2+1</f>
        <v>2</v>
      </c>
      <c r="B3" s="44" t="s">
        <v>5</v>
      </c>
      <c r="C3" s="44" t="s">
        <v>8</v>
      </c>
      <c r="D3" s="45">
        <v>1.6666666666666668E-3</v>
      </c>
      <c r="E3" s="44"/>
      <c r="F3" s="45">
        <f>Curso[[#This Row],[Tempo]]*$AG$4</f>
        <v>3.3053288438976728E-3</v>
      </c>
      <c r="G3" s="46">
        <f>F3+G2</f>
        <v>3.3053288438976728E-3</v>
      </c>
      <c r="H3" s="47">
        <f>_xlfn.XLOOKUP(Curso[[#This Row],[Tempo Progr Acum]],Controle[Tempo Esperado Acum],Controle[Data corrida],,1,1)</f>
        <v>44667</v>
      </c>
      <c r="I3" s="47">
        <v>44667</v>
      </c>
      <c r="J3" s="48">
        <f ca="1">IF(Curso[[#This Row],[Data Prevista]]&gt;TODAY(),0,IF(Curso[[#This Row],[Data Prevista]]=TODAY(),3,2))</f>
        <v>2</v>
      </c>
      <c r="K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" s="53" t="str">
        <f>IF((Curso[[#This Row],[Estudado]]-7)&lt;$H$2,"",Curso[[#This Row],[Estudado]]-7)</f>
        <v/>
      </c>
      <c r="M3" s="53" t="str">
        <f>IF((Curso[[#This Row],[Estudado]]-15)&lt;$H$2,"",Curso[[#This Row],[Estudado]]-15)</f>
        <v/>
      </c>
      <c r="N3" s="53" t="str">
        <f>IF((Curso[[#This Row],[Estudado]]-30)&lt;$H$2,"",Curso[[#This Row],[Estudado]]-30)</f>
        <v/>
      </c>
      <c r="O3" s="53" t="str">
        <f>IF((Curso[[#This Row],[Estudado]]-60)&lt;$H$2,"",Curso[[#This Row],[Estudado]]-60)</f>
        <v/>
      </c>
      <c r="P3" s="53" t="str">
        <f>IF((Curso[[#This Row],[Estudado]]-120)&lt;$H$2,"",Curso[[#This Row],[Estudado]]-120)</f>
        <v/>
      </c>
      <c r="Q3" s="48"/>
      <c r="R3" s="2">
        <f ca="1">IF(AND(Curso[[#This Row],[Data Prevista]]=TODAY(),Curso[[#This Row],[Estudado]]=""),3,IF(AND(Curso[[#This Row],[Data Prevista]]=TODAY(),Curso[[#This Row],[Data Prevista]]&gt;Curso[[#This Row],[Estudado]]),1,IF(AND(Curso[[#This Row],[Estudado]]&lt;TODAY(),Curso[[#This Row],[Estudado]]&lt;&gt;""),2,IF(Curso[[#This Row],[Estudado]]&gt;Curso[[#This Row],[Data Prevista]],-1,IF(AND(Curso[[#This Row],[Estudado]]&lt;=Curso[[#This Row],[Data Prevista]],Curso[[#This Row],[Estudado]]&lt;&gt;""),1,IF(AND(Curso[[#This Row],[Data Prevista]]&lt;=TODAY(),Curso[[#This Row],[Estudado]]=""),-1,0))))))</f>
        <v>2</v>
      </c>
      <c r="S3" s="16">
        <f>S2+1</f>
        <v>2</v>
      </c>
      <c r="T3" s="7">
        <f t="shared" ref="T3:T66" si="2">IF(S3&lt;&gt;0,T2+1,"")</f>
        <v>44668</v>
      </c>
      <c r="U3" s="4" t="str">
        <f t="shared" ref="U3:U66" si="3">TEXT(T3,"ddd")</f>
        <v>dom</v>
      </c>
      <c r="V3" s="31">
        <f>IF(Controle[[#This Row],[Dia Semana]]&lt;&gt;"dom",$AI$1,0)</f>
        <v>0</v>
      </c>
      <c r="W3" s="9">
        <f>V3+W2</f>
        <v>8.5014947683109118E-2</v>
      </c>
      <c r="X3" s="5">
        <f t="shared" si="0"/>
        <v>0</v>
      </c>
      <c r="Y3" s="34">
        <f>Controle[[#This Row],[Tempo Estudado]]+Y2</f>
        <v>0.32211805555555556</v>
      </c>
      <c r="Z3" s="35" t="str">
        <f t="shared" ca="1" si="1"/>
        <v>O</v>
      </c>
      <c r="AA3" s="3">
        <f>SUM(X2:X261)</f>
        <v>2.6917312699041123</v>
      </c>
      <c r="AB3" s="2" t="s">
        <v>2398</v>
      </c>
      <c r="AI3" s="3"/>
    </row>
    <row r="4" spans="1:36" x14ac:dyDescent="0.25">
      <c r="A4" s="44">
        <f t="shared" ref="A4:A67" si="4">A3+1</f>
        <v>3</v>
      </c>
      <c r="B4" s="44" t="s">
        <v>5</v>
      </c>
      <c r="C4" s="44" t="s">
        <v>9</v>
      </c>
      <c r="D4" s="45">
        <v>1.0879629629629629E-3</v>
      </c>
      <c r="E4" s="44"/>
      <c r="F4" s="45">
        <f>Curso[[#This Row],[Tempo]]*$AG$4</f>
        <v>2.1576452175443139E-3</v>
      </c>
      <c r="G4" s="46">
        <f t="shared" ref="G4:G67" si="5">F4+G3</f>
        <v>5.4629740614419867E-3</v>
      </c>
      <c r="H4" s="47">
        <f>_xlfn.XLOOKUP(Curso[[#This Row],[Tempo Progr Acum]],Controle[Tempo Esperado Acum],Controle[Data corrida],,1,1)</f>
        <v>44667</v>
      </c>
      <c r="I4" s="47">
        <v>44667</v>
      </c>
      <c r="J4" s="48">
        <f ca="1">IF(Curso[[#This Row],[Data Prevista]]&gt;TODAY(),0,IF(Curso[[#This Row],[Data Prevista]]=TODAY(),3,2))</f>
        <v>2</v>
      </c>
      <c r="K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" s="53" t="str">
        <f>IF((Curso[[#This Row],[Estudado]]-7)&lt;$H$2,"",Curso[[#This Row],[Estudado]]-7)</f>
        <v/>
      </c>
      <c r="M4" s="53" t="str">
        <f>IF((Curso[[#This Row],[Estudado]]-15)&lt;$H$2,"",Curso[[#This Row],[Estudado]]-15)</f>
        <v/>
      </c>
      <c r="N4" s="53" t="str">
        <f>IF((Curso[[#This Row],[Estudado]]-30)&lt;$H$2,"",Curso[[#This Row],[Estudado]]-30)</f>
        <v/>
      </c>
      <c r="O4" s="53" t="str">
        <f>IF((Curso[[#This Row],[Estudado]]-60)&lt;$H$2,"",Curso[[#This Row],[Estudado]]-60)</f>
        <v/>
      </c>
      <c r="P4" s="53" t="str">
        <f>IF((Curso[[#This Row],[Estudado]]-120)&lt;$H$2,"",Curso[[#This Row],[Estudado]]-120)</f>
        <v/>
      </c>
      <c r="Q4" s="48"/>
      <c r="R4" s="2"/>
      <c r="S4" s="16">
        <f t="shared" ref="S4:S67" si="6">S3+1</f>
        <v>3</v>
      </c>
      <c r="T4" s="7">
        <f t="shared" si="2"/>
        <v>44669</v>
      </c>
      <c r="U4" s="4" t="str">
        <f t="shared" si="3"/>
        <v>seg</v>
      </c>
      <c r="V4" s="31">
        <f>IF(Controle[[#This Row],[Dia Semana]]&lt;&gt;"dom",$AI$1,0)</f>
        <v>8.5014947683109118E-2</v>
      </c>
      <c r="W4" s="9">
        <f t="shared" ref="W4:W67" si="7">V4+W3</f>
        <v>0.17002989536621824</v>
      </c>
      <c r="X4" s="5">
        <f t="shared" si="0"/>
        <v>5.5570841188029615E-2</v>
      </c>
      <c r="Y4" s="34">
        <f>Controle[[#This Row],[Tempo Estudado]]+Y3</f>
        <v>0.37768889674358519</v>
      </c>
      <c r="Z4" s="35" t="str">
        <f t="shared" ca="1" si="1"/>
        <v>O</v>
      </c>
      <c r="AA4" s="3">
        <f ca="1">AA3/AA2</f>
        <v>8.6830040964648789E-2</v>
      </c>
      <c r="AB4" s="2" t="s">
        <v>2401</v>
      </c>
      <c r="AF4" s="4" t="s">
        <v>1864</v>
      </c>
      <c r="AG4" s="10">
        <f>AG1/D2791</f>
        <v>1.9831973063386035</v>
      </c>
      <c r="AI4" s="6">
        <f>AI1*6</f>
        <v>0.51008968609865468</v>
      </c>
    </row>
    <row r="5" spans="1:36" x14ac:dyDescent="0.25">
      <c r="A5" s="44">
        <f t="shared" si="4"/>
        <v>4</v>
      </c>
      <c r="B5" s="44" t="s">
        <v>5</v>
      </c>
      <c r="C5" s="44" t="s">
        <v>10</v>
      </c>
      <c r="D5" s="45">
        <v>0</v>
      </c>
      <c r="E5" s="44" t="s">
        <v>7</v>
      </c>
      <c r="F5" s="45">
        <f>Curso[[#This Row],[Tempo]]*$AG$4</f>
        <v>0</v>
      </c>
      <c r="G5" s="46">
        <f t="shared" si="5"/>
        <v>5.4629740614419867E-3</v>
      </c>
      <c r="H5" s="47">
        <f>_xlfn.XLOOKUP(Curso[[#This Row],[Tempo Progr Acum]],Controle[Tempo Esperado Acum],Controle[Data corrida],,1,1)</f>
        <v>44667</v>
      </c>
      <c r="I5" s="47">
        <v>44667</v>
      </c>
      <c r="J5" s="48">
        <f ca="1">IF(Curso[[#This Row],[Data Prevista]]&gt;TODAY(),0,IF(Curso[[#This Row],[Data Prevista]]=TODAY(),3,2))</f>
        <v>2</v>
      </c>
      <c r="K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" s="53" t="str">
        <f>IF((Curso[[#This Row],[Estudado]]-7)&lt;$H$2,"",Curso[[#This Row],[Estudado]]-7)</f>
        <v/>
      </c>
      <c r="M5" s="53" t="str">
        <f>IF((Curso[[#This Row],[Estudado]]-15)&lt;$H$2,"",Curso[[#This Row],[Estudado]]-15)</f>
        <v/>
      </c>
      <c r="N5" s="53" t="str">
        <f>IF((Curso[[#This Row],[Estudado]]-30)&lt;$H$2,"",Curso[[#This Row],[Estudado]]-30)</f>
        <v/>
      </c>
      <c r="O5" s="53" t="str">
        <f>IF((Curso[[#This Row],[Estudado]]-60)&lt;$H$2,"",Curso[[#This Row],[Estudado]]-60)</f>
        <v/>
      </c>
      <c r="P5" s="53" t="str">
        <f>IF((Curso[[#This Row],[Estudado]]-120)&lt;$H$2,"",Curso[[#This Row],[Estudado]]-120)</f>
        <v/>
      </c>
      <c r="Q5" s="48"/>
      <c r="R5" s="2"/>
      <c r="S5" s="16">
        <f t="shared" si="6"/>
        <v>4</v>
      </c>
      <c r="T5" s="7">
        <f t="shared" si="2"/>
        <v>44670</v>
      </c>
      <c r="U5" s="4" t="str">
        <f t="shared" si="3"/>
        <v>ter</v>
      </c>
      <c r="V5" s="31">
        <f>IF(Controle[[#This Row],[Dia Semana]]&lt;&gt;"dom",$AI$1,0)</f>
        <v>8.5014947683109118E-2</v>
      </c>
      <c r="W5" s="9">
        <f t="shared" si="7"/>
        <v>0.25504484304932734</v>
      </c>
      <c r="X5" s="5">
        <f t="shared" si="0"/>
        <v>0</v>
      </c>
      <c r="Y5" s="34">
        <f>Controle[[#This Row],[Tempo Estudado]]+Y4</f>
        <v>0.37768889674358519</v>
      </c>
      <c r="Z5" s="35" t="str">
        <f t="shared" ca="1" si="1"/>
        <v>O</v>
      </c>
      <c r="AA5" s="3">
        <f>AI1</f>
        <v>8.5014947683109118E-2</v>
      </c>
      <c r="AB5" s="2" t="s">
        <v>2400</v>
      </c>
      <c r="AI5" s="15" t="s">
        <v>1863</v>
      </c>
    </row>
    <row r="6" spans="1:36" x14ac:dyDescent="0.25">
      <c r="A6" s="44">
        <f t="shared" si="4"/>
        <v>5</v>
      </c>
      <c r="B6" s="44" t="s">
        <v>5</v>
      </c>
      <c r="C6" s="44" t="s">
        <v>11</v>
      </c>
      <c r="D6" s="45">
        <v>2.8819444444444444E-3</v>
      </c>
      <c r="E6" s="44"/>
      <c r="F6" s="45">
        <f>Curso[[#This Row],[Tempo]]*$AG$4</f>
        <v>5.7154644592397252E-3</v>
      </c>
      <c r="G6" s="46">
        <f t="shared" si="5"/>
        <v>1.1178438520681712E-2</v>
      </c>
      <c r="H6" s="47">
        <f>_xlfn.XLOOKUP(Curso[[#This Row],[Tempo Progr Acum]],Controle[Tempo Esperado Acum],Controle[Data corrida],,1,1)</f>
        <v>44667</v>
      </c>
      <c r="I6" s="47">
        <v>44667</v>
      </c>
      <c r="J6" s="48">
        <f ca="1">IF(Curso[[#This Row],[Data Prevista]]&gt;TODAY(),0,IF(Curso[[#This Row],[Data Prevista]]=TODAY(),3,2))</f>
        <v>2</v>
      </c>
      <c r="K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" s="53" t="str">
        <f>IF((Curso[[#This Row],[Estudado]]-7)&lt;$H$2,"",Curso[[#This Row],[Estudado]]-7)</f>
        <v/>
      </c>
      <c r="M6" s="53" t="str">
        <f>IF((Curso[[#This Row],[Estudado]]-15)&lt;$H$2,"",Curso[[#This Row],[Estudado]]-15)</f>
        <v/>
      </c>
      <c r="N6" s="53" t="str">
        <f>IF((Curso[[#This Row],[Estudado]]-30)&lt;$H$2,"",Curso[[#This Row],[Estudado]]-30)</f>
        <v/>
      </c>
      <c r="O6" s="53" t="str">
        <f>IF((Curso[[#This Row],[Estudado]]-60)&lt;$H$2,"",Curso[[#This Row],[Estudado]]-60)</f>
        <v/>
      </c>
      <c r="P6" s="53" t="str">
        <f>IF((Curso[[#This Row],[Estudado]]-120)&lt;$H$2,"",Curso[[#This Row],[Estudado]]-120)</f>
        <v/>
      </c>
      <c r="Q6" s="48"/>
      <c r="R6" s="2"/>
      <c r="S6" s="16">
        <f t="shared" si="6"/>
        <v>5</v>
      </c>
      <c r="T6" s="7">
        <f t="shared" si="2"/>
        <v>44671</v>
      </c>
      <c r="U6" s="4" t="str">
        <f t="shared" si="3"/>
        <v>qua</v>
      </c>
      <c r="V6" s="31">
        <f>IF(Controle[[#This Row],[Dia Semana]]&lt;&gt;"dom",$AI$1,0)</f>
        <v>8.5014947683109118E-2</v>
      </c>
      <c r="W6" s="9">
        <f t="shared" si="7"/>
        <v>0.34005979073243647</v>
      </c>
      <c r="X6" s="5">
        <f t="shared" si="0"/>
        <v>0</v>
      </c>
      <c r="Y6" s="34">
        <f>Controle[[#This Row],[Tempo Estudado]]+Y5</f>
        <v>0.37768889674358519</v>
      </c>
      <c r="Z6" s="35" t="str">
        <f t="shared" ca="1" si="1"/>
        <v>O</v>
      </c>
      <c r="AA6" s="3">
        <f ca="1">IF(AA4&gt;AA5,AA4-AA5,0)</f>
        <v>1.8150932815396703E-3</v>
      </c>
      <c r="AB6" s="2" t="s">
        <v>2402</v>
      </c>
    </row>
    <row r="7" spans="1:36" x14ac:dyDescent="0.25">
      <c r="A7" s="44">
        <f t="shared" si="4"/>
        <v>6</v>
      </c>
      <c r="B7" s="44" t="s">
        <v>5</v>
      </c>
      <c r="C7" s="44" t="s">
        <v>12</v>
      </c>
      <c r="D7" s="45">
        <v>0</v>
      </c>
      <c r="E7" s="44" t="s">
        <v>7</v>
      </c>
      <c r="F7" s="45">
        <f>Curso[[#This Row],[Tempo]]*$AG$4</f>
        <v>0</v>
      </c>
      <c r="G7" s="46">
        <f t="shared" si="5"/>
        <v>1.1178438520681712E-2</v>
      </c>
      <c r="H7" s="47">
        <f>_xlfn.XLOOKUP(Curso[[#This Row],[Tempo Progr Acum]],Controle[Tempo Esperado Acum],Controle[Data corrida],,1,1)</f>
        <v>44667</v>
      </c>
      <c r="I7" s="47">
        <v>44667</v>
      </c>
      <c r="J7" s="48">
        <f ca="1">IF(Curso[[#This Row],[Data Prevista]]&gt;TODAY(),0,IF(Curso[[#This Row],[Data Prevista]]=TODAY(),3,2))</f>
        <v>2</v>
      </c>
      <c r="K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" s="53" t="str">
        <f>IF((Curso[[#This Row],[Estudado]]-7)&lt;$H$2,"",Curso[[#This Row],[Estudado]]-7)</f>
        <v/>
      </c>
      <c r="M7" s="53" t="str">
        <f>IF((Curso[[#This Row],[Estudado]]-15)&lt;$H$2,"",Curso[[#This Row],[Estudado]]-15)</f>
        <v/>
      </c>
      <c r="N7" s="53" t="str">
        <f>IF((Curso[[#This Row],[Estudado]]-30)&lt;$H$2,"",Curso[[#This Row],[Estudado]]-30)</f>
        <v/>
      </c>
      <c r="O7" s="53" t="str">
        <f>IF((Curso[[#This Row],[Estudado]]-60)&lt;$H$2,"",Curso[[#This Row],[Estudado]]-60)</f>
        <v/>
      </c>
      <c r="P7" s="53" t="str">
        <f>IF((Curso[[#This Row],[Estudado]]-120)&lt;$H$2,"",Curso[[#This Row],[Estudado]]-120)</f>
        <v/>
      </c>
      <c r="Q7" s="48"/>
      <c r="R7" s="2"/>
      <c r="S7" s="16">
        <f t="shared" si="6"/>
        <v>6</v>
      </c>
      <c r="T7" s="7">
        <f t="shared" si="2"/>
        <v>44672</v>
      </c>
      <c r="U7" s="4" t="str">
        <f t="shared" si="3"/>
        <v>qui</v>
      </c>
      <c r="V7" s="31">
        <f>IF(Controle[[#This Row],[Dia Semana]]&lt;&gt;"dom",$AI$1,0)</f>
        <v>8.5014947683109118E-2</v>
      </c>
      <c r="W7" s="9">
        <f t="shared" si="7"/>
        <v>0.42507473841554561</v>
      </c>
      <c r="X7" s="5">
        <f t="shared" si="0"/>
        <v>8.1095325038128302E-2</v>
      </c>
      <c r="Y7" s="34">
        <f>Controle[[#This Row],[Tempo Estudado]]+Y6</f>
        <v>0.45878422178171352</v>
      </c>
      <c r="Z7" s="35" t="str">
        <f t="shared" ca="1" si="1"/>
        <v>O</v>
      </c>
      <c r="AA7" s="3">
        <f ca="1">IF(AA5&gt;AA4,AA5-AA4,0)</f>
        <v>0</v>
      </c>
      <c r="AB7" s="2" t="s">
        <v>2403</v>
      </c>
      <c r="AI7" s="3"/>
    </row>
    <row r="8" spans="1:36" x14ac:dyDescent="0.25">
      <c r="A8" s="44">
        <f t="shared" si="4"/>
        <v>7</v>
      </c>
      <c r="B8" s="44" t="s">
        <v>5</v>
      </c>
      <c r="C8" s="44" t="s">
        <v>13</v>
      </c>
      <c r="D8" s="45">
        <v>0</v>
      </c>
      <c r="E8" s="44" t="s">
        <v>7</v>
      </c>
      <c r="F8" s="45">
        <f>Curso[[#This Row],[Tempo]]*$AG$4</f>
        <v>0</v>
      </c>
      <c r="G8" s="46">
        <f t="shared" si="5"/>
        <v>1.1178438520681712E-2</v>
      </c>
      <c r="H8" s="47">
        <f>_xlfn.XLOOKUP(Curso[[#This Row],[Tempo Progr Acum]],Controle[Tempo Esperado Acum],Controle[Data corrida],,1,1)</f>
        <v>44667</v>
      </c>
      <c r="I8" s="47">
        <v>44667</v>
      </c>
      <c r="J8" s="48">
        <f ca="1">IF(Curso[[#This Row],[Data Prevista]]&gt;TODAY(),0,IF(Curso[[#This Row],[Data Prevista]]=TODAY(),3,2))</f>
        <v>2</v>
      </c>
      <c r="K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" s="53" t="str">
        <f>IF((Curso[[#This Row],[Estudado]]-7)&lt;$H$2,"",Curso[[#This Row],[Estudado]]-7)</f>
        <v/>
      </c>
      <c r="M8" s="53" t="str">
        <f>IF((Curso[[#This Row],[Estudado]]-15)&lt;$H$2,"",Curso[[#This Row],[Estudado]]-15)</f>
        <v/>
      </c>
      <c r="N8" s="53" t="str">
        <f>IF((Curso[[#This Row],[Estudado]]-30)&lt;$H$2,"",Curso[[#This Row],[Estudado]]-30)</f>
        <v/>
      </c>
      <c r="O8" s="53" t="str">
        <f>IF((Curso[[#This Row],[Estudado]]-60)&lt;$H$2,"",Curso[[#This Row],[Estudado]]-60)</f>
        <v/>
      </c>
      <c r="P8" s="53" t="str">
        <f>IF((Curso[[#This Row],[Estudado]]-120)&lt;$H$2,"",Curso[[#This Row],[Estudado]]-120)</f>
        <v/>
      </c>
      <c r="Q8" s="48"/>
      <c r="R8" s="2"/>
      <c r="S8" s="16">
        <f t="shared" si="6"/>
        <v>7</v>
      </c>
      <c r="T8" s="7">
        <f t="shared" si="2"/>
        <v>44673</v>
      </c>
      <c r="U8" s="4" t="str">
        <f t="shared" si="3"/>
        <v>sex</v>
      </c>
      <c r="V8" s="31">
        <f>IF(Controle[[#This Row],[Dia Semana]]&lt;&gt;"dom",$AI$1,0)</f>
        <v>8.5014947683109118E-2</v>
      </c>
      <c r="W8" s="9">
        <f t="shared" si="7"/>
        <v>0.51008968609865468</v>
      </c>
      <c r="X8" s="5">
        <f t="shared" si="0"/>
        <v>0.13600050972287298</v>
      </c>
      <c r="Y8" s="34">
        <f>Controle[[#This Row],[Tempo Estudado]]+Y7</f>
        <v>0.59478473150458644</v>
      </c>
      <c r="Z8" s="35" t="str">
        <f t="shared" ca="1" si="1"/>
        <v>O</v>
      </c>
    </row>
    <row r="9" spans="1:36" x14ac:dyDescent="0.25">
      <c r="A9" s="44">
        <f t="shared" si="4"/>
        <v>8</v>
      </c>
      <c r="B9" s="44" t="s">
        <v>5</v>
      </c>
      <c r="C9" s="44" t="s">
        <v>14</v>
      </c>
      <c r="D9" s="45">
        <v>5.1273148148148146E-3</v>
      </c>
      <c r="E9" s="44"/>
      <c r="F9" s="45">
        <f>Curso[[#This Row],[Tempo]]*$AG$4</f>
        <v>1.0168476929490756E-2</v>
      </c>
      <c r="G9" s="46">
        <f t="shared" si="5"/>
        <v>2.134691545017247E-2</v>
      </c>
      <c r="H9" s="47">
        <f>_xlfn.XLOOKUP(Curso[[#This Row],[Tempo Progr Acum]],Controle[Tempo Esperado Acum],Controle[Data corrida],,1,1)</f>
        <v>44667</v>
      </c>
      <c r="I9" s="47">
        <v>44667</v>
      </c>
      <c r="J9" s="48">
        <f ca="1">IF(Curso[[#This Row],[Data Prevista]]&gt;TODAY(),0,IF(Curso[[#This Row],[Data Prevista]]=TODAY(),3,2))</f>
        <v>2</v>
      </c>
      <c r="K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" s="53" t="str">
        <f>IF((Curso[[#This Row],[Estudado]]-7)&lt;$H$2,"",Curso[[#This Row],[Estudado]]-7)</f>
        <v/>
      </c>
      <c r="M9" s="53" t="str">
        <f>IF((Curso[[#This Row],[Estudado]]-15)&lt;$H$2,"",Curso[[#This Row],[Estudado]]-15)</f>
        <v/>
      </c>
      <c r="N9" s="53" t="str">
        <f>IF((Curso[[#This Row],[Estudado]]-30)&lt;$H$2,"",Curso[[#This Row],[Estudado]]-30)</f>
        <v/>
      </c>
      <c r="O9" s="53" t="str">
        <f>IF((Curso[[#This Row],[Estudado]]-60)&lt;$H$2,"",Curso[[#This Row],[Estudado]]-60)</f>
        <v/>
      </c>
      <c r="P9" s="53" t="str">
        <f>IF((Curso[[#This Row],[Estudado]]-120)&lt;$H$2,"",Curso[[#This Row],[Estudado]]-120)</f>
        <v/>
      </c>
      <c r="Q9" s="48"/>
      <c r="R9" s="2"/>
      <c r="S9" s="16">
        <f t="shared" si="6"/>
        <v>8</v>
      </c>
      <c r="T9" s="7">
        <f t="shared" si="2"/>
        <v>44674</v>
      </c>
      <c r="U9" s="4" t="str">
        <f t="shared" si="3"/>
        <v>sáb</v>
      </c>
      <c r="V9" s="31">
        <f>IF(Controle[[#This Row],[Dia Semana]]&lt;&gt;"dom",$AI$1,0)</f>
        <v>8.5014947683109118E-2</v>
      </c>
      <c r="W9" s="9">
        <f t="shared" si="7"/>
        <v>0.59510463378176381</v>
      </c>
      <c r="X9" s="5">
        <f t="shared" si="0"/>
        <v>6.2227406220879099E-2</v>
      </c>
      <c r="Y9" s="34">
        <f>Controle[[#This Row],[Tempo Estudado]]+Y8</f>
        <v>0.65701213772546552</v>
      </c>
      <c r="Z9" s="35" t="str">
        <f t="shared" ca="1" si="1"/>
        <v>O</v>
      </c>
      <c r="AA9" s="3" t="str">
        <f ca="1">IF(Z9="x",IF(Controle[[#This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" spans="1:36" x14ac:dyDescent="0.25">
      <c r="A10" s="44">
        <f t="shared" si="4"/>
        <v>9</v>
      </c>
      <c r="B10" s="44" t="s">
        <v>5</v>
      </c>
      <c r="C10" s="44" t="s">
        <v>15</v>
      </c>
      <c r="D10" s="45">
        <v>2.5115740740740741E-3</v>
      </c>
      <c r="E10" s="44"/>
      <c r="F10" s="45">
        <f>Curso[[#This Row],[Tempo]]*$AG$4</f>
        <v>4.9809469383735759E-3</v>
      </c>
      <c r="G10" s="46">
        <f t="shared" si="5"/>
        <v>2.6327862388546047E-2</v>
      </c>
      <c r="H10" s="47">
        <f>_xlfn.XLOOKUP(Curso[[#This Row],[Tempo Progr Acum]],Controle[Tempo Esperado Acum],Controle[Data corrida],,1,1)</f>
        <v>44667</v>
      </c>
      <c r="I10" s="47">
        <v>44667</v>
      </c>
      <c r="J10" s="48">
        <f ca="1">IF(Curso[[#This Row],[Data Prevista]]&gt;TODAY(),0,IF(Curso[[#This Row],[Data Prevista]]=TODAY(),3,2))</f>
        <v>2</v>
      </c>
      <c r="K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" s="53" t="str">
        <f>IF((Curso[[#This Row],[Estudado]]-7)&lt;$H$2,"",Curso[[#This Row],[Estudado]]-7)</f>
        <v/>
      </c>
      <c r="M10" s="53" t="str">
        <f>IF((Curso[[#This Row],[Estudado]]-15)&lt;$H$2,"",Curso[[#This Row],[Estudado]]-15)</f>
        <v/>
      </c>
      <c r="N10" s="53" t="str">
        <f>IF((Curso[[#This Row],[Estudado]]-30)&lt;$H$2,"",Curso[[#This Row],[Estudado]]-30)</f>
        <v/>
      </c>
      <c r="O10" s="53" t="str">
        <f>IF((Curso[[#This Row],[Estudado]]-60)&lt;$H$2,"",Curso[[#This Row],[Estudado]]-60)</f>
        <v/>
      </c>
      <c r="P10" s="53" t="str">
        <f>IF((Curso[[#This Row],[Estudado]]-120)&lt;$H$2,"",Curso[[#This Row],[Estudado]]-120)</f>
        <v/>
      </c>
      <c r="Q10" s="48"/>
      <c r="R10" s="2"/>
      <c r="S10" s="16">
        <f t="shared" si="6"/>
        <v>9</v>
      </c>
      <c r="T10" s="7">
        <f t="shared" si="2"/>
        <v>44675</v>
      </c>
      <c r="U10" s="4" t="str">
        <f t="shared" si="3"/>
        <v>dom</v>
      </c>
      <c r="V10" s="31">
        <f>IF(Controle[[#This Row],[Dia Semana]]&lt;&gt;"dom",$AI$1,0)</f>
        <v>0</v>
      </c>
      <c r="W10" s="9">
        <f t="shared" si="7"/>
        <v>0.59510463378176381</v>
      </c>
      <c r="X10" s="5">
        <f t="shared" si="0"/>
        <v>0</v>
      </c>
      <c r="Y10" s="34">
        <f>Controle[[#This Row],[Tempo Estudado]]+Y9</f>
        <v>0.65701213772546552</v>
      </c>
      <c r="Z10" s="35" t="str">
        <f t="shared" ca="1" si="1"/>
        <v>O</v>
      </c>
      <c r="AA10" s="3" t="str">
        <f ca="1">IF(Z10="x",IF(Controle[[#This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" spans="1:36" x14ac:dyDescent="0.25">
      <c r="A11" s="44">
        <f t="shared" si="4"/>
        <v>10</v>
      </c>
      <c r="B11" s="44" t="s">
        <v>5</v>
      </c>
      <c r="C11" s="44" t="s">
        <v>16</v>
      </c>
      <c r="D11" s="45">
        <v>3.3449074074074071E-3</v>
      </c>
      <c r="E11" s="44"/>
      <c r="F11" s="45">
        <f>Curso[[#This Row],[Tempo]]*$AG$4</f>
        <v>6.6336113603224119E-3</v>
      </c>
      <c r="G11" s="46">
        <f t="shared" si="5"/>
        <v>3.2961473748868458E-2</v>
      </c>
      <c r="H11" s="47">
        <f>_xlfn.XLOOKUP(Curso[[#This Row],[Tempo Progr Acum]],Controle[Tempo Esperado Acum],Controle[Data corrida],,1,1)</f>
        <v>44667</v>
      </c>
      <c r="I11" s="47">
        <v>44667</v>
      </c>
      <c r="J11" s="48">
        <f ca="1">IF(Curso[[#This Row],[Data Prevista]]&gt;TODAY(),0,IF(Curso[[#This Row],[Data Prevista]]=TODAY(),3,2))</f>
        <v>2</v>
      </c>
      <c r="K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" s="53" t="str">
        <f>IF((Curso[[#This Row],[Estudado]]-7)&lt;$H$2,"",Curso[[#This Row],[Estudado]]-7)</f>
        <v/>
      </c>
      <c r="M11" s="53" t="str">
        <f>IF((Curso[[#This Row],[Estudado]]-15)&lt;$H$2,"",Curso[[#This Row],[Estudado]]-15)</f>
        <v/>
      </c>
      <c r="N11" s="53" t="str">
        <f>IF((Curso[[#This Row],[Estudado]]-30)&lt;$H$2,"",Curso[[#This Row],[Estudado]]-30)</f>
        <v/>
      </c>
      <c r="O11" s="53" t="str">
        <f>IF((Curso[[#This Row],[Estudado]]-60)&lt;$H$2,"",Curso[[#This Row],[Estudado]]-60)</f>
        <v/>
      </c>
      <c r="P11" s="53" t="str">
        <f>IF((Curso[[#This Row],[Estudado]]-120)&lt;$H$2,"",Curso[[#This Row],[Estudado]]-120)</f>
        <v/>
      </c>
      <c r="Q11" s="48"/>
      <c r="R11" s="2"/>
      <c r="S11" s="16">
        <f t="shared" si="6"/>
        <v>10</v>
      </c>
      <c r="T11" s="7">
        <f t="shared" si="2"/>
        <v>44676</v>
      </c>
      <c r="U11" s="4" t="str">
        <f t="shared" si="3"/>
        <v>seg</v>
      </c>
      <c r="V11" s="31">
        <f>IF(Controle[[#This Row],[Dia Semana]]&lt;&gt;"dom",$AI$1,0)</f>
        <v>8.5014947683109118E-2</v>
      </c>
      <c r="W11" s="9">
        <f t="shared" si="7"/>
        <v>0.68011958146487295</v>
      </c>
      <c r="X11" s="5">
        <f t="shared" si="0"/>
        <v>0</v>
      </c>
      <c r="Y11" s="34">
        <f>Controle[[#This Row],[Tempo Estudado]]+Y10</f>
        <v>0.65701213772546552</v>
      </c>
      <c r="Z11" s="35" t="str">
        <f t="shared" ca="1" si="1"/>
        <v>O</v>
      </c>
      <c r="AA11" s="3" t="str">
        <f ca="1">IF(Z11="x",IF(Controle[[#This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" spans="1:36" x14ac:dyDescent="0.25">
      <c r="A12" s="44">
        <f t="shared" si="4"/>
        <v>11</v>
      </c>
      <c r="B12" s="44" t="s">
        <v>5</v>
      </c>
      <c r="C12" s="44" t="s">
        <v>17</v>
      </c>
      <c r="D12" s="45">
        <v>2.0486111111111113E-3</v>
      </c>
      <c r="E12" s="44"/>
      <c r="F12" s="45">
        <f>Curso[[#This Row],[Tempo]]*$AG$4</f>
        <v>4.0628000372908892E-3</v>
      </c>
      <c r="G12" s="46">
        <f t="shared" si="5"/>
        <v>3.7024273786159349E-2</v>
      </c>
      <c r="H12" s="47">
        <f>_xlfn.XLOOKUP(Curso[[#This Row],[Tempo Progr Acum]],Controle[Tempo Esperado Acum],Controle[Data corrida],,1,1)</f>
        <v>44667</v>
      </c>
      <c r="I12" s="47">
        <v>44667</v>
      </c>
      <c r="J12" s="48">
        <f ca="1">IF(Curso[[#This Row],[Data Prevista]]&gt;TODAY(),0,IF(Curso[[#This Row],[Data Prevista]]=TODAY(),3,2))</f>
        <v>2</v>
      </c>
      <c r="K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" s="53" t="str">
        <f>IF((Curso[[#This Row],[Estudado]]-7)&lt;$H$2,"",Curso[[#This Row],[Estudado]]-7)</f>
        <v/>
      </c>
      <c r="M12" s="53" t="str">
        <f>IF((Curso[[#This Row],[Estudado]]-15)&lt;$H$2,"",Curso[[#This Row],[Estudado]]-15)</f>
        <v/>
      </c>
      <c r="N12" s="53" t="str">
        <f>IF((Curso[[#This Row],[Estudado]]-30)&lt;$H$2,"",Curso[[#This Row],[Estudado]]-30)</f>
        <v/>
      </c>
      <c r="O12" s="53" t="str">
        <f>IF((Curso[[#This Row],[Estudado]]-60)&lt;$H$2,"",Curso[[#This Row],[Estudado]]-60)</f>
        <v/>
      </c>
      <c r="P12" s="53" t="str">
        <f>IF((Curso[[#This Row],[Estudado]]-120)&lt;$H$2,"",Curso[[#This Row],[Estudado]]-120)</f>
        <v/>
      </c>
      <c r="Q12" s="48"/>
      <c r="R12" s="2"/>
      <c r="S12" s="16">
        <f t="shared" si="6"/>
        <v>11</v>
      </c>
      <c r="T12" s="7">
        <f t="shared" si="2"/>
        <v>44677</v>
      </c>
      <c r="U12" s="4" t="str">
        <f t="shared" si="3"/>
        <v>ter</v>
      </c>
      <c r="V12" s="31">
        <f>IF(Controle[[#This Row],[Dia Semana]]&lt;&gt;"dom",$AI$1,0)</f>
        <v>8.5014947683109118E-2</v>
      </c>
      <c r="W12" s="9">
        <f t="shared" si="7"/>
        <v>0.76513452914798208</v>
      </c>
      <c r="X12" s="5">
        <f t="shared" si="0"/>
        <v>0</v>
      </c>
      <c r="Y12" s="34">
        <f>Controle[[#This Row],[Tempo Estudado]]+Y11</f>
        <v>0.65701213772546552</v>
      </c>
      <c r="Z12" s="35" t="str">
        <f t="shared" ca="1" si="1"/>
        <v>O</v>
      </c>
      <c r="AA12" s="3" t="str">
        <f ca="1">IF(Z12="x",IF(Controle[[#This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" spans="1:36" x14ac:dyDescent="0.25">
      <c r="A13" s="44">
        <f t="shared" si="4"/>
        <v>12</v>
      </c>
      <c r="B13" s="44" t="s">
        <v>5</v>
      </c>
      <c r="C13" s="44" t="s">
        <v>18</v>
      </c>
      <c r="D13" s="45">
        <v>8.5532407407407415E-3</v>
      </c>
      <c r="E13" s="44"/>
      <c r="F13" s="45">
        <f>Curso[[#This Row],[Tempo]]*$AG$4</f>
        <v>1.6962763997502638E-2</v>
      </c>
      <c r="G13" s="46">
        <f t="shared" si="5"/>
        <v>5.3987037783661984E-2</v>
      </c>
      <c r="H13" s="47">
        <f>_xlfn.XLOOKUP(Curso[[#This Row],[Tempo Progr Acum]],Controle[Tempo Esperado Acum],Controle[Data corrida],,1,1)</f>
        <v>44667</v>
      </c>
      <c r="I13" s="47">
        <v>44667</v>
      </c>
      <c r="J13" s="48">
        <f ca="1">IF(Curso[[#This Row],[Data Prevista]]&gt;TODAY(),0,IF(Curso[[#This Row],[Data Prevista]]=TODAY(),3,2))</f>
        <v>2</v>
      </c>
      <c r="K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" s="53" t="str">
        <f>IF((Curso[[#This Row],[Estudado]]-7)&lt;$H$2,"",Curso[[#This Row],[Estudado]]-7)</f>
        <v/>
      </c>
      <c r="M13" s="53" t="str">
        <f>IF((Curso[[#This Row],[Estudado]]-15)&lt;$H$2,"",Curso[[#This Row],[Estudado]]-15)</f>
        <v/>
      </c>
      <c r="N13" s="53" t="str">
        <f>IF((Curso[[#This Row],[Estudado]]-30)&lt;$H$2,"",Curso[[#This Row],[Estudado]]-30)</f>
        <v/>
      </c>
      <c r="O13" s="53" t="str">
        <f>IF((Curso[[#This Row],[Estudado]]-60)&lt;$H$2,"",Curso[[#This Row],[Estudado]]-60)</f>
        <v/>
      </c>
      <c r="P13" s="53" t="str">
        <f>IF((Curso[[#This Row],[Estudado]]-120)&lt;$H$2,"",Curso[[#This Row],[Estudado]]-120)</f>
        <v/>
      </c>
      <c r="Q13" s="48"/>
      <c r="R13" s="2"/>
      <c r="S13" s="16">
        <f t="shared" si="6"/>
        <v>12</v>
      </c>
      <c r="T13" s="7">
        <f t="shared" si="2"/>
        <v>44678</v>
      </c>
      <c r="U13" s="4" t="str">
        <f t="shared" si="3"/>
        <v>qua</v>
      </c>
      <c r="V13" s="31">
        <f>IF(Controle[[#This Row],[Dia Semana]]&lt;&gt;"dom",$AI$1,0)</f>
        <v>8.5014947683109118E-2</v>
      </c>
      <c r="W13" s="9">
        <f t="shared" si="7"/>
        <v>0.85014947683109121</v>
      </c>
      <c r="X13" s="5">
        <f t="shared" si="0"/>
        <v>0.11006285976728708</v>
      </c>
      <c r="Y13" s="34">
        <f>Controle[[#This Row],[Tempo Estudado]]+Y12</f>
        <v>0.76707499749275265</v>
      </c>
      <c r="Z13" s="35" t="str">
        <f t="shared" ca="1" si="1"/>
        <v>O</v>
      </c>
      <c r="AA13" s="3" t="str">
        <f ca="1">IF(Z13="x",IF(Controle[[#This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" spans="1:36" x14ac:dyDescent="0.25">
      <c r="A14" s="44">
        <f t="shared" si="4"/>
        <v>13</v>
      </c>
      <c r="B14" s="44" t="s">
        <v>5</v>
      </c>
      <c r="C14" s="44" t="s">
        <v>19</v>
      </c>
      <c r="D14" s="45">
        <v>3.6226851851851854E-3</v>
      </c>
      <c r="E14" s="44"/>
      <c r="F14" s="45">
        <f>Curso[[#This Row],[Tempo]]*$AG$4</f>
        <v>7.1844995009720247E-3</v>
      </c>
      <c r="G14" s="46">
        <f t="shared" si="5"/>
        <v>6.1171537284634009E-2</v>
      </c>
      <c r="H14" s="47">
        <f>_xlfn.XLOOKUP(Curso[[#This Row],[Tempo Progr Acum]],Controle[Tempo Esperado Acum],Controle[Data corrida],,1,1)</f>
        <v>44667</v>
      </c>
      <c r="I14" s="47">
        <v>44667</v>
      </c>
      <c r="J14" s="48">
        <f ca="1">IF(Curso[[#This Row],[Data Prevista]]&gt;TODAY(),0,IF(Curso[[#This Row],[Data Prevista]]=TODAY(),3,2))</f>
        <v>2</v>
      </c>
      <c r="K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" s="53" t="str">
        <f>IF((Curso[[#This Row],[Estudado]]-7)&lt;$H$2,"",Curso[[#This Row],[Estudado]]-7)</f>
        <v/>
      </c>
      <c r="M14" s="53" t="str">
        <f>IF((Curso[[#This Row],[Estudado]]-15)&lt;$H$2,"",Curso[[#This Row],[Estudado]]-15)</f>
        <v/>
      </c>
      <c r="N14" s="53" t="str">
        <f>IF((Curso[[#This Row],[Estudado]]-30)&lt;$H$2,"",Curso[[#This Row],[Estudado]]-30)</f>
        <v/>
      </c>
      <c r="O14" s="53" t="str">
        <f>IF((Curso[[#This Row],[Estudado]]-60)&lt;$H$2,"",Curso[[#This Row],[Estudado]]-60)</f>
        <v/>
      </c>
      <c r="P14" s="53" t="str">
        <f>IF((Curso[[#This Row],[Estudado]]-120)&lt;$H$2,"",Curso[[#This Row],[Estudado]]-120)</f>
        <v/>
      </c>
      <c r="Q14" s="48"/>
      <c r="R14" s="2"/>
      <c r="S14" s="16">
        <f t="shared" si="6"/>
        <v>13</v>
      </c>
      <c r="T14" s="7">
        <f t="shared" si="2"/>
        <v>44679</v>
      </c>
      <c r="U14" s="4" t="str">
        <f t="shared" si="3"/>
        <v>qui</v>
      </c>
      <c r="V14" s="31">
        <f>IF(Controle[[#This Row],[Dia Semana]]&lt;&gt;"dom",$AI$1,0)</f>
        <v>8.5014947683109118E-2</v>
      </c>
      <c r="W14" s="9">
        <f t="shared" si="7"/>
        <v>0.93516442451420034</v>
      </c>
      <c r="X14" s="5">
        <f t="shared" si="0"/>
        <v>0</v>
      </c>
      <c r="Y14" s="34">
        <f>Controle[[#This Row],[Tempo Estudado]]+Y13</f>
        <v>0.76707499749275265</v>
      </c>
      <c r="Z14" s="35" t="str">
        <f t="shared" ca="1" si="1"/>
        <v>O</v>
      </c>
      <c r="AA14" s="3" t="str">
        <f ca="1">IF(Z14="x",IF(Controle[[#This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" spans="1:36" x14ac:dyDescent="0.25">
      <c r="A15" s="44">
        <f t="shared" si="4"/>
        <v>14</v>
      </c>
      <c r="B15" s="44" t="s">
        <v>5</v>
      </c>
      <c r="C15" s="44" t="s">
        <v>20</v>
      </c>
      <c r="D15" s="45">
        <v>5.7060185185185191E-3</v>
      </c>
      <c r="E15" s="44"/>
      <c r="F15" s="45">
        <f>Curso[[#This Row],[Tempo]]*$AG$4</f>
        <v>1.1316160555844116E-2</v>
      </c>
      <c r="G15" s="46">
        <f t="shared" si="5"/>
        <v>7.2487697840478121E-2</v>
      </c>
      <c r="H15" s="47">
        <f>_xlfn.XLOOKUP(Curso[[#This Row],[Tempo Progr Acum]],Controle[Tempo Esperado Acum],Controle[Data corrida],,1,1)</f>
        <v>44667</v>
      </c>
      <c r="I15" s="47">
        <v>44667</v>
      </c>
      <c r="J15" s="48">
        <f ca="1">IF(Curso[[#This Row],[Data Prevista]]&gt;TODAY(),0,IF(Curso[[#This Row],[Data Prevista]]=TODAY(),3,2))</f>
        <v>2</v>
      </c>
      <c r="K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" s="53" t="str">
        <f>IF((Curso[[#This Row],[Estudado]]-7)&lt;$H$2,"",Curso[[#This Row],[Estudado]]-7)</f>
        <v/>
      </c>
      <c r="M15" s="53" t="str">
        <f>IF((Curso[[#This Row],[Estudado]]-15)&lt;$H$2,"",Curso[[#This Row],[Estudado]]-15)</f>
        <v/>
      </c>
      <c r="N15" s="53" t="str">
        <f>IF((Curso[[#This Row],[Estudado]]-30)&lt;$H$2,"",Curso[[#This Row],[Estudado]]-30)</f>
        <v/>
      </c>
      <c r="O15" s="53" t="str">
        <f>IF((Curso[[#This Row],[Estudado]]-60)&lt;$H$2,"",Curso[[#This Row],[Estudado]]-60)</f>
        <v/>
      </c>
      <c r="P15" s="53" t="str">
        <f>IF((Curso[[#This Row],[Estudado]]-120)&lt;$H$2,"",Curso[[#This Row],[Estudado]]-120)</f>
        <v/>
      </c>
      <c r="Q15" s="48"/>
      <c r="R15" s="2"/>
      <c r="S15" s="16">
        <f t="shared" si="6"/>
        <v>14</v>
      </c>
      <c r="T15" s="7">
        <f t="shared" si="2"/>
        <v>44680</v>
      </c>
      <c r="U15" s="4" t="str">
        <f t="shared" si="3"/>
        <v>sex</v>
      </c>
      <c r="V15" s="31">
        <f>IF(Controle[[#This Row],[Dia Semana]]&lt;&gt;"dom",$AI$1,0)</f>
        <v>8.5014947683109118E-2</v>
      </c>
      <c r="W15" s="9">
        <f t="shared" si="7"/>
        <v>1.0201793721973094</v>
      </c>
      <c r="X15" s="5">
        <f t="shared" si="0"/>
        <v>0</v>
      </c>
      <c r="Y15" s="34">
        <f>Controle[[#This Row],[Tempo Estudado]]+Y14</f>
        <v>0.76707499749275265</v>
      </c>
      <c r="Z15" s="35" t="str">
        <f t="shared" ca="1" si="1"/>
        <v>O</v>
      </c>
      <c r="AA15" s="3" t="str">
        <f ca="1">IF(Z15="x",IF(Controle[[#This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" spans="1:36" x14ac:dyDescent="0.25">
      <c r="A16" s="44">
        <f t="shared" si="4"/>
        <v>15</v>
      </c>
      <c r="B16" s="44" t="s">
        <v>5</v>
      </c>
      <c r="C16" s="44" t="s">
        <v>21</v>
      </c>
      <c r="D16" s="45">
        <v>3.9004629629629632E-3</v>
      </c>
      <c r="E16" s="44"/>
      <c r="F16" s="45">
        <f>Curso[[#This Row],[Tempo]]*$AG$4</f>
        <v>7.7353876416216367E-3</v>
      </c>
      <c r="G16" s="46">
        <f t="shared" si="5"/>
        <v>8.0223085482099762E-2</v>
      </c>
      <c r="H16" s="47">
        <f>_xlfn.XLOOKUP(Curso[[#This Row],[Tempo Progr Acum]],Controle[Tempo Esperado Acum],Controle[Data corrida],,1,1)</f>
        <v>44667</v>
      </c>
      <c r="I16" s="47">
        <v>44667</v>
      </c>
      <c r="J16" s="48">
        <f ca="1">IF(Curso[[#This Row],[Data Prevista]]&gt;TODAY(),0,IF(Curso[[#This Row],[Data Prevista]]=TODAY(),3,2))</f>
        <v>2</v>
      </c>
      <c r="K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" s="53" t="str">
        <f>IF((Curso[[#This Row],[Estudado]]-7)&lt;$H$2,"",Curso[[#This Row],[Estudado]]-7)</f>
        <v/>
      </c>
      <c r="M16" s="53" t="str">
        <f>IF((Curso[[#This Row],[Estudado]]-15)&lt;$H$2,"",Curso[[#This Row],[Estudado]]-15)</f>
        <v/>
      </c>
      <c r="N16" s="53" t="str">
        <f>IF((Curso[[#This Row],[Estudado]]-30)&lt;$H$2,"",Curso[[#This Row],[Estudado]]-30)</f>
        <v/>
      </c>
      <c r="O16" s="53" t="str">
        <f>IF((Curso[[#This Row],[Estudado]]-60)&lt;$H$2,"",Curso[[#This Row],[Estudado]]-60)</f>
        <v/>
      </c>
      <c r="P16" s="53" t="str">
        <f>IF((Curso[[#This Row],[Estudado]]-120)&lt;$H$2,"",Curso[[#This Row],[Estudado]]-120)</f>
        <v/>
      </c>
      <c r="Q16" s="48"/>
      <c r="R16" s="2"/>
      <c r="S16" s="16">
        <f t="shared" si="6"/>
        <v>15</v>
      </c>
      <c r="T16" s="7">
        <f t="shared" si="2"/>
        <v>44681</v>
      </c>
      <c r="U16" s="4" t="str">
        <f t="shared" si="3"/>
        <v>sáb</v>
      </c>
      <c r="V16" s="31">
        <f>IF(Controle[[#This Row],[Dia Semana]]&lt;&gt;"dom",$AI$1,0)</f>
        <v>8.5014947683109118E-2</v>
      </c>
      <c r="W16" s="9">
        <f t="shared" si="7"/>
        <v>1.1051943198804184</v>
      </c>
      <c r="X16" s="5">
        <f t="shared" si="0"/>
        <v>0.26557399113816715</v>
      </c>
      <c r="Y16" s="34">
        <f>Controle[[#This Row],[Tempo Estudado]]+Y15</f>
        <v>1.0326489886309198</v>
      </c>
      <c r="Z16" s="35" t="str">
        <f t="shared" ca="1" si="1"/>
        <v>O</v>
      </c>
      <c r="AA16" s="3" t="str">
        <f ca="1">IF(Z16="x",IF(Controle[[#This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" spans="1:27" x14ac:dyDescent="0.25">
      <c r="A17" s="44">
        <f t="shared" si="4"/>
        <v>16</v>
      </c>
      <c r="B17" s="44" t="s">
        <v>5</v>
      </c>
      <c r="C17" s="44" t="s">
        <v>22</v>
      </c>
      <c r="D17" s="45">
        <v>2.9861111111111113E-3</v>
      </c>
      <c r="E17" s="44"/>
      <c r="F17" s="45">
        <f>Curso[[#This Row],[Tempo]]*$AG$4</f>
        <v>5.9220475119833305E-3</v>
      </c>
      <c r="G17" s="46">
        <f t="shared" si="5"/>
        <v>8.6145132994083093E-2</v>
      </c>
      <c r="H17" s="47">
        <f>_xlfn.XLOOKUP(Curso[[#This Row],[Tempo Progr Acum]],Controle[Tempo Esperado Acum],Controle[Data corrida],,1,1)</f>
        <v>44669</v>
      </c>
      <c r="I17" s="47">
        <v>44667</v>
      </c>
      <c r="J17" s="48">
        <f ca="1">IF(Curso[[#This Row],[Data Prevista]]&gt;TODAY(),0,IF(Curso[[#This Row],[Data Prevista]]=TODAY(),3,2))</f>
        <v>2</v>
      </c>
      <c r="K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" s="53" t="str">
        <f>IF((Curso[[#This Row],[Estudado]]-7)&lt;$H$2,"",Curso[[#This Row],[Estudado]]-7)</f>
        <v/>
      </c>
      <c r="M17" s="53" t="str">
        <f>IF((Curso[[#This Row],[Estudado]]-15)&lt;$H$2,"",Curso[[#This Row],[Estudado]]-15)</f>
        <v/>
      </c>
      <c r="N17" s="53" t="str">
        <f>IF((Curso[[#This Row],[Estudado]]-30)&lt;$H$2,"",Curso[[#This Row],[Estudado]]-30)</f>
        <v/>
      </c>
      <c r="O17" s="53" t="str">
        <f>IF((Curso[[#This Row],[Estudado]]-60)&lt;$H$2,"",Curso[[#This Row],[Estudado]]-60)</f>
        <v/>
      </c>
      <c r="P17" s="53" t="str">
        <f>IF((Curso[[#This Row],[Estudado]]-120)&lt;$H$2,"",Curso[[#This Row],[Estudado]]-120)</f>
        <v/>
      </c>
      <c r="Q17" s="48"/>
      <c r="R17" s="2"/>
      <c r="S17" s="16">
        <f t="shared" si="6"/>
        <v>16</v>
      </c>
      <c r="T17" s="7">
        <f t="shared" si="2"/>
        <v>44682</v>
      </c>
      <c r="U17" s="4" t="str">
        <f t="shared" si="3"/>
        <v>dom</v>
      </c>
      <c r="V17" s="31">
        <f>IF(Controle[[#This Row],[Dia Semana]]&lt;&gt;"dom",$AI$1,0)</f>
        <v>0</v>
      </c>
      <c r="W17" s="9">
        <f t="shared" si="7"/>
        <v>1.1051943198804184</v>
      </c>
      <c r="X17" s="5">
        <f t="shared" si="0"/>
        <v>0.1000550585454858</v>
      </c>
      <c r="Y17" s="34">
        <f>Controle[[#This Row],[Tempo Estudado]]+Y16</f>
        <v>1.1327040471764056</v>
      </c>
      <c r="Z17" s="35" t="str">
        <f t="shared" ca="1" si="1"/>
        <v>O</v>
      </c>
      <c r="AA17" s="3" t="str">
        <f ca="1">IF(Z17="x",IF(Controle[[#This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" spans="1:27" x14ac:dyDescent="0.25">
      <c r="A18" s="44">
        <f t="shared" si="4"/>
        <v>17</v>
      </c>
      <c r="B18" s="44" t="s">
        <v>5</v>
      </c>
      <c r="C18" s="44" t="s">
        <v>23</v>
      </c>
      <c r="D18" s="45">
        <v>5.8333333333333336E-3</v>
      </c>
      <c r="E18" s="44"/>
      <c r="F18" s="45">
        <f>Curso[[#This Row],[Tempo]]*$AG$4</f>
        <v>1.1568650953641854E-2</v>
      </c>
      <c r="G18" s="46">
        <f t="shared" si="5"/>
        <v>9.7713783947724953E-2</v>
      </c>
      <c r="H18" s="47">
        <f>_xlfn.XLOOKUP(Curso[[#This Row],[Tempo Progr Acum]],Controle[Tempo Esperado Acum],Controle[Data corrida],,1,1)</f>
        <v>44669</v>
      </c>
      <c r="I18" s="47">
        <v>44667</v>
      </c>
      <c r="J18" s="48">
        <f ca="1">IF(Curso[[#This Row],[Data Prevista]]&gt;TODAY(),0,IF(Curso[[#This Row],[Data Prevista]]=TODAY(),3,2))</f>
        <v>2</v>
      </c>
      <c r="K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" s="53" t="str">
        <f>IF((Curso[[#This Row],[Estudado]]-7)&lt;$H$2,"",Curso[[#This Row],[Estudado]]-7)</f>
        <v/>
      </c>
      <c r="M18" s="53" t="str">
        <f>IF((Curso[[#This Row],[Estudado]]-15)&lt;$H$2,"",Curso[[#This Row],[Estudado]]-15)</f>
        <v/>
      </c>
      <c r="N18" s="53" t="str">
        <f>IF((Curso[[#This Row],[Estudado]]-30)&lt;$H$2,"",Curso[[#This Row],[Estudado]]-30)</f>
        <v/>
      </c>
      <c r="O18" s="53" t="str">
        <f>IF((Curso[[#This Row],[Estudado]]-60)&lt;$H$2,"",Curso[[#This Row],[Estudado]]-60)</f>
        <v/>
      </c>
      <c r="P18" s="53" t="str">
        <f>IF((Curso[[#This Row],[Estudado]]-120)&lt;$H$2,"",Curso[[#This Row],[Estudado]]-120)</f>
        <v/>
      </c>
      <c r="Q18" s="48"/>
      <c r="R18" s="2"/>
      <c r="S18" s="16">
        <f t="shared" si="6"/>
        <v>17</v>
      </c>
      <c r="T18" s="7">
        <f t="shared" si="2"/>
        <v>44683</v>
      </c>
      <c r="U18" s="4" t="str">
        <f t="shared" si="3"/>
        <v>seg</v>
      </c>
      <c r="V18" s="31">
        <f>IF(Controle[[#This Row],[Dia Semana]]&lt;&gt;"dom",$AI$1,0)</f>
        <v>8.5014947683109118E-2</v>
      </c>
      <c r="W18" s="9">
        <f t="shared" si="7"/>
        <v>1.1902092675635274</v>
      </c>
      <c r="X18" s="5">
        <f t="shared" si="0"/>
        <v>0</v>
      </c>
      <c r="Y18" s="34">
        <f>Controle[[#This Row],[Tempo Estudado]]+Y17</f>
        <v>1.1327040471764056</v>
      </c>
      <c r="Z18" s="35" t="str">
        <f t="shared" ca="1" si="1"/>
        <v>O</v>
      </c>
      <c r="AA18" s="3" t="str">
        <f ca="1">IF(Z18="x",IF(Controle[[#This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" spans="1:27" x14ac:dyDescent="0.25">
      <c r="A19" s="44">
        <f t="shared" si="4"/>
        <v>18</v>
      </c>
      <c r="B19" s="44" t="s">
        <v>5</v>
      </c>
      <c r="C19" s="44" t="s">
        <v>24</v>
      </c>
      <c r="D19" s="45">
        <v>5.3125000000000004E-3</v>
      </c>
      <c r="E19" s="44"/>
      <c r="F19" s="45">
        <f>Curso[[#This Row],[Tempo]]*$AG$4</f>
        <v>1.0535735689923833E-2</v>
      </c>
      <c r="G19" s="46">
        <f t="shared" si="5"/>
        <v>0.10824951963764878</v>
      </c>
      <c r="H19" s="47">
        <f>_xlfn.XLOOKUP(Curso[[#This Row],[Tempo Progr Acum]],Controle[Tempo Esperado Acum],Controle[Data corrida],,1,1)</f>
        <v>44669</v>
      </c>
      <c r="I19" s="47">
        <v>44667</v>
      </c>
      <c r="J19" s="48">
        <f ca="1">IF(Curso[[#This Row],[Data Prevista]]&gt;TODAY(),0,IF(Curso[[#This Row],[Data Prevista]]=TODAY(),3,2))</f>
        <v>2</v>
      </c>
      <c r="K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" s="53" t="str">
        <f>IF((Curso[[#This Row],[Estudado]]-7)&lt;$H$2,"",Curso[[#This Row],[Estudado]]-7)</f>
        <v/>
      </c>
      <c r="M19" s="53" t="str">
        <f>IF((Curso[[#This Row],[Estudado]]-15)&lt;$H$2,"",Curso[[#This Row],[Estudado]]-15)</f>
        <v/>
      </c>
      <c r="N19" s="53" t="str">
        <f>IF((Curso[[#This Row],[Estudado]]-30)&lt;$H$2,"",Curso[[#This Row],[Estudado]]-30)</f>
        <v/>
      </c>
      <c r="O19" s="53" t="str">
        <f>IF((Curso[[#This Row],[Estudado]]-60)&lt;$H$2,"",Curso[[#This Row],[Estudado]]-60)</f>
        <v/>
      </c>
      <c r="P19" s="53" t="str">
        <f>IF((Curso[[#This Row],[Estudado]]-120)&lt;$H$2,"",Curso[[#This Row],[Estudado]]-120)</f>
        <v/>
      </c>
      <c r="Q19" s="48"/>
      <c r="R19" s="2"/>
      <c r="S19" s="16">
        <f t="shared" si="6"/>
        <v>18</v>
      </c>
      <c r="T19" s="7">
        <f t="shared" si="2"/>
        <v>44684</v>
      </c>
      <c r="U19" s="4" t="str">
        <f t="shared" si="3"/>
        <v>ter</v>
      </c>
      <c r="V19" s="31">
        <f>IF(Controle[[#This Row],[Dia Semana]]&lt;&gt;"dom",$AI$1,0)</f>
        <v>8.5014947683109118E-2</v>
      </c>
      <c r="W19" s="9">
        <f t="shared" si="7"/>
        <v>1.2752242152466364</v>
      </c>
      <c r="X19" s="5">
        <f t="shared" si="0"/>
        <v>0</v>
      </c>
      <c r="Y19" s="34">
        <f>Controle[[#This Row],[Tempo Estudado]]+Y18</f>
        <v>1.1327040471764056</v>
      </c>
      <c r="Z19" s="35" t="str">
        <f t="shared" ca="1" si="1"/>
        <v>O</v>
      </c>
      <c r="AA19" s="3" t="str">
        <f ca="1">IF(Z19="x",IF(Controle[[#This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" spans="1:27" x14ac:dyDescent="0.25">
      <c r="A20" s="44">
        <f t="shared" si="4"/>
        <v>19</v>
      </c>
      <c r="B20" s="44" t="s">
        <v>5</v>
      </c>
      <c r="C20" s="44" t="s">
        <v>25</v>
      </c>
      <c r="D20" s="45">
        <v>3.4027777777777784E-3</v>
      </c>
      <c r="E20" s="44"/>
      <c r="F20" s="45">
        <f>Curso[[#This Row],[Tempo]]*$AG$4</f>
        <v>6.7483797229577489E-3</v>
      </c>
      <c r="G20" s="46">
        <f t="shared" si="5"/>
        <v>0.11499789936060653</v>
      </c>
      <c r="H20" s="47">
        <f>_xlfn.XLOOKUP(Curso[[#This Row],[Tempo Progr Acum]],Controle[Tempo Esperado Acum],Controle[Data corrida],,1,1)</f>
        <v>44669</v>
      </c>
      <c r="I20" s="47">
        <v>44667</v>
      </c>
      <c r="J20" s="48">
        <f ca="1">IF(Curso[[#This Row],[Data Prevista]]&gt;TODAY(),0,IF(Curso[[#This Row],[Data Prevista]]=TODAY(),3,2))</f>
        <v>2</v>
      </c>
      <c r="K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" s="53" t="str">
        <f>IF((Curso[[#This Row],[Estudado]]-7)&lt;$H$2,"",Curso[[#This Row],[Estudado]]-7)</f>
        <v/>
      </c>
      <c r="M20" s="53" t="str">
        <f>IF((Curso[[#This Row],[Estudado]]-15)&lt;$H$2,"",Curso[[#This Row],[Estudado]]-15)</f>
        <v/>
      </c>
      <c r="N20" s="53" t="str">
        <f>IF((Curso[[#This Row],[Estudado]]-30)&lt;$H$2,"",Curso[[#This Row],[Estudado]]-30)</f>
        <v/>
      </c>
      <c r="O20" s="53" t="str">
        <f>IF((Curso[[#This Row],[Estudado]]-60)&lt;$H$2,"",Curso[[#This Row],[Estudado]]-60)</f>
        <v/>
      </c>
      <c r="P20" s="53" t="str">
        <f>IF((Curso[[#This Row],[Estudado]]-120)&lt;$H$2,"",Curso[[#This Row],[Estudado]]-120)</f>
        <v/>
      </c>
      <c r="Q20" s="48"/>
      <c r="R20" s="2"/>
      <c r="S20" s="16">
        <f t="shared" si="6"/>
        <v>19</v>
      </c>
      <c r="T20" s="7">
        <f t="shared" si="2"/>
        <v>44685</v>
      </c>
      <c r="U20" s="4" t="str">
        <f t="shared" si="3"/>
        <v>qua</v>
      </c>
      <c r="V20" s="31">
        <f>IF(Controle[[#This Row],[Dia Semana]]&lt;&gt;"dom",$AI$1,0)</f>
        <v>8.5014947683109118E-2</v>
      </c>
      <c r="W20" s="9">
        <f t="shared" si="7"/>
        <v>1.3602391629297454</v>
      </c>
      <c r="X20" s="5">
        <f t="shared" si="0"/>
        <v>5.5111767737488278E-2</v>
      </c>
      <c r="Y20" s="34">
        <f>Controle[[#This Row],[Tempo Estudado]]+Y19</f>
        <v>1.187815814913894</v>
      </c>
      <c r="Z20" s="35" t="str">
        <f t="shared" ca="1" si="1"/>
        <v>O</v>
      </c>
      <c r="AA20" s="3" t="str">
        <f ca="1">IF(Z20="x",IF(Controle[[#This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" spans="1:27" x14ac:dyDescent="0.25">
      <c r="A21" s="44">
        <f t="shared" si="4"/>
        <v>20</v>
      </c>
      <c r="B21" s="44" t="s">
        <v>5</v>
      </c>
      <c r="C21" s="44" t="s">
        <v>26</v>
      </c>
      <c r="D21" s="45">
        <v>4.6990740740740743E-3</v>
      </c>
      <c r="E21" s="44"/>
      <c r="F21" s="45">
        <f>Curso[[#This Row],[Tempo]]*$AG$4</f>
        <v>9.3191910459892707E-3</v>
      </c>
      <c r="G21" s="46">
        <f t="shared" si="5"/>
        <v>0.1243170904065958</v>
      </c>
      <c r="H21" s="47">
        <f>_xlfn.XLOOKUP(Curso[[#This Row],[Tempo Progr Acum]],Controle[Tempo Esperado Acum],Controle[Data corrida],,1,1)</f>
        <v>44669</v>
      </c>
      <c r="I21" s="47">
        <v>44667</v>
      </c>
      <c r="J21" s="48">
        <f ca="1">IF(Curso[[#This Row],[Data Prevista]]&gt;TODAY(),0,IF(Curso[[#This Row],[Data Prevista]]=TODAY(),3,2))</f>
        <v>2</v>
      </c>
      <c r="K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" s="53" t="str">
        <f>IF((Curso[[#This Row],[Estudado]]-7)&lt;$H$2,"",Curso[[#This Row],[Estudado]]-7)</f>
        <v/>
      </c>
      <c r="M21" s="53" t="str">
        <f>IF((Curso[[#This Row],[Estudado]]-15)&lt;$H$2,"",Curso[[#This Row],[Estudado]]-15)</f>
        <v/>
      </c>
      <c r="N21" s="53" t="str">
        <f>IF((Curso[[#This Row],[Estudado]]-30)&lt;$H$2,"",Curso[[#This Row],[Estudado]]-30)</f>
        <v/>
      </c>
      <c r="O21" s="53" t="str">
        <f>IF((Curso[[#This Row],[Estudado]]-60)&lt;$H$2,"",Curso[[#This Row],[Estudado]]-60)</f>
        <v/>
      </c>
      <c r="P21" s="53" t="str">
        <f>IF((Curso[[#This Row],[Estudado]]-120)&lt;$H$2,"",Curso[[#This Row],[Estudado]]-120)</f>
        <v/>
      </c>
      <c r="Q21" s="48"/>
      <c r="R21" s="2"/>
      <c r="S21" s="16">
        <f t="shared" si="6"/>
        <v>20</v>
      </c>
      <c r="T21" s="7">
        <f t="shared" si="2"/>
        <v>44686</v>
      </c>
      <c r="U21" s="4" t="str">
        <f t="shared" si="3"/>
        <v>qui</v>
      </c>
      <c r="V21" s="31">
        <f>IF(Controle[[#This Row],[Dia Semana]]&lt;&gt;"dom",$AI$1,0)</f>
        <v>8.5014947683109118E-2</v>
      </c>
      <c r="W21" s="9">
        <f t="shared" si="7"/>
        <v>1.4452541106128545</v>
      </c>
      <c r="X21" s="5">
        <f t="shared" si="0"/>
        <v>6.8356036785606034E-2</v>
      </c>
      <c r="Y21" s="34">
        <f>Controle[[#This Row],[Tempo Estudado]]+Y20</f>
        <v>1.2561718516995</v>
      </c>
      <c r="Z21" s="35" t="str">
        <f t="shared" ca="1" si="1"/>
        <v>O</v>
      </c>
      <c r="AA21" s="3" t="str">
        <f ca="1">IF(Z21="x",IF(Controle[[#This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" spans="1:27" x14ac:dyDescent="0.25">
      <c r="A22" s="44">
        <f t="shared" si="4"/>
        <v>21</v>
      </c>
      <c r="B22" s="44" t="s">
        <v>5</v>
      </c>
      <c r="C22" s="44" t="s">
        <v>27</v>
      </c>
      <c r="D22" s="45">
        <v>4.3287037037037035E-3</v>
      </c>
      <c r="E22" s="44"/>
      <c r="F22" s="45">
        <f>Curso[[#This Row],[Tempo]]*$AG$4</f>
        <v>8.5846735251231213E-3</v>
      </c>
      <c r="G22" s="46">
        <f t="shared" si="5"/>
        <v>0.13290176393171893</v>
      </c>
      <c r="H22" s="47">
        <f>_xlfn.XLOOKUP(Curso[[#This Row],[Tempo Progr Acum]],Controle[Tempo Esperado Acum],Controle[Data corrida],,1,1)</f>
        <v>44669</v>
      </c>
      <c r="I22" s="47">
        <v>44667</v>
      </c>
      <c r="J22" s="48">
        <f ca="1">IF(Curso[[#This Row],[Data Prevista]]&gt;TODAY(),0,IF(Curso[[#This Row],[Data Prevista]]=TODAY(),3,2))</f>
        <v>2</v>
      </c>
      <c r="K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" s="53" t="str">
        <f>IF((Curso[[#This Row],[Estudado]]-7)&lt;$H$2,"",Curso[[#This Row],[Estudado]]-7)</f>
        <v/>
      </c>
      <c r="M22" s="53" t="str">
        <f>IF((Curso[[#This Row],[Estudado]]-15)&lt;$H$2,"",Curso[[#This Row],[Estudado]]-15)</f>
        <v/>
      </c>
      <c r="N22" s="53" t="str">
        <f>IF((Curso[[#This Row],[Estudado]]-30)&lt;$H$2,"",Curso[[#This Row],[Estudado]]-30)</f>
        <v/>
      </c>
      <c r="O22" s="53" t="str">
        <f>IF((Curso[[#This Row],[Estudado]]-60)&lt;$H$2,"",Curso[[#This Row],[Estudado]]-60)</f>
        <v/>
      </c>
      <c r="P22" s="53" t="str">
        <f>IF((Curso[[#This Row],[Estudado]]-120)&lt;$H$2,"",Curso[[#This Row],[Estudado]]-120)</f>
        <v/>
      </c>
      <c r="Q22" s="48"/>
      <c r="R22" s="2"/>
      <c r="S22" s="16">
        <f t="shared" si="6"/>
        <v>21</v>
      </c>
      <c r="T22" s="7">
        <f t="shared" si="2"/>
        <v>44687</v>
      </c>
      <c r="U22" s="4" t="str">
        <f t="shared" si="3"/>
        <v>sex</v>
      </c>
      <c r="V22" s="31">
        <f>IF(Controle[[#This Row],[Dia Semana]]&lt;&gt;"dom",$AI$1,0)</f>
        <v>8.5014947683109118E-2</v>
      </c>
      <c r="W22" s="9">
        <f t="shared" si="7"/>
        <v>1.5302690582959635</v>
      </c>
      <c r="X22" s="5">
        <f t="shared" si="0"/>
        <v>0</v>
      </c>
      <c r="Y22" s="34">
        <f>Controle[[#This Row],[Tempo Estudado]]+Y21</f>
        <v>1.2561718516995</v>
      </c>
      <c r="Z22" s="35" t="str">
        <f t="shared" ca="1" si="1"/>
        <v>O</v>
      </c>
      <c r="AA22" s="3" t="str">
        <f ca="1">IF(Z22="x",IF(Controle[[#This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" spans="1:27" x14ac:dyDescent="0.25">
      <c r="A23" s="44">
        <f t="shared" si="4"/>
        <v>22</v>
      </c>
      <c r="B23" s="44" t="s">
        <v>5</v>
      </c>
      <c r="C23" s="44" t="s">
        <v>28</v>
      </c>
      <c r="D23" s="45">
        <v>3.4606481481481485E-3</v>
      </c>
      <c r="E23" s="44"/>
      <c r="F23" s="45">
        <f>Curso[[#This Row],[Tempo]]*$AG$4</f>
        <v>6.8631480855930842E-3</v>
      </c>
      <c r="G23" s="46">
        <f t="shared" si="5"/>
        <v>0.139764912017312</v>
      </c>
      <c r="H23" s="47">
        <f>_xlfn.XLOOKUP(Curso[[#This Row],[Tempo Progr Acum]],Controle[Tempo Esperado Acum],Controle[Data corrida],,1,1)</f>
        <v>44669</v>
      </c>
      <c r="I23" s="47">
        <v>44667</v>
      </c>
      <c r="J23" s="48">
        <f ca="1">IF(Curso[[#This Row],[Data Prevista]]&gt;TODAY(),0,IF(Curso[[#This Row],[Data Prevista]]=TODAY(),3,2))</f>
        <v>2</v>
      </c>
      <c r="K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" s="53" t="str">
        <f>IF((Curso[[#This Row],[Estudado]]-7)&lt;$H$2,"",Curso[[#This Row],[Estudado]]-7)</f>
        <v/>
      </c>
      <c r="M23" s="53" t="str">
        <f>IF((Curso[[#This Row],[Estudado]]-15)&lt;$H$2,"",Curso[[#This Row],[Estudado]]-15)</f>
        <v/>
      </c>
      <c r="N23" s="53" t="str">
        <f>IF((Curso[[#This Row],[Estudado]]-30)&lt;$H$2,"",Curso[[#This Row],[Estudado]]-30)</f>
        <v/>
      </c>
      <c r="O23" s="53" t="str">
        <f>IF((Curso[[#This Row],[Estudado]]-60)&lt;$H$2,"",Curso[[#This Row],[Estudado]]-60)</f>
        <v/>
      </c>
      <c r="P23" s="53" t="str">
        <f>IF((Curso[[#This Row],[Estudado]]-120)&lt;$H$2,"",Curso[[#This Row],[Estudado]]-120)</f>
        <v/>
      </c>
      <c r="Q23" s="48"/>
      <c r="R23" s="2"/>
      <c r="S23" s="16">
        <f t="shared" si="6"/>
        <v>22</v>
      </c>
      <c r="T23" s="7">
        <f t="shared" si="2"/>
        <v>44688</v>
      </c>
      <c r="U23" s="4" t="str">
        <f t="shared" si="3"/>
        <v>sáb</v>
      </c>
      <c r="V23" s="31">
        <f>IF(Controle[[#This Row],[Dia Semana]]&lt;&gt;"dom",$AI$1,0)</f>
        <v>8.5014947683109118E-2</v>
      </c>
      <c r="W23" s="9">
        <f t="shared" si="7"/>
        <v>1.6152840059790725</v>
      </c>
      <c r="X23" s="5">
        <f t="shared" si="0"/>
        <v>0.23534400442001971</v>
      </c>
      <c r="Y23" s="34">
        <f>Controle[[#This Row],[Tempo Estudado]]+Y22</f>
        <v>1.4915158561195196</v>
      </c>
      <c r="Z23" s="35" t="str">
        <f t="shared" ca="1" si="1"/>
        <v>O</v>
      </c>
      <c r="AA23" s="3" t="str">
        <f ca="1">IF(Z23="x",IF(Controle[[#This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" spans="1:27" x14ac:dyDescent="0.25">
      <c r="A24" s="44">
        <f t="shared" si="4"/>
        <v>23</v>
      </c>
      <c r="B24" s="44" t="s">
        <v>5</v>
      </c>
      <c r="C24" s="44" t="s">
        <v>29</v>
      </c>
      <c r="D24" s="45">
        <v>6.9097222222222225E-3</v>
      </c>
      <c r="E24" s="44"/>
      <c r="F24" s="45">
        <f>Curso[[#This Row],[Tempo]]*$AG$4</f>
        <v>1.37033424986591E-2</v>
      </c>
      <c r="G24" s="46">
        <f t="shared" si="5"/>
        <v>0.1534682545159711</v>
      </c>
      <c r="H24" s="47">
        <f>_xlfn.XLOOKUP(Curso[[#This Row],[Tempo Progr Acum]],Controle[Tempo Esperado Acum],Controle[Data corrida],,1,1)</f>
        <v>44669</v>
      </c>
      <c r="I24" s="47">
        <v>44667</v>
      </c>
      <c r="J24" s="48">
        <f ca="1">IF(Curso[[#This Row],[Data Prevista]]&gt;TODAY(),0,IF(Curso[[#This Row],[Data Prevista]]=TODAY(),3,2))</f>
        <v>2</v>
      </c>
      <c r="K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" s="53" t="str">
        <f>IF((Curso[[#This Row],[Estudado]]-7)&lt;$H$2,"",Curso[[#This Row],[Estudado]]-7)</f>
        <v/>
      </c>
      <c r="M24" s="53" t="str">
        <f>IF((Curso[[#This Row],[Estudado]]-15)&lt;$H$2,"",Curso[[#This Row],[Estudado]]-15)</f>
        <v/>
      </c>
      <c r="N24" s="53" t="str">
        <f>IF((Curso[[#This Row],[Estudado]]-30)&lt;$H$2,"",Curso[[#This Row],[Estudado]]-30)</f>
        <v/>
      </c>
      <c r="O24" s="53" t="str">
        <f>IF((Curso[[#This Row],[Estudado]]-60)&lt;$H$2,"",Curso[[#This Row],[Estudado]]-60)</f>
        <v/>
      </c>
      <c r="P24" s="53" t="str">
        <f>IF((Curso[[#This Row],[Estudado]]-120)&lt;$H$2,"",Curso[[#This Row],[Estudado]]-120)</f>
        <v/>
      </c>
      <c r="Q24" s="48"/>
      <c r="R24" s="2"/>
      <c r="S24" s="16">
        <f t="shared" si="6"/>
        <v>23</v>
      </c>
      <c r="T24" s="7">
        <f t="shared" si="2"/>
        <v>44689</v>
      </c>
      <c r="U24" s="4" t="str">
        <f t="shared" si="3"/>
        <v>dom</v>
      </c>
      <c r="V24" s="31">
        <f>IF(Controle[[#This Row],[Dia Semana]]&lt;&gt;"dom",$AI$1,0)</f>
        <v>0</v>
      </c>
      <c r="W24" s="9">
        <f t="shared" si="7"/>
        <v>1.6152840059790725</v>
      </c>
      <c r="X24" s="5">
        <f t="shared" si="0"/>
        <v>0.11375840104414489</v>
      </c>
      <c r="Y24" s="34">
        <f>Controle[[#This Row],[Tempo Estudado]]+Y23</f>
        <v>1.6052742571636645</v>
      </c>
      <c r="Z24" s="35" t="str">
        <f t="shared" ca="1" si="1"/>
        <v>O</v>
      </c>
      <c r="AA24" s="3" t="str">
        <f ca="1">IF(Z24="x",IF(Controle[[#This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" spans="1:27" x14ac:dyDescent="0.25">
      <c r="A25" s="44">
        <f t="shared" si="4"/>
        <v>24</v>
      </c>
      <c r="B25" s="44" t="s">
        <v>5</v>
      </c>
      <c r="C25" s="44" t="s">
        <v>30</v>
      </c>
      <c r="D25" s="45">
        <v>4.5138888888888893E-3</v>
      </c>
      <c r="E25" s="44"/>
      <c r="F25" s="45">
        <f>Curso[[#This Row],[Tempo]]*$AG$4</f>
        <v>8.9519322855561977E-3</v>
      </c>
      <c r="G25" s="46">
        <f t="shared" si="5"/>
        <v>0.16242018680152728</v>
      </c>
      <c r="H25" s="47">
        <f>_xlfn.XLOOKUP(Curso[[#This Row],[Tempo Progr Acum]],Controle[Tempo Esperado Acum],Controle[Data corrida],,1,1)</f>
        <v>44669</v>
      </c>
      <c r="I25" s="47">
        <v>44667</v>
      </c>
      <c r="J25" s="48">
        <f ca="1">IF(Curso[[#This Row],[Data Prevista]]&gt;TODAY(),0,IF(Curso[[#This Row],[Data Prevista]]=TODAY(),3,2))</f>
        <v>2</v>
      </c>
      <c r="K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" s="53" t="str">
        <f>IF((Curso[[#This Row],[Estudado]]-7)&lt;$H$2,"",Curso[[#This Row],[Estudado]]-7)</f>
        <v/>
      </c>
      <c r="M25" s="53" t="str">
        <f>IF((Curso[[#This Row],[Estudado]]-15)&lt;$H$2,"",Curso[[#This Row],[Estudado]]-15)</f>
        <v/>
      </c>
      <c r="N25" s="53" t="str">
        <f>IF((Curso[[#This Row],[Estudado]]-30)&lt;$H$2,"",Curso[[#This Row],[Estudado]]-30)</f>
        <v/>
      </c>
      <c r="O25" s="53" t="str">
        <f>IF((Curso[[#This Row],[Estudado]]-60)&lt;$H$2,"",Curso[[#This Row],[Estudado]]-60)</f>
        <v/>
      </c>
      <c r="P25" s="53" t="str">
        <f>IF((Curso[[#This Row],[Estudado]]-120)&lt;$H$2,"",Curso[[#This Row],[Estudado]]-120)</f>
        <v/>
      </c>
      <c r="Q25" s="48"/>
      <c r="R25" s="2"/>
      <c r="S25" s="16">
        <f t="shared" si="6"/>
        <v>24</v>
      </c>
      <c r="T25" s="7">
        <f t="shared" si="2"/>
        <v>44690</v>
      </c>
      <c r="U25" s="4" t="str">
        <f t="shared" si="3"/>
        <v>seg</v>
      </c>
      <c r="V25" s="31">
        <f>IF(Controle[[#This Row],[Dia Semana]]&lt;&gt;"dom",$AI$1,0)</f>
        <v>8.5014947683109118E-2</v>
      </c>
      <c r="W25" s="9">
        <f t="shared" si="7"/>
        <v>1.7002989536621815</v>
      </c>
      <c r="X25" s="5">
        <f t="shared" si="0"/>
        <v>7.7789996194230632E-2</v>
      </c>
      <c r="Y25" s="34">
        <f>Controle[[#This Row],[Tempo Estudado]]+Y24</f>
        <v>1.683064253357895</v>
      </c>
      <c r="Z25" s="35" t="str">
        <f t="shared" ca="1" si="1"/>
        <v>O</v>
      </c>
      <c r="AA25" s="3" t="str">
        <f ca="1">IF(Z25="x",IF(Controle[[#This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" spans="1:27" x14ac:dyDescent="0.25">
      <c r="A26" s="44">
        <f t="shared" si="4"/>
        <v>25</v>
      </c>
      <c r="B26" s="44" t="s">
        <v>5</v>
      </c>
      <c r="C26" s="44" t="s">
        <v>31</v>
      </c>
      <c r="D26" s="45">
        <v>3.414351851851852E-3</v>
      </c>
      <c r="E26" s="44"/>
      <c r="F26" s="45">
        <f>Curso[[#This Row],[Tempo]]*$AG$4</f>
        <v>6.7713333954848151E-3</v>
      </c>
      <c r="G26" s="46">
        <f t="shared" si="5"/>
        <v>0.16919152019701209</v>
      </c>
      <c r="H26" s="47">
        <f>_xlfn.XLOOKUP(Curso[[#This Row],[Tempo Progr Acum]],Controle[Tempo Esperado Acum],Controle[Data corrida],,1,1)</f>
        <v>44669</v>
      </c>
      <c r="I26" s="47">
        <v>44667</v>
      </c>
      <c r="J26" s="48">
        <f ca="1">IF(Curso[[#This Row],[Data Prevista]]&gt;TODAY(),0,IF(Curso[[#This Row],[Data Prevista]]=TODAY(),3,2))</f>
        <v>2</v>
      </c>
      <c r="K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" s="53" t="str">
        <f>IF((Curso[[#This Row],[Estudado]]-7)&lt;$H$2,"",Curso[[#This Row],[Estudado]]-7)</f>
        <v/>
      </c>
      <c r="M26" s="53" t="str">
        <f>IF((Curso[[#This Row],[Estudado]]-15)&lt;$H$2,"",Curso[[#This Row],[Estudado]]-15)</f>
        <v/>
      </c>
      <c r="N26" s="53" t="str">
        <f>IF((Curso[[#This Row],[Estudado]]-30)&lt;$H$2,"",Curso[[#This Row],[Estudado]]-30)</f>
        <v/>
      </c>
      <c r="O26" s="53" t="str">
        <f>IF((Curso[[#This Row],[Estudado]]-60)&lt;$H$2,"",Curso[[#This Row],[Estudado]]-60)</f>
        <v/>
      </c>
      <c r="P26" s="53" t="str">
        <f>IF((Curso[[#This Row],[Estudado]]-120)&lt;$H$2,"",Curso[[#This Row],[Estudado]]-120)</f>
        <v/>
      </c>
      <c r="Q26" s="48"/>
      <c r="R26" s="2"/>
      <c r="S26" s="16">
        <f t="shared" si="6"/>
        <v>25</v>
      </c>
      <c r="T26" s="7">
        <f t="shared" si="2"/>
        <v>44691</v>
      </c>
      <c r="U26" s="4" t="str">
        <f t="shared" si="3"/>
        <v>ter</v>
      </c>
      <c r="V26" s="31">
        <f>IF(Controle[[#This Row],[Dia Semana]]&lt;&gt;"dom",$AI$1,0)</f>
        <v>8.5014947683109118E-2</v>
      </c>
      <c r="W26" s="9">
        <f t="shared" si="7"/>
        <v>1.7853139013452906</v>
      </c>
      <c r="X26" s="5">
        <f t="shared" si="0"/>
        <v>0</v>
      </c>
      <c r="Y26" s="34">
        <f>Controle[[#This Row],[Tempo Estudado]]+Y25</f>
        <v>1.683064253357895</v>
      </c>
      <c r="Z26" s="35" t="str">
        <f t="shared" ca="1" si="1"/>
        <v>O</v>
      </c>
      <c r="AA26" s="3" t="str">
        <f ca="1">IF(Z26="x",IF(Controle[[#This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7" spans="1:27" x14ac:dyDescent="0.25">
      <c r="A27" s="44">
        <f t="shared" si="4"/>
        <v>26</v>
      </c>
      <c r="B27" s="44" t="s">
        <v>5</v>
      </c>
      <c r="C27" s="44" t="s">
        <v>32</v>
      </c>
      <c r="D27" s="45">
        <v>2.7546296296296294E-3</v>
      </c>
      <c r="E27" s="44"/>
      <c r="F27" s="45">
        <f>Curso[[#This Row],[Tempo]]*$AG$4</f>
        <v>5.4629740614419858E-3</v>
      </c>
      <c r="G27" s="46">
        <f t="shared" si="5"/>
        <v>0.17465449425845408</v>
      </c>
      <c r="H27" s="47">
        <f>_xlfn.XLOOKUP(Curso[[#This Row],[Tempo Progr Acum]],Controle[Tempo Esperado Acum],Controle[Data corrida],,1,1)</f>
        <v>44670</v>
      </c>
      <c r="I27" s="47">
        <v>44667</v>
      </c>
      <c r="J27" s="48">
        <f ca="1">IF(Curso[[#This Row],[Data Prevista]]&gt;TODAY(),0,IF(Curso[[#This Row],[Data Prevista]]=TODAY(),3,2))</f>
        <v>2</v>
      </c>
      <c r="K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" s="53" t="str">
        <f>IF((Curso[[#This Row],[Estudado]]-7)&lt;$H$2,"",Curso[[#This Row],[Estudado]]-7)</f>
        <v/>
      </c>
      <c r="M27" s="53" t="str">
        <f>IF((Curso[[#This Row],[Estudado]]-15)&lt;$H$2,"",Curso[[#This Row],[Estudado]]-15)</f>
        <v/>
      </c>
      <c r="N27" s="53" t="str">
        <f>IF((Curso[[#This Row],[Estudado]]-30)&lt;$H$2,"",Curso[[#This Row],[Estudado]]-30)</f>
        <v/>
      </c>
      <c r="O27" s="53" t="str">
        <f>IF((Curso[[#This Row],[Estudado]]-60)&lt;$H$2,"",Curso[[#This Row],[Estudado]]-60)</f>
        <v/>
      </c>
      <c r="P27" s="53" t="str">
        <f>IF((Curso[[#This Row],[Estudado]]-120)&lt;$H$2,"",Curso[[#This Row],[Estudado]]-120)</f>
        <v/>
      </c>
      <c r="Q27" s="48"/>
      <c r="R27" s="2"/>
      <c r="S27" s="16">
        <f t="shared" si="6"/>
        <v>26</v>
      </c>
      <c r="T27" s="7">
        <f t="shared" si="2"/>
        <v>44692</v>
      </c>
      <c r="U27" s="4" t="str">
        <f t="shared" si="3"/>
        <v>qua</v>
      </c>
      <c r="V27" s="31">
        <f>IF(Controle[[#This Row],[Dia Semana]]&lt;&gt;"dom",$AI$1,0)</f>
        <v>8.5014947683109118E-2</v>
      </c>
      <c r="W27" s="9">
        <f t="shared" si="7"/>
        <v>1.8703288490283996</v>
      </c>
      <c r="X27" s="5">
        <f t="shared" si="0"/>
        <v>0.15739333251809959</v>
      </c>
      <c r="Y27" s="34">
        <f>Controle[[#This Row],[Tempo Estudado]]+Y26</f>
        <v>1.8404575858759946</v>
      </c>
      <c r="Z27" s="35" t="str">
        <f t="shared" ca="1" si="1"/>
        <v>O</v>
      </c>
      <c r="AA27" s="3" t="str">
        <f ca="1">IF(Z27="x",IF(Controle[[#This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8" spans="1:27" x14ac:dyDescent="0.25">
      <c r="A28" s="44">
        <f t="shared" si="4"/>
        <v>27</v>
      </c>
      <c r="B28" s="44" t="s">
        <v>5</v>
      </c>
      <c r="C28" s="44" t="s">
        <v>33</v>
      </c>
      <c r="D28" s="45">
        <v>2.3611111111111111E-3</v>
      </c>
      <c r="E28" s="44"/>
      <c r="F28" s="45">
        <f>Curso[[#This Row],[Tempo]]*$AG$4</f>
        <v>4.6825491955217024E-3</v>
      </c>
      <c r="G28" s="46">
        <f t="shared" si="5"/>
        <v>0.17933704345397578</v>
      </c>
      <c r="H28" s="47">
        <f>_xlfn.XLOOKUP(Curso[[#This Row],[Tempo Progr Acum]],Controle[Tempo Esperado Acum],Controle[Data corrida],,1,1)</f>
        <v>44670</v>
      </c>
      <c r="I28" s="47">
        <v>44667</v>
      </c>
      <c r="J28" s="48">
        <f ca="1">IF(Curso[[#This Row],[Data Prevista]]&gt;TODAY(),0,IF(Curso[[#This Row],[Data Prevista]]=TODAY(),3,2))</f>
        <v>2</v>
      </c>
      <c r="K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" s="53" t="str">
        <f>IF((Curso[[#This Row],[Estudado]]-7)&lt;$H$2,"",Curso[[#This Row],[Estudado]]-7)</f>
        <v/>
      </c>
      <c r="M28" s="53" t="str">
        <f>IF((Curso[[#This Row],[Estudado]]-15)&lt;$H$2,"",Curso[[#This Row],[Estudado]]-15)</f>
        <v/>
      </c>
      <c r="N28" s="53" t="str">
        <f>IF((Curso[[#This Row],[Estudado]]-30)&lt;$H$2,"",Curso[[#This Row],[Estudado]]-30)</f>
        <v/>
      </c>
      <c r="O28" s="53" t="str">
        <f>IF((Curso[[#This Row],[Estudado]]-60)&lt;$H$2,"",Curso[[#This Row],[Estudado]]-60)</f>
        <v/>
      </c>
      <c r="P28" s="53" t="str">
        <f>IF((Curso[[#This Row],[Estudado]]-120)&lt;$H$2,"",Curso[[#This Row],[Estudado]]-120)</f>
        <v/>
      </c>
      <c r="Q28" s="48"/>
      <c r="R28" s="2"/>
      <c r="S28" s="16">
        <f t="shared" si="6"/>
        <v>27</v>
      </c>
      <c r="T28" s="7">
        <f t="shared" si="2"/>
        <v>44693</v>
      </c>
      <c r="U28" s="4" t="str">
        <f t="shared" si="3"/>
        <v>qui</v>
      </c>
      <c r="V28" s="31">
        <f>IF(Controle[[#This Row],[Dia Semana]]&lt;&gt;"dom",$AI$1,0)</f>
        <v>8.5014947683109118E-2</v>
      </c>
      <c r="W28" s="9">
        <f t="shared" si="7"/>
        <v>1.9553437967115086</v>
      </c>
      <c r="X28" s="5">
        <f t="shared" si="0"/>
        <v>5.0337403851858302E-2</v>
      </c>
      <c r="Y28" s="34">
        <f>Controle[[#This Row],[Tempo Estudado]]+Y27</f>
        <v>1.8907949897278529</v>
      </c>
      <c r="Z28" s="35" t="str">
        <f t="shared" ca="1" si="1"/>
        <v>O</v>
      </c>
      <c r="AA28" s="3" t="str">
        <f ca="1">IF(Z28="x",IF(Controle[[#This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9" spans="1:27" x14ac:dyDescent="0.25">
      <c r="A29" s="44">
        <f t="shared" si="4"/>
        <v>28</v>
      </c>
      <c r="B29" s="44" t="s">
        <v>5</v>
      </c>
      <c r="C29" s="44" t="s">
        <v>34</v>
      </c>
      <c r="D29" s="45">
        <v>1.1689814814814816E-3</v>
      </c>
      <c r="E29" s="44"/>
      <c r="F29" s="45">
        <f>Curso[[#This Row],[Tempo]]*$AG$4</f>
        <v>2.3183209252337841E-3</v>
      </c>
      <c r="G29" s="46">
        <f t="shared" si="5"/>
        <v>0.18165536437920957</v>
      </c>
      <c r="H29" s="47">
        <f>_xlfn.XLOOKUP(Curso[[#This Row],[Tempo Progr Acum]],Controle[Tempo Esperado Acum],Controle[Data corrida],,1,1)</f>
        <v>44670</v>
      </c>
      <c r="I29" s="47">
        <v>44667</v>
      </c>
      <c r="J29" s="48">
        <f ca="1">IF(Curso[[#This Row],[Data Prevista]]&gt;TODAY(),0,IF(Curso[[#This Row],[Data Prevista]]=TODAY(),3,2))</f>
        <v>2</v>
      </c>
      <c r="K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" s="53" t="str">
        <f>IF((Curso[[#This Row],[Estudado]]-7)&lt;$H$2,"",Curso[[#This Row],[Estudado]]-7)</f>
        <v/>
      </c>
      <c r="M29" s="53" t="str">
        <f>IF((Curso[[#This Row],[Estudado]]-15)&lt;$H$2,"",Curso[[#This Row],[Estudado]]-15)</f>
        <v/>
      </c>
      <c r="N29" s="53" t="str">
        <f>IF((Curso[[#This Row],[Estudado]]-30)&lt;$H$2,"",Curso[[#This Row],[Estudado]]-30)</f>
        <v/>
      </c>
      <c r="O29" s="53" t="str">
        <f>IF((Curso[[#This Row],[Estudado]]-60)&lt;$H$2,"",Curso[[#This Row],[Estudado]]-60)</f>
        <v/>
      </c>
      <c r="P29" s="53" t="str">
        <f>IF((Curso[[#This Row],[Estudado]]-120)&lt;$H$2,"",Curso[[#This Row],[Estudado]]-120)</f>
        <v/>
      </c>
      <c r="Q29" s="48"/>
      <c r="R29" s="2"/>
      <c r="S29" s="16">
        <f t="shared" si="6"/>
        <v>28</v>
      </c>
      <c r="T29" s="7">
        <f t="shared" si="2"/>
        <v>44694</v>
      </c>
      <c r="U29" s="4" t="str">
        <f t="shared" si="3"/>
        <v>sex</v>
      </c>
      <c r="V29" s="31">
        <f>IF(Controle[[#This Row],[Dia Semana]]&lt;&gt;"dom",$AI$1,0)</f>
        <v>8.5014947683109118E-2</v>
      </c>
      <c r="W29" s="9">
        <f t="shared" si="7"/>
        <v>2.0403587443946178</v>
      </c>
      <c r="X29" s="5">
        <f t="shared" si="0"/>
        <v>0</v>
      </c>
      <c r="Y29" s="34">
        <f>Controle[[#This Row],[Tempo Estudado]]+Y28</f>
        <v>1.8907949897278529</v>
      </c>
      <c r="Z29" s="35" t="str">
        <f t="shared" ca="1" si="1"/>
        <v>O</v>
      </c>
      <c r="AA29" s="3" t="str">
        <f ca="1">IF(Z29="x",IF(Controle[[#This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0" spans="1:27" x14ac:dyDescent="0.25">
      <c r="A30" s="44">
        <f t="shared" si="4"/>
        <v>29</v>
      </c>
      <c r="B30" s="44" t="s">
        <v>5</v>
      </c>
      <c r="C30" s="44" t="s">
        <v>35</v>
      </c>
      <c r="D30" s="45">
        <v>3.4606481481481485E-3</v>
      </c>
      <c r="E30" s="44"/>
      <c r="F30" s="45">
        <f>Curso[[#This Row],[Tempo]]*$AG$4</f>
        <v>6.8631480855930842E-3</v>
      </c>
      <c r="G30" s="46">
        <f t="shared" si="5"/>
        <v>0.18851851246480264</v>
      </c>
      <c r="H30" s="47">
        <f>_xlfn.XLOOKUP(Curso[[#This Row],[Tempo Progr Acum]],Controle[Tempo Esperado Acum],Controle[Data corrida],,1,1)</f>
        <v>44670</v>
      </c>
      <c r="I30" s="47">
        <v>44667</v>
      </c>
      <c r="J30" s="48">
        <f ca="1">IF(Curso[[#This Row],[Data Prevista]]&gt;TODAY(),0,IF(Curso[[#This Row],[Data Prevista]]=TODAY(),3,2))</f>
        <v>2</v>
      </c>
      <c r="K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" s="53" t="str">
        <f>IF((Curso[[#This Row],[Estudado]]-7)&lt;$H$2,"",Curso[[#This Row],[Estudado]]-7)</f>
        <v/>
      </c>
      <c r="M30" s="53" t="str">
        <f>IF((Curso[[#This Row],[Estudado]]-15)&lt;$H$2,"",Curso[[#This Row],[Estudado]]-15)</f>
        <v/>
      </c>
      <c r="N30" s="53" t="str">
        <f>IF((Curso[[#This Row],[Estudado]]-30)&lt;$H$2,"",Curso[[#This Row],[Estudado]]-30)</f>
        <v/>
      </c>
      <c r="O30" s="53" t="str">
        <f>IF((Curso[[#This Row],[Estudado]]-60)&lt;$H$2,"",Curso[[#This Row],[Estudado]]-60)</f>
        <v/>
      </c>
      <c r="P30" s="53" t="str">
        <f>IF((Curso[[#This Row],[Estudado]]-120)&lt;$H$2,"",Curso[[#This Row],[Estudado]]-120)</f>
        <v/>
      </c>
      <c r="Q30" s="48"/>
      <c r="R30" s="2"/>
      <c r="S30" s="16">
        <f t="shared" si="6"/>
        <v>29</v>
      </c>
      <c r="T30" s="7">
        <f t="shared" si="2"/>
        <v>44695</v>
      </c>
      <c r="U30" s="4" t="str">
        <f t="shared" si="3"/>
        <v>sáb</v>
      </c>
      <c r="V30" s="31">
        <f>IF(Controle[[#This Row],[Dia Semana]]&lt;&gt;"dom",$AI$1,0)</f>
        <v>8.5014947683109118E-2</v>
      </c>
      <c r="W30" s="9">
        <f t="shared" si="7"/>
        <v>2.1253736920777269</v>
      </c>
      <c r="X30" s="5">
        <f t="shared" si="0"/>
        <v>0.15096630421052076</v>
      </c>
      <c r="Y30" s="34">
        <f>Controle[[#This Row],[Tempo Estudado]]+Y29</f>
        <v>2.0417612939383738</v>
      </c>
      <c r="Z30" s="35" t="str">
        <f t="shared" ca="1" si="1"/>
        <v>O</v>
      </c>
      <c r="AA30" s="3" t="str">
        <f ca="1">IF(Z30="x",IF(Controle[[#This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1" spans="1:27" x14ac:dyDescent="0.25">
      <c r="A31" s="44">
        <f t="shared" si="4"/>
        <v>30</v>
      </c>
      <c r="B31" s="44" t="s">
        <v>5</v>
      </c>
      <c r="C31" s="44" t="s">
        <v>36</v>
      </c>
      <c r="D31" s="45">
        <v>2.627314814814815E-3</v>
      </c>
      <c r="E31" s="44"/>
      <c r="F31" s="45">
        <f>Curso[[#This Row],[Tempo]]*$AG$4</f>
        <v>5.2104836636442482E-3</v>
      </c>
      <c r="G31" s="46">
        <f t="shared" si="5"/>
        <v>0.19372899612844688</v>
      </c>
      <c r="H31" s="47">
        <f>_xlfn.XLOOKUP(Curso[[#This Row],[Tempo Progr Acum]],Controle[Tempo Esperado Acum],Controle[Data corrida],,1,1)</f>
        <v>44670</v>
      </c>
      <c r="I31" s="47">
        <v>44667</v>
      </c>
      <c r="J31" s="48">
        <f ca="1">IF(Curso[[#This Row],[Data Prevista]]&gt;TODAY(),0,IF(Curso[[#This Row],[Data Prevista]]=TODAY(),3,2))</f>
        <v>2</v>
      </c>
      <c r="K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" s="53" t="str">
        <f>IF((Curso[[#This Row],[Estudado]]-7)&lt;$H$2,"",Curso[[#This Row],[Estudado]]-7)</f>
        <v/>
      </c>
      <c r="M31" s="53" t="str">
        <f>IF((Curso[[#This Row],[Estudado]]-15)&lt;$H$2,"",Curso[[#This Row],[Estudado]]-15)</f>
        <v/>
      </c>
      <c r="N31" s="53" t="str">
        <f>IF((Curso[[#This Row],[Estudado]]-30)&lt;$H$2,"",Curso[[#This Row],[Estudado]]-30)</f>
        <v/>
      </c>
      <c r="O31" s="53" t="str">
        <f>IF((Curso[[#This Row],[Estudado]]-60)&lt;$H$2,"",Curso[[#This Row],[Estudado]]-60)</f>
        <v/>
      </c>
      <c r="P31" s="53" t="str">
        <f>IF((Curso[[#This Row],[Estudado]]-120)&lt;$H$2,"",Curso[[#This Row],[Estudado]]-120)</f>
        <v/>
      </c>
      <c r="Q31" s="48"/>
      <c r="R31" s="2"/>
      <c r="S31" s="16">
        <f t="shared" si="6"/>
        <v>30</v>
      </c>
      <c r="T31" s="7">
        <f t="shared" si="2"/>
        <v>44696</v>
      </c>
      <c r="U31" s="4" t="str">
        <f t="shared" si="3"/>
        <v>dom</v>
      </c>
      <c r="V31" s="31">
        <f>IF(Controle[[#This Row],[Dia Semana]]&lt;&gt;"dom",$AI$1,0)</f>
        <v>0</v>
      </c>
      <c r="W31" s="9">
        <f t="shared" si="7"/>
        <v>2.1253736920777269</v>
      </c>
      <c r="X31" s="5">
        <f t="shared" si="0"/>
        <v>0.24220715250561278</v>
      </c>
      <c r="Y31" s="34">
        <f>Controle[[#This Row],[Tempo Estudado]]+Y30</f>
        <v>2.2839684464439864</v>
      </c>
      <c r="Z31" s="35" t="str">
        <f t="shared" ca="1" si="1"/>
        <v>O</v>
      </c>
      <c r="AA31" s="3" t="str">
        <f ca="1">IF(Z31="x",IF(Controle[[#This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2" spans="1:27" x14ac:dyDescent="0.25">
      <c r="A32" s="44">
        <f t="shared" si="4"/>
        <v>31</v>
      </c>
      <c r="B32" s="44" t="s">
        <v>5</v>
      </c>
      <c r="C32" s="44" t="s">
        <v>37</v>
      </c>
      <c r="D32" s="45">
        <v>4.4907407407407405E-3</v>
      </c>
      <c r="E32" s="44"/>
      <c r="F32" s="45">
        <f>Curso[[#This Row],[Tempo]]*$AG$4</f>
        <v>8.9060249405020619E-3</v>
      </c>
      <c r="G32" s="46">
        <f t="shared" si="5"/>
        <v>0.20263502106894893</v>
      </c>
      <c r="H32" s="47">
        <f>_xlfn.XLOOKUP(Curso[[#This Row],[Tempo Progr Acum]],Controle[Tempo Esperado Acum],Controle[Data corrida],,1,1)</f>
        <v>44670</v>
      </c>
      <c r="I32" s="47">
        <v>44667</v>
      </c>
      <c r="J32" s="48">
        <f ca="1">IF(Curso[[#This Row],[Data Prevista]]&gt;TODAY(),0,IF(Curso[[#This Row],[Data Prevista]]=TODAY(),3,2))</f>
        <v>2</v>
      </c>
      <c r="K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" s="53" t="str">
        <f>IF((Curso[[#This Row],[Estudado]]-7)&lt;$H$2,"",Curso[[#This Row],[Estudado]]-7)</f>
        <v/>
      </c>
      <c r="M32" s="53" t="str">
        <f>IF((Curso[[#This Row],[Estudado]]-15)&lt;$H$2,"",Curso[[#This Row],[Estudado]]-15)</f>
        <v/>
      </c>
      <c r="N32" s="53" t="str">
        <f>IF((Curso[[#This Row],[Estudado]]-30)&lt;$H$2,"",Curso[[#This Row],[Estudado]]-30)</f>
        <v/>
      </c>
      <c r="O32" s="53" t="str">
        <f>IF((Curso[[#This Row],[Estudado]]-60)&lt;$H$2,"",Curso[[#This Row],[Estudado]]-60)</f>
        <v/>
      </c>
      <c r="P32" s="53" t="str">
        <f>IF((Curso[[#This Row],[Estudado]]-120)&lt;$H$2,"",Curso[[#This Row],[Estudado]]-120)</f>
        <v/>
      </c>
      <c r="Q32" s="48"/>
      <c r="R32" s="2"/>
      <c r="S32" s="16">
        <f t="shared" si="6"/>
        <v>31</v>
      </c>
      <c r="T32" s="7">
        <f t="shared" si="2"/>
        <v>44697</v>
      </c>
      <c r="U32" s="4" t="str">
        <f t="shared" si="3"/>
        <v>seg</v>
      </c>
      <c r="V32" s="31">
        <f>IF(Controle[[#This Row],[Dia Semana]]&lt;&gt;"dom",$AI$1,0)</f>
        <v>8.5014947683109118E-2</v>
      </c>
      <c r="W32" s="9">
        <f t="shared" si="7"/>
        <v>2.2103886397608359</v>
      </c>
      <c r="X32" s="5">
        <f t="shared" si="0"/>
        <v>8.6994418877584564E-2</v>
      </c>
      <c r="Y32" s="34">
        <f>Controle[[#This Row],[Tempo Estudado]]+Y31</f>
        <v>2.3709628653215709</v>
      </c>
      <c r="Z32" s="35" t="str">
        <f t="shared" ca="1" si="1"/>
        <v>O</v>
      </c>
      <c r="AA32" s="3" t="str">
        <f ca="1">IF(Z32="x",IF(Controle[[#This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3" spans="1:27" x14ac:dyDescent="0.25">
      <c r="A33" s="44">
        <f t="shared" si="4"/>
        <v>32</v>
      </c>
      <c r="B33" s="44" t="s">
        <v>5</v>
      </c>
      <c r="C33" s="44" t="s">
        <v>38</v>
      </c>
      <c r="D33" s="45">
        <v>5.5555555555555558E-3</v>
      </c>
      <c r="E33" s="44"/>
      <c r="F33" s="45">
        <f>Curso[[#This Row],[Tempo]]*$AG$4</f>
        <v>1.1017762812992242E-2</v>
      </c>
      <c r="G33" s="46">
        <f t="shared" si="5"/>
        <v>0.21365278388194117</v>
      </c>
      <c r="H33" s="47">
        <f>_xlfn.XLOOKUP(Curso[[#This Row],[Tempo Progr Acum]],Controle[Tempo Esperado Acum],Controle[Data corrida],,1,1)</f>
        <v>44670</v>
      </c>
      <c r="I33" s="47">
        <v>44667</v>
      </c>
      <c r="J33" s="48">
        <f ca="1">IF(Curso[[#This Row],[Data Prevista]]&gt;TODAY(),0,IF(Curso[[#This Row],[Data Prevista]]=TODAY(),3,2))</f>
        <v>2</v>
      </c>
      <c r="K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" s="53" t="str">
        <f>IF((Curso[[#This Row],[Estudado]]-7)&lt;$H$2,"",Curso[[#This Row],[Estudado]]-7)</f>
        <v/>
      </c>
      <c r="M33" s="53" t="str">
        <f>IF((Curso[[#This Row],[Estudado]]-15)&lt;$H$2,"",Curso[[#This Row],[Estudado]]-15)</f>
        <v/>
      </c>
      <c r="N33" s="53" t="str">
        <f>IF((Curso[[#This Row],[Estudado]]-30)&lt;$H$2,"",Curso[[#This Row],[Estudado]]-30)</f>
        <v/>
      </c>
      <c r="O33" s="53" t="str">
        <f>IF((Curso[[#This Row],[Estudado]]-60)&lt;$H$2,"",Curso[[#This Row],[Estudado]]-60)</f>
        <v/>
      </c>
      <c r="P33" s="53" t="str">
        <f>IF((Curso[[#This Row],[Estudado]]-120)&lt;$H$2,"",Curso[[#This Row],[Estudado]]-120)</f>
        <v/>
      </c>
      <c r="Q33" s="48"/>
      <c r="R33" s="2"/>
      <c r="S33" s="16">
        <f t="shared" si="6"/>
        <v>32</v>
      </c>
      <c r="T33" s="7">
        <f t="shared" si="2"/>
        <v>44698</v>
      </c>
      <c r="U33" s="4" t="str">
        <f t="shared" si="3"/>
        <v>ter</v>
      </c>
      <c r="V33" s="31">
        <f>IF(Controle[[#This Row],[Dia Semana]]&lt;&gt;"dom",$AI$1,0)</f>
        <v>8.5014947683109118E-2</v>
      </c>
      <c r="W33" s="9">
        <f t="shared" si="7"/>
        <v>2.2954035874439449</v>
      </c>
      <c r="X33" s="5">
        <f t="shared" si="0"/>
        <v>4.8064990271678654E-2</v>
      </c>
      <c r="Y33" s="34">
        <f>Controle[[#This Row],[Tempo Estudado]]+Y32</f>
        <v>2.4190278555932494</v>
      </c>
      <c r="Z33" s="35" t="str">
        <f t="shared" ca="1" si="1"/>
        <v>O</v>
      </c>
      <c r="AA33" s="3" t="str">
        <f ca="1">IF(Z33="x",IF(Controle[[#This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4" spans="1:27" x14ac:dyDescent="0.25">
      <c r="A34" s="44">
        <f t="shared" si="4"/>
        <v>33</v>
      </c>
      <c r="B34" s="44" t="s">
        <v>5</v>
      </c>
      <c r="C34" s="44" t="s">
        <v>39</v>
      </c>
      <c r="D34" s="45">
        <v>0</v>
      </c>
      <c r="E34" s="44" t="s">
        <v>7</v>
      </c>
      <c r="F34" s="45">
        <f>Curso[[#This Row],[Tempo]]*$AG$4</f>
        <v>0</v>
      </c>
      <c r="G34" s="46">
        <f t="shared" si="5"/>
        <v>0.21365278388194117</v>
      </c>
      <c r="H34" s="47">
        <f>_xlfn.XLOOKUP(Curso[[#This Row],[Tempo Progr Acum]],Controle[Tempo Esperado Acum],Controle[Data corrida],,1,1)</f>
        <v>44670</v>
      </c>
      <c r="I34" s="47">
        <v>44667</v>
      </c>
      <c r="J34" s="48">
        <f ca="1">IF(Curso[[#This Row],[Data Prevista]]&gt;TODAY(),0,IF(Curso[[#This Row],[Data Prevista]]=TODAY(),3,2))</f>
        <v>2</v>
      </c>
      <c r="K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" s="53" t="str">
        <f>IF((Curso[[#This Row],[Estudado]]-7)&lt;$H$2,"",Curso[[#This Row],[Estudado]]-7)</f>
        <v/>
      </c>
      <c r="M34" s="53" t="str">
        <f>IF((Curso[[#This Row],[Estudado]]-15)&lt;$H$2,"",Curso[[#This Row],[Estudado]]-15)</f>
        <v/>
      </c>
      <c r="N34" s="53" t="str">
        <f>IF((Curso[[#This Row],[Estudado]]-30)&lt;$H$2,"",Curso[[#This Row],[Estudado]]-30)</f>
        <v/>
      </c>
      <c r="O34" s="53" t="str">
        <f>IF((Curso[[#This Row],[Estudado]]-60)&lt;$H$2,"",Curso[[#This Row],[Estudado]]-60)</f>
        <v/>
      </c>
      <c r="P34" s="53" t="str">
        <f>IF((Curso[[#This Row],[Estudado]]-120)&lt;$H$2,"",Curso[[#This Row],[Estudado]]-120)</f>
        <v/>
      </c>
      <c r="Q34" s="48"/>
      <c r="R34" s="2"/>
      <c r="S34" s="16">
        <f t="shared" si="6"/>
        <v>33</v>
      </c>
      <c r="T34" s="7">
        <f t="shared" si="2"/>
        <v>44699</v>
      </c>
      <c r="U34" s="4" t="str">
        <f t="shared" si="3"/>
        <v>qua</v>
      </c>
      <c r="V34" s="31">
        <f>IF(Controle[[#This Row],[Dia Semana]]&lt;&gt;"dom",$AI$1,0)</f>
        <v>8.5014947683109118E-2</v>
      </c>
      <c r="W34" s="9">
        <f t="shared" si="7"/>
        <v>2.3804185351270539</v>
      </c>
      <c r="X34" s="5">
        <f t="shared" si="0"/>
        <v>0</v>
      </c>
      <c r="Y34" s="34">
        <f>Controle[[#This Row],[Tempo Estudado]]+Y33</f>
        <v>2.4190278555932494</v>
      </c>
      <c r="Z34" s="35" t="str">
        <f t="shared" ref="Z34:Z65" ca="1" si="8">IF(T34=TODAY(),"X",IF(T34&lt;TODAY(),"O",""))</f>
        <v>O</v>
      </c>
      <c r="AA34" s="3" t="str">
        <f ca="1">IF(Z34="x",IF(Controle[[#This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5" spans="1:27" x14ac:dyDescent="0.25">
      <c r="A35" s="44">
        <f t="shared" si="4"/>
        <v>34</v>
      </c>
      <c r="B35" s="44" t="s">
        <v>5</v>
      </c>
      <c r="C35" s="44" t="s">
        <v>40</v>
      </c>
      <c r="D35" s="45">
        <v>0</v>
      </c>
      <c r="E35" s="44" t="s">
        <v>7</v>
      </c>
      <c r="F35" s="45">
        <f>Curso[[#This Row],[Tempo]]*$AG$4</f>
        <v>0</v>
      </c>
      <c r="G35" s="46">
        <f t="shared" si="5"/>
        <v>0.21365278388194117</v>
      </c>
      <c r="H35" s="47">
        <f>_xlfn.XLOOKUP(Curso[[#This Row],[Tempo Progr Acum]],Controle[Tempo Esperado Acum],Controle[Data corrida],,1,1)</f>
        <v>44670</v>
      </c>
      <c r="I35" s="47">
        <v>44667</v>
      </c>
      <c r="J35" s="48">
        <f ca="1">IF(Curso[[#This Row],[Data Prevista]]&gt;TODAY(),0,IF(Curso[[#This Row],[Data Prevista]]=TODAY(),3,2))</f>
        <v>2</v>
      </c>
      <c r="K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" s="53" t="str">
        <f>IF((Curso[[#This Row],[Estudado]]-7)&lt;$H$2,"",Curso[[#This Row],[Estudado]]-7)</f>
        <v/>
      </c>
      <c r="M35" s="53" t="str">
        <f>IF((Curso[[#This Row],[Estudado]]-15)&lt;$H$2,"",Curso[[#This Row],[Estudado]]-15)</f>
        <v/>
      </c>
      <c r="N35" s="53" t="str">
        <f>IF((Curso[[#This Row],[Estudado]]-30)&lt;$H$2,"",Curso[[#This Row],[Estudado]]-30)</f>
        <v/>
      </c>
      <c r="O35" s="53" t="str">
        <f>IF((Curso[[#This Row],[Estudado]]-60)&lt;$H$2,"",Curso[[#This Row],[Estudado]]-60)</f>
        <v/>
      </c>
      <c r="P35" s="53" t="str">
        <f>IF((Curso[[#This Row],[Estudado]]-120)&lt;$H$2,"",Curso[[#This Row],[Estudado]]-120)</f>
        <v/>
      </c>
      <c r="Q35" s="48"/>
      <c r="R35" s="2"/>
      <c r="S35" s="16">
        <f t="shared" si="6"/>
        <v>34</v>
      </c>
      <c r="T35" s="7">
        <f t="shared" si="2"/>
        <v>44700</v>
      </c>
      <c r="U35" s="4" t="str">
        <f t="shared" si="3"/>
        <v>qui</v>
      </c>
      <c r="V35" s="31">
        <f>IF(Controle[[#This Row],[Dia Semana]]&lt;&gt;"dom",$AI$1,0)</f>
        <v>8.5014947683109118E-2</v>
      </c>
      <c r="W35" s="9">
        <f t="shared" si="7"/>
        <v>2.4654334828101629</v>
      </c>
      <c r="X35" s="5">
        <f t="shared" si="0"/>
        <v>0</v>
      </c>
      <c r="Y35" s="34">
        <f>Controle[[#This Row],[Tempo Estudado]]+Y34</f>
        <v>2.4190278555932494</v>
      </c>
      <c r="Z35" s="35" t="str">
        <f t="shared" ca="1" si="8"/>
        <v>O</v>
      </c>
      <c r="AA35" s="3" t="str">
        <f ca="1">IF(Z35="x",IF(Controle[[#This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6" spans="1:27" x14ac:dyDescent="0.25">
      <c r="A36" s="44">
        <f t="shared" si="4"/>
        <v>35</v>
      </c>
      <c r="B36" s="44" t="s">
        <v>5</v>
      </c>
      <c r="C36" s="44" t="s">
        <v>41</v>
      </c>
      <c r="D36" s="45">
        <v>0</v>
      </c>
      <c r="E36" s="44" t="s">
        <v>7</v>
      </c>
      <c r="F36" s="45">
        <f>Curso[[#This Row],[Tempo]]*$AG$4</f>
        <v>0</v>
      </c>
      <c r="G36" s="46">
        <f t="shared" si="5"/>
        <v>0.21365278388194117</v>
      </c>
      <c r="H36" s="47">
        <f>_xlfn.XLOOKUP(Curso[[#This Row],[Tempo Progr Acum]],Controle[Tempo Esperado Acum],Controle[Data corrida],,1,1)</f>
        <v>44670</v>
      </c>
      <c r="I36" s="47">
        <v>44667</v>
      </c>
      <c r="J36" s="48">
        <f ca="1">IF(Curso[[#This Row],[Data Prevista]]&gt;TODAY(),0,IF(Curso[[#This Row],[Data Prevista]]=TODAY(),3,2))</f>
        <v>2</v>
      </c>
      <c r="K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" s="53" t="str">
        <f>IF((Curso[[#This Row],[Estudado]]-7)&lt;$H$2,"",Curso[[#This Row],[Estudado]]-7)</f>
        <v/>
      </c>
      <c r="M36" s="53" t="str">
        <f>IF((Curso[[#This Row],[Estudado]]-15)&lt;$H$2,"",Curso[[#This Row],[Estudado]]-15)</f>
        <v/>
      </c>
      <c r="N36" s="53" t="str">
        <f>IF((Curso[[#This Row],[Estudado]]-30)&lt;$H$2,"",Curso[[#This Row],[Estudado]]-30)</f>
        <v/>
      </c>
      <c r="O36" s="53" t="str">
        <f>IF((Curso[[#This Row],[Estudado]]-60)&lt;$H$2,"",Curso[[#This Row],[Estudado]]-60)</f>
        <v/>
      </c>
      <c r="P36" s="53" t="str">
        <f>IF((Curso[[#This Row],[Estudado]]-120)&lt;$H$2,"",Curso[[#This Row],[Estudado]]-120)</f>
        <v/>
      </c>
      <c r="Q36" s="48"/>
      <c r="R36" s="2"/>
      <c r="S36" s="16">
        <f t="shared" si="6"/>
        <v>35</v>
      </c>
      <c r="T36" s="7">
        <f t="shared" si="2"/>
        <v>44701</v>
      </c>
      <c r="U36" s="4" t="str">
        <f t="shared" si="3"/>
        <v>sex</v>
      </c>
      <c r="V36" s="31">
        <f>IF(Controle[[#This Row],[Dia Semana]]&lt;&gt;"dom",$AI$1,0)</f>
        <v>8.5014947683109118E-2</v>
      </c>
      <c r="W36" s="9">
        <f t="shared" si="7"/>
        <v>2.550448430493272</v>
      </c>
      <c r="X36" s="5">
        <f t="shared" si="0"/>
        <v>0.14536560811391636</v>
      </c>
      <c r="Y36" s="34">
        <f>Controle[[#This Row],[Tempo Estudado]]+Y35</f>
        <v>2.5643934637071659</v>
      </c>
      <c r="Z36" s="35" t="str">
        <f t="shared" ca="1" si="8"/>
        <v>O</v>
      </c>
      <c r="AA36" s="3" t="str">
        <f ca="1">IF(Z36="x",IF(Controle[[#This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7" spans="1:27" x14ac:dyDescent="0.25">
      <c r="A37" s="44">
        <f t="shared" si="4"/>
        <v>36</v>
      </c>
      <c r="B37" s="44" t="s">
        <v>5</v>
      </c>
      <c r="C37" s="44" t="s">
        <v>42</v>
      </c>
      <c r="D37" s="45">
        <v>2.8935185185185188E-3</v>
      </c>
      <c r="E37" s="44"/>
      <c r="F37" s="45">
        <f>Curso[[#This Row],[Tempo]]*$AG$4</f>
        <v>5.7384181317667931E-3</v>
      </c>
      <c r="G37" s="46">
        <f t="shared" si="5"/>
        <v>0.21939120201370796</v>
      </c>
      <c r="H37" s="47">
        <f>_xlfn.XLOOKUP(Curso[[#This Row],[Tempo Progr Acum]],Controle[Tempo Esperado Acum],Controle[Data corrida],,1,1)</f>
        <v>44670</v>
      </c>
      <c r="I37" s="47">
        <v>44667</v>
      </c>
      <c r="J37" s="48">
        <f ca="1">IF(Curso[[#This Row],[Data Prevista]]&gt;TODAY(),0,IF(Curso[[#This Row],[Data Prevista]]=TODAY(),3,2))</f>
        <v>2</v>
      </c>
      <c r="K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" s="53" t="str">
        <f>IF((Curso[[#This Row],[Estudado]]-7)&lt;$H$2,"",Curso[[#This Row],[Estudado]]-7)</f>
        <v/>
      </c>
      <c r="M37" s="53" t="str">
        <f>IF((Curso[[#This Row],[Estudado]]-15)&lt;$H$2,"",Curso[[#This Row],[Estudado]]-15)</f>
        <v/>
      </c>
      <c r="N37" s="53" t="str">
        <f>IF((Curso[[#This Row],[Estudado]]-30)&lt;$H$2,"",Curso[[#This Row],[Estudado]]-30)</f>
        <v/>
      </c>
      <c r="O37" s="53" t="str">
        <f>IF((Curso[[#This Row],[Estudado]]-60)&lt;$H$2,"",Curso[[#This Row],[Estudado]]-60)</f>
        <v/>
      </c>
      <c r="P37" s="53" t="str">
        <f>IF((Curso[[#This Row],[Estudado]]-120)&lt;$H$2,"",Curso[[#This Row],[Estudado]]-120)</f>
        <v/>
      </c>
      <c r="Q37" s="48"/>
      <c r="R37" s="2"/>
      <c r="S37" s="16">
        <f t="shared" si="6"/>
        <v>36</v>
      </c>
      <c r="T37" s="7">
        <f t="shared" si="2"/>
        <v>44702</v>
      </c>
      <c r="U37" s="4" t="str">
        <f t="shared" si="3"/>
        <v>sáb</v>
      </c>
      <c r="V37" s="31">
        <f>IF(Controle[[#This Row],[Dia Semana]]&lt;&gt;"dom",$AI$1,0)</f>
        <v>8.5014947683109118E-2</v>
      </c>
      <c r="W37" s="9">
        <f t="shared" si="7"/>
        <v>2.635463378176381</v>
      </c>
      <c r="X37" s="5">
        <f t="shared" si="0"/>
        <v>0.12897668592959041</v>
      </c>
      <c r="Y37" s="34">
        <f>Controle[[#This Row],[Tempo Estudado]]+Y36</f>
        <v>2.6933701496367561</v>
      </c>
      <c r="Z37" s="35" t="str">
        <f t="shared" ca="1" si="8"/>
        <v>O</v>
      </c>
      <c r="AA37" s="3" t="str">
        <f ca="1">IF(Z37="x",IF(Controle[[#This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8" spans="1:27" x14ac:dyDescent="0.25">
      <c r="A38" s="44">
        <f t="shared" si="4"/>
        <v>37</v>
      </c>
      <c r="B38" s="44" t="s">
        <v>5</v>
      </c>
      <c r="C38" s="44" t="s">
        <v>43</v>
      </c>
      <c r="D38" s="45">
        <v>3.6342592592592594E-3</v>
      </c>
      <c r="E38" s="44"/>
      <c r="F38" s="45">
        <f>Curso[[#This Row],[Tempo]]*$AG$4</f>
        <v>7.2074531734990918E-3</v>
      </c>
      <c r="G38" s="46">
        <f t="shared" si="5"/>
        <v>0.22659865518720704</v>
      </c>
      <c r="H38" s="47">
        <f>_xlfn.XLOOKUP(Curso[[#This Row],[Tempo Progr Acum]],Controle[Tempo Esperado Acum],Controle[Data corrida],,1,1)</f>
        <v>44670</v>
      </c>
      <c r="I38" s="47">
        <v>44667</v>
      </c>
      <c r="J38" s="48">
        <f ca="1">IF(Curso[[#This Row],[Data Prevista]]&gt;TODAY(),0,IF(Curso[[#This Row],[Data Prevista]]=TODAY(),3,2))</f>
        <v>2</v>
      </c>
      <c r="K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" s="53" t="str">
        <f>IF((Curso[[#This Row],[Estudado]]-7)&lt;$H$2,"",Curso[[#This Row],[Estudado]]-7)</f>
        <v/>
      </c>
      <c r="M38" s="53" t="str">
        <f>IF((Curso[[#This Row],[Estudado]]-15)&lt;$H$2,"",Curso[[#This Row],[Estudado]]-15)</f>
        <v/>
      </c>
      <c r="N38" s="53" t="str">
        <f>IF((Curso[[#This Row],[Estudado]]-30)&lt;$H$2,"",Curso[[#This Row],[Estudado]]-30)</f>
        <v/>
      </c>
      <c r="O38" s="53" t="str">
        <f>IF((Curso[[#This Row],[Estudado]]-60)&lt;$H$2,"",Curso[[#This Row],[Estudado]]-60)</f>
        <v/>
      </c>
      <c r="P38" s="53" t="str">
        <f>IF((Curso[[#This Row],[Estudado]]-120)&lt;$H$2,"",Curso[[#This Row],[Estudado]]-120)</f>
        <v/>
      </c>
      <c r="Q38" s="48"/>
      <c r="R38" s="2"/>
      <c r="S38" s="16">
        <f t="shared" si="6"/>
        <v>37</v>
      </c>
      <c r="T38" s="7">
        <f t="shared" si="2"/>
        <v>44703</v>
      </c>
      <c r="U38" s="4" t="str">
        <f t="shared" si="3"/>
        <v>dom</v>
      </c>
      <c r="V38" s="31">
        <f>IF(Controle[[#This Row],[Dia Semana]]&lt;&gt;"dom",$AI$1,0)</f>
        <v>0</v>
      </c>
      <c r="W38" s="9">
        <f t="shared" si="7"/>
        <v>2.635463378176381</v>
      </c>
      <c r="X38" s="5">
        <f t="shared" si="0"/>
        <v>0</v>
      </c>
      <c r="Y38" s="34">
        <f>Controle[[#This Row],[Tempo Estudado]]+Y37</f>
        <v>2.6933701496367561</v>
      </c>
      <c r="Z38" s="35" t="str">
        <f t="shared" ca="1" si="8"/>
        <v>X</v>
      </c>
      <c r="AA38" s="3">
        <f ca="1">IF(Z38="x",IF(Controle[[#This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>5.790677146037515E-2</v>
      </c>
    </row>
    <row r="39" spans="1:27" x14ac:dyDescent="0.25">
      <c r="A39" s="44">
        <f t="shared" si="4"/>
        <v>38</v>
      </c>
      <c r="B39" s="44" t="s">
        <v>5</v>
      </c>
      <c r="C39" s="44" t="s">
        <v>44</v>
      </c>
      <c r="D39" s="45">
        <v>3.5532407407407405E-3</v>
      </c>
      <c r="E39" s="44"/>
      <c r="F39" s="45">
        <f>Curso[[#This Row],[Tempo]]*$AG$4</f>
        <v>7.0467774658096206E-3</v>
      </c>
      <c r="G39" s="46">
        <f t="shared" si="5"/>
        <v>0.23364543265301665</v>
      </c>
      <c r="H39" s="47">
        <f>_xlfn.XLOOKUP(Curso[[#This Row],[Tempo Progr Acum]],Controle[Tempo Esperado Acum],Controle[Data corrida],,1,1)</f>
        <v>44670</v>
      </c>
      <c r="I39" s="47">
        <v>44667</v>
      </c>
      <c r="J39" s="48">
        <f ca="1">IF(Curso[[#This Row],[Data Prevista]]&gt;TODAY(),0,IF(Curso[[#This Row],[Data Prevista]]=TODAY(),3,2))</f>
        <v>2</v>
      </c>
      <c r="K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" s="53" t="str">
        <f>IF((Curso[[#This Row],[Estudado]]-7)&lt;$H$2,"",Curso[[#This Row],[Estudado]]-7)</f>
        <v/>
      </c>
      <c r="M39" s="53" t="str">
        <f>IF((Curso[[#This Row],[Estudado]]-15)&lt;$H$2,"",Curso[[#This Row],[Estudado]]-15)</f>
        <v/>
      </c>
      <c r="N39" s="53" t="str">
        <f>IF((Curso[[#This Row],[Estudado]]-30)&lt;$H$2,"",Curso[[#This Row],[Estudado]]-30)</f>
        <v/>
      </c>
      <c r="O39" s="53" t="str">
        <f>IF((Curso[[#This Row],[Estudado]]-60)&lt;$H$2,"",Curso[[#This Row],[Estudado]]-60)</f>
        <v/>
      </c>
      <c r="P39" s="53" t="str">
        <f>IF((Curso[[#This Row],[Estudado]]-120)&lt;$H$2,"",Curso[[#This Row],[Estudado]]-120)</f>
        <v/>
      </c>
      <c r="Q39" s="48"/>
      <c r="R39" s="2"/>
      <c r="S39" s="16">
        <f t="shared" si="6"/>
        <v>38</v>
      </c>
      <c r="T39" s="7">
        <f t="shared" si="2"/>
        <v>44704</v>
      </c>
      <c r="U39" s="4" t="str">
        <f t="shared" si="3"/>
        <v>seg</v>
      </c>
      <c r="V39" s="31">
        <f>IF(Controle[[#This Row],[Dia Semana]]&lt;&gt;"dom",$AI$1,0)</f>
        <v>8.5014947683109118E-2</v>
      </c>
      <c r="W39" s="9">
        <f t="shared" si="7"/>
        <v>2.72047832585949</v>
      </c>
      <c r="X39" s="5">
        <f t="shared" si="0"/>
        <v>0</v>
      </c>
      <c r="Y39" s="34">
        <f>Controle[[#This Row],[Tempo Estudado]]+Y38</f>
        <v>2.6933701496367561</v>
      </c>
      <c r="Z39" s="35" t="str">
        <f t="shared" ca="1" si="8"/>
        <v/>
      </c>
      <c r="AA39" s="3" t="str">
        <f ca="1">IF(Z39="x",IF(Controle[[#This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0" spans="1:27" x14ac:dyDescent="0.25">
      <c r="A40" s="44">
        <f t="shared" si="4"/>
        <v>39</v>
      </c>
      <c r="B40" s="44" t="s">
        <v>5</v>
      </c>
      <c r="C40" s="44" t="s">
        <v>45</v>
      </c>
      <c r="D40" s="45">
        <v>4.340277777777778E-3</v>
      </c>
      <c r="E40" s="44"/>
      <c r="F40" s="45">
        <f>Curso[[#This Row],[Tempo]]*$AG$4</f>
        <v>8.6076271976501893E-3</v>
      </c>
      <c r="G40" s="46">
        <f t="shared" si="5"/>
        <v>0.24225305985066684</v>
      </c>
      <c r="H40" s="47">
        <f>_xlfn.XLOOKUP(Curso[[#This Row],[Tempo Progr Acum]],Controle[Tempo Esperado Acum],Controle[Data corrida],,1,1)</f>
        <v>44670</v>
      </c>
      <c r="I40" s="47">
        <v>44667</v>
      </c>
      <c r="J40" s="48">
        <f ca="1">IF(Curso[[#This Row],[Data Prevista]]&gt;TODAY(),0,IF(Curso[[#This Row],[Data Prevista]]=TODAY(),3,2))</f>
        <v>2</v>
      </c>
      <c r="K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" s="53" t="str">
        <f>IF((Curso[[#This Row],[Estudado]]-7)&lt;$H$2,"",Curso[[#This Row],[Estudado]]-7)</f>
        <v/>
      </c>
      <c r="M40" s="53" t="str">
        <f>IF((Curso[[#This Row],[Estudado]]-15)&lt;$H$2,"",Curso[[#This Row],[Estudado]]-15)</f>
        <v/>
      </c>
      <c r="N40" s="53" t="str">
        <f>IF((Curso[[#This Row],[Estudado]]-30)&lt;$H$2,"",Curso[[#This Row],[Estudado]]-30)</f>
        <v/>
      </c>
      <c r="O40" s="53" t="str">
        <f>IF((Curso[[#This Row],[Estudado]]-60)&lt;$H$2,"",Curso[[#This Row],[Estudado]]-60)</f>
        <v/>
      </c>
      <c r="P40" s="53" t="str">
        <f>IF((Curso[[#This Row],[Estudado]]-120)&lt;$H$2,"",Curso[[#This Row],[Estudado]]-120)</f>
        <v/>
      </c>
      <c r="Q40" s="48"/>
      <c r="R40" s="2"/>
      <c r="S40" s="16">
        <f t="shared" si="6"/>
        <v>39</v>
      </c>
      <c r="T40" s="7">
        <f t="shared" si="2"/>
        <v>44705</v>
      </c>
      <c r="U40" s="4" t="str">
        <f t="shared" si="3"/>
        <v>ter</v>
      </c>
      <c r="V40" s="31">
        <f>IF(Controle[[#This Row],[Dia Semana]]&lt;&gt;"dom",$AI$1,0)</f>
        <v>8.5014947683109118E-2</v>
      </c>
      <c r="W40" s="9">
        <f t="shared" si="7"/>
        <v>2.805493273542599</v>
      </c>
      <c r="X40" s="5">
        <f t="shared" si="0"/>
        <v>0</v>
      </c>
      <c r="Y40" s="34">
        <f>Controle[[#This Row],[Tempo Estudado]]+Y39</f>
        <v>2.6933701496367561</v>
      </c>
      <c r="Z40" s="35" t="str">
        <f t="shared" ca="1" si="8"/>
        <v/>
      </c>
      <c r="AA40" s="3" t="str">
        <f ca="1">IF(Z40="x",IF(Controle[[#This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1" spans="1:27" x14ac:dyDescent="0.25">
      <c r="A41" s="44">
        <f t="shared" si="4"/>
        <v>40</v>
      </c>
      <c r="B41" s="44" t="s">
        <v>5</v>
      </c>
      <c r="C41" s="44" t="s">
        <v>46</v>
      </c>
      <c r="D41" s="45">
        <v>2.3032407407407407E-3</v>
      </c>
      <c r="E41" s="44"/>
      <c r="F41" s="45">
        <f>Curso[[#This Row],[Tempo]]*$AG$4</f>
        <v>4.5677808328863671E-3</v>
      </c>
      <c r="G41" s="46">
        <f t="shared" si="5"/>
        <v>0.2468208406835532</v>
      </c>
      <c r="H41" s="47">
        <f>_xlfn.XLOOKUP(Curso[[#This Row],[Tempo Progr Acum]],Controle[Tempo Esperado Acum],Controle[Data corrida],,1,1)</f>
        <v>44670</v>
      </c>
      <c r="I41" s="47">
        <v>44667</v>
      </c>
      <c r="J41" s="48">
        <f ca="1">IF(Curso[[#This Row],[Data Prevista]]&gt;TODAY(),0,IF(Curso[[#This Row],[Data Prevista]]=TODAY(),3,2))</f>
        <v>2</v>
      </c>
      <c r="K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" s="53" t="str">
        <f>IF((Curso[[#This Row],[Estudado]]-7)&lt;$H$2,"",Curso[[#This Row],[Estudado]]-7)</f>
        <v/>
      </c>
      <c r="M41" s="53" t="str">
        <f>IF((Curso[[#This Row],[Estudado]]-15)&lt;$H$2,"",Curso[[#This Row],[Estudado]]-15)</f>
        <v/>
      </c>
      <c r="N41" s="53" t="str">
        <f>IF((Curso[[#This Row],[Estudado]]-30)&lt;$H$2,"",Curso[[#This Row],[Estudado]]-30)</f>
        <v/>
      </c>
      <c r="O41" s="53" t="str">
        <f>IF((Curso[[#This Row],[Estudado]]-60)&lt;$H$2,"",Curso[[#This Row],[Estudado]]-60)</f>
        <v/>
      </c>
      <c r="P41" s="53" t="str">
        <f>IF((Curso[[#This Row],[Estudado]]-120)&lt;$H$2,"",Curso[[#This Row],[Estudado]]-120)</f>
        <v/>
      </c>
      <c r="Q41" s="48"/>
      <c r="R41" s="2"/>
      <c r="S41" s="16">
        <f t="shared" si="6"/>
        <v>40</v>
      </c>
      <c r="T41" s="7">
        <f t="shared" si="2"/>
        <v>44706</v>
      </c>
      <c r="U41" s="4" t="str">
        <f t="shared" si="3"/>
        <v>qua</v>
      </c>
      <c r="V41" s="31">
        <f>IF(Controle[[#This Row],[Dia Semana]]&lt;&gt;"dom",$AI$1,0)</f>
        <v>8.5014947683109118E-2</v>
      </c>
      <c r="W41" s="9">
        <f t="shared" si="7"/>
        <v>2.8905082212257081</v>
      </c>
      <c r="X41" s="5">
        <f t="shared" si="0"/>
        <v>0</v>
      </c>
      <c r="Y41" s="34">
        <f>Controle[[#This Row],[Tempo Estudado]]+Y40</f>
        <v>2.6933701496367561</v>
      </c>
      <c r="Z41" s="35" t="str">
        <f t="shared" ca="1" si="8"/>
        <v/>
      </c>
      <c r="AA41" s="3" t="str">
        <f ca="1">IF(Z41="x",IF(Controle[[#This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2" spans="1:27" x14ac:dyDescent="0.25">
      <c r="A42" s="44">
        <f t="shared" si="4"/>
        <v>41</v>
      </c>
      <c r="B42" s="44" t="s">
        <v>5</v>
      </c>
      <c r="C42" s="44" t="s">
        <v>47</v>
      </c>
      <c r="D42" s="45">
        <v>4.4212962962962956E-3</v>
      </c>
      <c r="E42" s="44"/>
      <c r="F42" s="45">
        <f>Curso[[#This Row],[Tempo]]*$AG$4</f>
        <v>8.7683029053396578E-3</v>
      </c>
      <c r="G42" s="46">
        <f t="shared" si="5"/>
        <v>0.25558914358889284</v>
      </c>
      <c r="H42" s="47">
        <f>_xlfn.XLOOKUP(Curso[[#This Row],[Tempo Progr Acum]],Controle[Tempo Esperado Acum],Controle[Data corrida],,1,1)</f>
        <v>44671</v>
      </c>
      <c r="I42" s="47">
        <v>44667</v>
      </c>
      <c r="J42" s="48">
        <f ca="1">IF(Curso[[#This Row],[Data Prevista]]&gt;TODAY(),0,IF(Curso[[#This Row],[Data Prevista]]=TODAY(),3,2))</f>
        <v>2</v>
      </c>
      <c r="K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" s="53" t="str">
        <f>IF((Curso[[#This Row],[Estudado]]-7)&lt;$H$2,"",Curso[[#This Row],[Estudado]]-7)</f>
        <v/>
      </c>
      <c r="M42" s="53" t="str">
        <f>IF((Curso[[#This Row],[Estudado]]-15)&lt;$H$2,"",Curso[[#This Row],[Estudado]]-15)</f>
        <v/>
      </c>
      <c r="N42" s="53" t="str">
        <f>IF((Curso[[#This Row],[Estudado]]-30)&lt;$H$2,"",Curso[[#This Row],[Estudado]]-30)</f>
        <v/>
      </c>
      <c r="O42" s="53" t="str">
        <f>IF((Curso[[#This Row],[Estudado]]-60)&lt;$H$2,"",Curso[[#This Row],[Estudado]]-60)</f>
        <v/>
      </c>
      <c r="P42" s="53" t="str">
        <f>IF((Curso[[#This Row],[Estudado]]-120)&lt;$H$2,"",Curso[[#This Row],[Estudado]]-120)</f>
        <v/>
      </c>
      <c r="Q42" s="48"/>
      <c r="R42" s="2"/>
      <c r="S42" s="16">
        <f t="shared" si="6"/>
        <v>41</v>
      </c>
      <c r="T42" s="7">
        <f t="shared" si="2"/>
        <v>44707</v>
      </c>
      <c r="U42" s="4" t="str">
        <f t="shared" si="3"/>
        <v>qui</v>
      </c>
      <c r="V42" s="31">
        <f>IF(Controle[[#This Row],[Dia Semana]]&lt;&gt;"dom",$AI$1,0)</f>
        <v>8.5014947683109118E-2</v>
      </c>
      <c r="W42" s="9">
        <f t="shared" si="7"/>
        <v>2.9755231689088171</v>
      </c>
      <c r="X42" s="5">
        <f t="shared" si="0"/>
        <v>0</v>
      </c>
      <c r="Y42" s="34">
        <f>Controle[[#This Row],[Tempo Estudado]]+Y41</f>
        <v>2.6933701496367561</v>
      </c>
      <c r="Z42" s="35" t="str">
        <f t="shared" ca="1" si="8"/>
        <v/>
      </c>
      <c r="AA42" s="3" t="str">
        <f ca="1">IF(Z42="x",IF(Controle[[#This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3" spans="1:27" x14ac:dyDescent="0.25">
      <c r="A43" s="44">
        <f t="shared" si="4"/>
        <v>42</v>
      </c>
      <c r="B43" s="44" t="s">
        <v>5</v>
      </c>
      <c r="C43" s="44" t="s">
        <v>48</v>
      </c>
      <c r="D43" s="45">
        <v>4.340277777777778E-3</v>
      </c>
      <c r="E43" s="44"/>
      <c r="F43" s="45">
        <f>Curso[[#This Row],[Tempo]]*$AG$4</f>
        <v>8.6076271976501893E-3</v>
      </c>
      <c r="G43" s="46">
        <f t="shared" si="5"/>
        <v>0.26419677078654302</v>
      </c>
      <c r="H43" s="47">
        <f>_xlfn.XLOOKUP(Curso[[#This Row],[Tempo Progr Acum]],Controle[Tempo Esperado Acum],Controle[Data corrida],,1,1)</f>
        <v>44671</v>
      </c>
      <c r="I43" s="47">
        <v>44667</v>
      </c>
      <c r="J43" s="48">
        <f ca="1">IF(Curso[[#This Row],[Data Prevista]]&gt;TODAY(),0,IF(Curso[[#This Row],[Data Prevista]]=TODAY(),3,2))</f>
        <v>2</v>
      </c>
      <c r="K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3" s="53" t="str">
        <f>IF((Curso[[#This Row],[Estudado]]-7)&lt;$H$2,"",Curso[[#This Row],[Estudado]]-7)</f>
        <v/>
      </c>
      <c r="M43" s="53" t="str">
        <f>IF((Curso[[#This Row],[Estudado]]-15)&lt;$H$2,"",Curso[[#This Row],[Estudado]]-15)</f>
        <v/>
      </c>
      <c r="N43" s="53" t="str">
        <f>IF((Curso[[#This Row],[Estudado]]-30)&lt;$H$2,"",Curso[[#This Row],[Estudado]]-30)</f>
        <v/>
      </c>
      <c r="O43" s="53" t="str">
        <f>IF((Curso[[#This Row],[Estudado]]-60)&lt;$H$2,"",Curso[[#This Row],[Estudado]]-60)</f>
        <v/>
      </c>
      <c r="P43" s="53" t="str">
        <f>IF((Curso[[#This Row],[Estudado]]-120)&lt;$H$2,"",Curso[[#This Row],[Estudado]]-120)</f>
        <v/>
      </c>
      <c r="Q43" s="48"/>
      <c r="R43" s="2"/>
      <c r="S43" s="16">
        <f t="shared" si="6"/>
        <v>42</v>
      </c>
      <c r="T43" s="7">
        <f t="shared" si="2"/>
        <v>44708</v>
      </c>
      <c r="U43" s="4" t="str">
        <f t="shared" si="3"/>
        <v>sex</v>
      </c>
      <c r="V43" s="31">
        <f>IF(Controle[[#This Row],[Dia Semana]]&lt;&gt;"dom",$AI$1,0)</f>
        <v>8.5014947683109118E-2</v>
      </c>
      <c r="W43" s="9">
        <f t="shared" si="7"/>
        <v>3.0605381165919261</v>
      </c>
      <c r="X43" s="5">
        <f t="shared" si="0"/>
        <v>0</v>
      </c>
      <c r="Y43" s="34">
        <f>Controle[[#This Row],[Tempo Estudado]]+Y42</f>
        <v>2.6933701496367561</v>
      </c>
      <c r="Z43" s="35" t="str">
        <f t="shared" ca="1" si="8"/>
        <v/>
      </c>
      <c r="AA43" s="3" t="str">
        <f ca="1">IF(Z43="x",IF(Controle[[#This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4" spans="1:27" x14ac:dyDescent="0.25">
      <c r="A44" s="44">
        <f t="shared" si="4"/>
        <v>43</v>
      </c>
      <c r="B44" s="44" t="s">
        <v>5</v>
      </c>
      <c r="C44" s="44" t="s">
        <v>49</v>
      </c>
      <c r="D44" s="45">
        <v>5.162037037037037E-3</v>
      </c>
      <c r="E44" s="44"/>
      <c r="F44" s="45">
        <f>Curso[[#This Row],[Tempo]]*$AG$4</f>
        <v>1.0237337947071958E-2</v>
      </c>
      <c r="G44" s="46">
        <f t="shared" si="5"/>
        <v>0.27443410873361496</v>
      </c>
      <c r="H44" s="47">
        <f>_xlfn.XLOOKUP(Curso[[#This Row],[Tempo Progr Acum]],Controle[Tempo Esperado Acum],Controle[Data corrida],,1,1)</f>
        <v>44671</v>
      </c>
      <c r="I44" s="47">
        <v>44667</v>
      </c>
      <c r="J44" s="48">
        <f ca="1">IF(Curso[[#This Row],[Data Prevista]]&gt;TODAY(),0,IF(Curso[[#This Row],[Data Prevista]]=TODAY(),3,2))</f>
        <v>2</v>
      </c>
      <c r="K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4" s="53" t="str">
        <f>IF((Curso[[#This Row],[Estudado]]-7)&lt;$H$2,"",Curso[[#This Row],[Estudado]]-7)</f>
        <v/>
      </c>
      <c r="M44" s="53" t="str">
        <f>IF((Curso[[#This Row],[Estudado]]-15)&lt;$H$2,"",Curso[[#This Row],[Estudado]]-15)</f>
        <v/>
      </c>
      <c r="N44" s="53" t="str">
        <f>IF((Curso[[#This Row],[Estudado]]-30)&lt;$H$2,"",Curso[[#This Row],[Estudado]]-30)</f>
        <v/>
      </c>
      <c r="O44" s="53" t="str">
        <f>IF((Curso[[#This Row],[Estudado]]-60)&lt;$H$2,"",Curso[[#This Row],[Estudado]]-60)</f>
        <v/>
      </c>
      <c r="P44" s="53" t="str">
        <f>IF((Curso[[#This Row],[Estudado]]-120)&lt;$H$2,"",Curso[[#This Row],[Estudado]]-120)</f>
        <v/>
      </c>
      <c r="Q44" s="48"/>
      <c r="R44" s="2"/>
      <c r="S44" s="16">
        <f t="shared" si="6"/>
        <v>43</v>
      </c>
      <c r="T44" s="7">
        <f t="shared" si="2"/>
        <v>44709</v>
      </c>
      <c r="U44" s="4" t="str">
        <f t="shared" si="3"/>
        <v>sáb</v>
      </c>
      <c r="V44" s="31">
        <f>IF(Controle[[#This Row],[Dia Semana]]&lt;&gt;"dom",$AI$1,0)</f>
        <v>8.5014947683109118E-2</v>
      </c>
      <c r="W44" s="9">
        <f t="shared" si="7"/>
        <v>3.1455530642750351</v>
      </c>
      <c r="X44" s="5">
        <f t="shared" si="0"/>
        <v>0</v>
      </c>
      <c r="Y44" s="34">
        <f>Controle[[#This Row],[Tempo Estudado]]+Y43</f>
        <v>2.6933701496367561</v>
      </c>
      <c r="Z44" s="35" t="str">
        <f t="shared" ca="1" si="8"/>
        <v/>
      </c>
      <c r="AA44" s="3" t="str">
        <f ca="1">IF(Z44="x",IF(Controle[[#This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5" spans="1:27" x14ac:dyDescent="0.25">
      <c r="A45" s="44">
        <f t="shared" si="4"/>
        <v>44</v>
      </c>
      <c r="B45" s="44" t="s">
        <v>5</v>
      </c>
      <c r="C45" s="44" t="s">
        <v>50</v>
      </c>
      <c r="D45" s="45">
        <v>6.3888888888888884E-3</v>
      </c>
      <c r="E45" s="44"/>
      <c r="F45" s="45">
        <f>Curso[[#This Row],[Tempo]]*$AG$4</f>
        <v>1.2670427234941077E-2</v>
      </c>
      <c r="G45" s="46">
        <f t="shared" si="5"/>
        <v>0.28710453596855601</v>
      </c>
      <c r="H45" s="47">
        <f>_xlfn.XLOOKUP(Curso[[#This Row],[Tempo Progr Acum]],Controle[Tempo Esperado Acum],Controle[Data corrida],,1,1)</f>
        <v>44671</v>
      </c>
      <c r="I45" s="47">
        <v>44667</v>
      </c>
      <c r="J45" s="48">
        <f ca="1">IF(Curso[[#This Row],[Data Prevista]]&gt;TODAY(),0,IF(Curso[[#This Row],[Data Prevista]]=TODAY(),3,2))</f>
        <v>2</v>
      </c>
      <c r="K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5" s="53" t="str">
        <f>IF((Curso[[#This Row],[Estudado]]-7)&lt;$H$2,"",Curso[[#This Row],[Estudado]]-7)</f>
        <v/>
      </c>
      <c r="M45" s="53" t="str">
        <f>IF((Curso[[#This Row],[Estudado]]-15)&lt;$H$2,"",Curso[[#This Row],[Estudado]]-15)</f>
        <v/>
      </c>
      <c r="N45" s="53" t="str">
        <f>IF((Curso[[#This Row],[Estudado]]-30)&lt;$H$2,"",Curso[[#This Row],[Estudado]]-30)</f>
        <v/>
      </c>
      <c r="O45" s="53" t="str">
        <f>IF((Curso[[#This Row],[Estudado]]-60)&lt;$H$2,"",Curso[[#This Row],[Estudado]]-60)</f>
        <v/>
      </c>
      <c r="P45" s="53" t="str">
        <f>IF((Curso[[#This Row],[Estudado]]-120)&lt;$H$2,"",Curso[[#This Row],[Estudado]]-120)</f>
        <v/>
      </c>
      <c r="Q45" s="48"/>
      <c r="R45" s="2"/>
      <c r="S45" s="16">
        <f t="shared" si="6"/>
        <v>44</v>
      </c>
      <c r="T45" s="7">
        <f t="shared" si="2"/>
        <v>44710</v>
      </c>
      <c r="U45" s="4" t="str">
        <f t="shared" si="3"/>
        <v>dom</v>
      </c>
      <c r="V45" s="31">
        <f>IF(Controle[[#This Row],[Dia Semana]]&lt;&gt;"dom",$AI$1,0)</f>
        <v>0</v>
      </c>
      <c r="W45" s="9">
        <f t="shared" si="7"/>
        <v>3.1455530642750351</v>
      </c>
      <c r="X45" s="5">
        <f t="shared" si="0"/>
        <v>0</v>
      </c>
      <c r="Y45" s="34">
        <f>Controle[[#This Row],[Tempo Estudado]]+Y44</f>
        <v>2.6933701496367561</v>
      </c>
      <c r="Z45" s="35" t="str">
        <f t="shared" ca="1" si="8"/>
        <v/>
      </c>
      <c r="AA45" s="3" t="str">
        <f ca="1">IF(Z45="x",IF(Controle[[#This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6" spans="1:27" x14ac:dyDescent="0.25">
      <c r="A46" s="44">
        <f t="shared" si="4"/>
        <v>45</v>
      </c>
      <c r="B46" s="44" t="s">
        <v>5</v>
      </c>
      <c r="C46" s="44" t="s">
        <v>51</v>
      </c>
      <c r="D46" s="45">
        <v>7.3032407407407412E-3</v>
      </c>
      <c r="E46" s="44"/>
      <c r="F46" s="45">
        <f>Curso[[#This Row],[Tempo]]*$AG$4</f>
        <v>1.4483767364579386E-2</v>
      </c>
      <c r="G46" s="46">
        <f t="shared" si="5"/>
        <v>0.30158830333313541</v>
      </c>
      <c r="H46" s="47">
        <f>_xlfn.XLOOKUP(Curso[[#This Row],[Tempo Progr Acum]],Controle[Tempo Esperado Acum],Controle[Data corrida],,1,1)</f>
        <v>44671</v>
      </c>
      <c r="I46" s="47">
        <v>44667</v>
      </c>
      <c r="J46" s="48">
        <f ca="1">IF(Curso[[#This Row],[Data Prevista]]&gt;TODAY(),0,IF(Curso[[#This Row],[Data Prevista]]=TODAY(),3,2))</f>
        <v>2</v>
      </c>
      <c r="K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6" s="53" t="str">
        <f>IF((Curso[[#This Row],[Estudado]]-7)&lt;$H$2,"",Curso[[#This Row],[Estudado]]-7)</f>
        <v/>
      </c>
      <c r="M46" s="53" t="str">
        <f>IF((Curso[[#This Row],[Estudado]]-15)&lt;$H$2,"",Curso[[#This Row],[Estudado]]-15)</f>
        <v/>
      </c>
      <c r="N46" s="53" t="str">
        <f>IF((Curso[[#This Row],[Estudado]]-30)&lt;$H$2,"",Curso[[#This Row],[Estudado]]-30)</f>
        <v/>
      </c>
      <c r="O46" s="53" t="str">
        <f>IF((Curso[[#This Row],[Estudado]]-60)&lt;$H$2,"",Curso[[#This Row],[Estudado]]-60)</f>
        <v/>
      </c>
      <c r="P46" s="53" t="str">
        <f>IF((Curso[[#This Row],[Estudado]]-120)&lt;$H$2,"",Curso[[#This Row],[Estudado]]-120)</f>
        <v/>
      </c>
      <c r="Q46" s="48"/>
      <c r="R46" s="2"/>
      <c r="S46" s="16">
        <f t="shared" si="6"/>
        <v>45</v>
      </c>
      <c r="T46" s="7">
        <f t="shared" si="2"/>
        <v>44711</v>
      </c>
      <c r="U46" s="4" t="str">
        <f t="shared" si="3"/>
        <v>seg</v>
      </c>
      <c r="V46" s="31">
        <f>IF(Controle[[#This Row],[Dia Semana]]&lt;&gt;"dom",$AI$1,0)</f>
        <v>8.5014947683109118E-2</v>
      </c>
      <c r="W46" s="9">
        <f t="shared" si="7"/>
        <v>3.2305680119581441</v>
      </c>
      <c r="X46" s="5">
        <f t="shared" si="0"/>
        <v>0</v>
      </c>
      <c r="Y46" s="34">
        <f>Controle[[#This Row],[Tempo Estudado]]+Y45</f>
        <v>2.6933701496367561</v>
      </c>
      <c r="Z46" s="35" t="str">
        <f t="shared" ca="1" si="8"/>
        <v/>
      </c>
      <c r="AA46" s="3" t="str">
        <f ca="1">IF(Z46="x",IF(Controle[[#This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7" spans="1:27" x14ac:dyDescent="0.25">
      <c r="A47" s="44">
        <f t="shared" si="4"/>
        <v>46</v>
      </c>
      <c r="B47" s="44" t="s">
        <v>5</v>
      </c>
      <c r="C47" s="44" t="s">
        <v>52</v>
      </c>
      <c r="D47" s="45">
        <v>5.138888888888889E-3</v>
      </c>
      <c r="E47" s="44"/>
      <c r="F47" s="45">
        <f>Curso[[#This Row],[Tempo]]*$AG$4</f>
        <v>1.0191430602017824E-2</v>
      </c>
      <c r="G47" s="46">
        <f t="shared" si="5"/>
        <v>0.31177973393515324</v>
      </c>
      <c r="H47" s="47">
        <f>_xlfn.XLOOKUP(Curso[[#This Row],[Tempo Progr Acum]],Controle[Tempo Esperado Acum],Controle[Data corrida],,1,1)</f>
        <v>44671</v>
      </c>
      <c r="I47" s="47">
        <v>44667</v>
      </c>
      <c r="J47" s="48">
        <f ca="1">IF(Curso[[#This Row],[Data Prevista]]&gt;TODAY(),0,IF(Curso[[#This Row],[Data Prevista]]=TODAY(),3,2))</f>
        <v>2</v>
      </c>
      <c r="K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7" s="53" t="str">
        <f>IF((Curso[[#This Row],[Estudado]]-7)&lt;$H$2,"",Curso[[#This Row],[Estudado]]-7)</f>
        <v/>
      </c>
      <c r="M47" s="53" t="str">
        <f>IF((Curso[[#This Row],[Estudado]]-15)&lt;$H$2,"",Curso[[#This Row],[Estudado]]-15)</f>
        <v/>
      </c>
      <c r="N47" s="53" t="str">
        <f>IF((Curso[[#This Row],[Estudado]]-30)&lt;$H$2,"",Curso[[#This Row],[Estudado]]-30)</f>
        <v/>
      </c>
      <c r="O47" s="53" t="str">
        <f>IF((Curso[[#This Row],[Estudado]]-60)&lt;$H$2,"",Curso[[#This Row],[Estudado]]-60)</f>
        <v/>
      </c>
      <c r="P47" s="53" t="str">
        <f>IF((Curso[[#This Row],[Estudado]]-120)&lt;$H$2,"",Curso[[#This Row],[Estudado]]-120)</f>
        <v/>
      </c>
      <c r="Q47" s="48"/>
      <c r="R47" s="2"/>
      <c r="S47" s="16">
        <f t="shared" si="6"/>
        <v>46</v>
      </c>
      <c r="T47" s="7">
        <f t="shared" si="2"/>
        <v>44712</v>
      </c>
      <c r="U47" s="4" t="str">
        <f t="shared" si="3"/>
        <v>ter</v>
      </c>
      <c r="V47" s="31">
        <f>IF(Controle[[#This Row],[Dia Semana]]&lt;&gt;"dom",$AI$1,0)</f>
        <v>8.5014947683109118E-2</v>
      </c>
      <c r="W47" s="9">
        <f t="shared" si="7"/>
        <v>3.3155829596412532</v>
      </c>
      <c r="X47" s="5">
        <f t="shared" si="0"/>
        <v>0</v>
      </c>
      <c r="Y47" s="34">
        <f>Controle[[#This Row],[Tempo Estudado]]+Y46</f>
        <v>2.6933701496367561</v>
      </c>
      <c r="Z47" s="35" t="str">
        <f t="shared" ca="1" si="8"/>
        <v/>
      </c>
      <c r="AA47" s="3" t="str">
        <f ca="1">IF(Z47="x",IF(Controle[[#This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8" spans="1:27" x14ac:dyDescent="0.25">
      <c r="A48" s="44">
        <f t="shared" si="4"/>
        <v>47</v>
      </c>
      <c r="B48" s="44" t="s">
        <v>5</v>
      </c>
      <c r="C48" s="44" t="s">
        <v>53</v>
      </c>
      <c r="D48" s="45">
        <v>4.386574074074074E-3</v>
      </c>
      <c r="E48" s="44"/>
      <c r="F48" s="45">
        <f>Curso[[#This Row],[Tempo]]*$AG$4</f>
        <v>8.6994418877584575E-3</v>
      </c>
      <c r="G48" s="46">
        <f t="shared" si="5"/>
        <v>0.32047917582291169</v>
      </c>
      <c r="H48" s="47">
        <f>_xlfn.XLOOKUP(Curso[[#This Row],[Tempo Progr Acum]],Controle[Tempo Esperado Acum],Controle[Data corrida],,1,1)</f>
        <v>44671</v>
      </c>
      <c r="I48" s="47">
        <v>44667</v>
      </c>
      <c r="J48" s="48">
        <f ca="1">IF(Curso[[#This Row],[Data Prevista]]&gt;TODAY(),0,IF(Curso[[#This Row],[Data Prevista]]=TODAY(),3,2))</f>
        <v>2</v>
      </c>
      <c r="K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8" s="53" t="str">
        <f>IF((Curso[[#This Row],[Estudado]]-7)&lt;$H$2,"",Curso[[#This Row],[Estudado]]-7)</f>
        <v/>
      </c>
      <c r="M48" s="53" t="str">
        <f>IF((Curso[[#This Row],[Estudado]]-15)&lt;$H$2,"",Curso[[#This Row],[Estudado]]-15)</f>
        <v/>
      </c>
      <c r="N48" s="53" t="str">
        <f>IF((Curso[[#This Row],[Estudado]]-30)&lt;$H$2,"",Curso[[#This Row],[Estudado]]-30)</f>
        <v/>
      </c>
      <c r="O48" s="53" t="str">
        <f>IF((Curso[[#This Row],[Estudado]]-60)&lt;$H$2,"",Curso[[#This Row],[Estudado]]-60)</f>
        <v/>
      </c>
      <c r="P48" s="53" t="str">
        <f>IF((Curso[[#This Row],[Estudado]]-120)&lt;$H$2,"",Curso[[#This Row],[Estudado]]-120)</f>
        <v/>
      </c>
      <c r="Q48" s="48"/>
      <c r="R48" s="2"/>
      <c r="S48" s="16">
        <f t="shared" si="6"/>
        <v>47</v>
      </c>
      <c r="T48" s="7">
        <f t="shared" si="2"/>
        <v>44713</v>
      </c>
      <c r="U48" s="4" t="str">
        <f t="shared" si="3"/>
        <v>qua</v>
      </c>
      <c r="V48" s="31">
        <f>IF(Controle[[#This Row],[Dia Semana]]&lt;&gt;"dom",$AI$1,0)</f>
        <v>8.5014947683109118E-2</v>
      </c>
      <c r="W48" s="9">
        <f t="shared" si="7"/>
        <v>3.4005979073243622</v>
      </c>
      <c r="X48" s="5">
        <f t="shared" si="0"/>
        <v>0</v>
      </c>
      <c r="Y48" s="34">
        <f>Controle[[#This Row],[Tempo Estudado]]+Y47</f>
        <v>2.6933701496367561</v>
      </c>
      <c r="Z48" s="35" t="str">
        <f t="shared" ca="1" si="8"/>
        <v/>
      </c>
      <c r="AA48" s="3" t="str">
        <f ca="1">IF(Z48="x",IF(Controle[[#This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9" spans="1:27" x14ac:dyDescent="0.25">
      <c r="A49" s="44">
        <f t="shared" si="4"/>
        <v>48</v>
      </c>
      <c r="B49" s="44" t="s">
        <v>5</v>
      </c>
      <c r="C49" s="44" t="s">
        <v>54</v>
      </c>
      <c r="D49" s="45">
        <v>6.8055555555555569E-3</v>
      </c>
      <c r="E49" s="44"/>
      <c r="F49" s="45">
        <f>Curso[[#This Row],[Tempo]]*$AG$4</f>
        <v>1.3496759445915498E-2</v>
      </c>
      <c r="G49" s="46">
        <f t="shared" si="5"/>
        <v>0.33397593526882718</v>
      </c>
      <c r="H49" s="47">
        <f>_xlfn.XLOOKUP(Curso[[#This Row],[Tempo Progr Acum]],Controle[Tempo Esperado Acum],Controle[Data corrida],,1,1)</f>
        <v>44671</v>
      </c>
      <c r="I49" s="47">
        <v>44669</v>
      </c>
      <c r="J49" s="48">
        <f ca="1">IF(Curso[[#This Row],[Data Prevista]]&gt;TODAY(),0,IF(Curso[[#This Row],[Data Prevista]]=TODAY(),3,2))</f>
        <v>2</v>
      </c>
      <c r="K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9" s="53" t="str">
        <f>IF((Curso[[#This Row],[Estudado]]-7)&lt;$H$2,"",Curso[[#This Row],[Estudado]]-7)</f>
        <v/>
      </c>
      <c r="M49" s="53" t="str">
        <f>IF((Curso[[#This Row],[Estudado]]-15)&lt;$H$2,"",Curso[[#This Row],[Estudado]]-15)</f>
        <v/>
      </c>
      <c r="N49" s="53" t="str">
        <f>IF((Curso[[#This Row],[Estudado]]-30)&lt;$H$2,"",Curso[[#This Row],[Estudado]]-30)</f>
        <v/>
      </c>
      <c r="O49" s="53" t="str">
        <f>IF((Curso[[#This Row],[Estudado]]-60)&lt;$H$2,"",Curso[[#This Row],[Estudado]]-60)</f>
        <v/>
      </c>
      <c r="P49" s="53" t="str">
        <f>IF((Curso[[#This Row],[Estudado]]-120)&lt;$H$2,"",Curso[[#This Row],[Estudado]]-120)</f>
        <v/>
      </c>
      <c r="Q49" s="48"/>
      <c r="R49" s="2"/>
      <c r="S49" s="16">
        <f t="shared" si="6"/>
        <v>48</v>
      </c>
      <c r="T49" s="7">
        <f t="shared" si="2"/>
        <v>44714</v>
      </c>
      <c r="U49" s="4" t="str">
        <f t="shared" si="3"/>
        <v>qui</v>
      </c>
      <c r="V49" s="31">
        <f>IF(Controle[[#This Row],[Dia Semana]]&lt;&gt;"dom",$AI$1,0)</f>
        <v>8.5014947683109118E-2</v>
      </c>
      <c r="W49" s="9">
        <f t="shared" si="7"/>
        <v>3.4856128550074712</v>
      </c>
      <c r="X49" s="5">
        <f t="shared" si="0"/>
        <v>0</v>
      </c>
      <c r="Y49" s="34">
        <f>Controle[[#This Row],[Tempo Estudado]]+Y48</f>
        <v>2.6933701496367561</v>
      </c>
      <c r="Z49" s="35" t="str">
        <f t="shared" ca="1" si="8"/>
        <v/>
      </c>
      <c r="AA49" s="3" t="str">
        <f ca="1">IF(Z49="x",IF(Controle[[#This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0" spans="1:27" x14ac:dyDescent="0.25">
      <c r="A50" s="44">
        <f t="shared" si="4"/>
        <v>49</v>
      </c>
      <c r="B50" s="44" t="s">
        <v>5</v>
      </c>
      <c r="C50" s="44" t="s">
        <v>55</v>
      </c>
      <c r="D50" s="45">
        <v>4.8495370370370368E-3</v>
      </c>
      <c r="E50" s="44"/>
      <c r="F50" s="45">
        <f>Curso[[#This Row],[Tempo]]*$AG$4</f>
        <v>9.6175887888411433E-3</v>
      </c>
      <c r="G50" s="46">
        <f t="shared" si="5"/>
        <v>0.34359352405766835</v>
      </c>
      <c r="H50" s="47">
        <f>_xlfn.XLOOKUP(Curso[[#This Row],[Tempo Progr Acum]],Controle[Tempo Esperado Acum],Controle[Data corrida],,1,1)</f>
        <v>44672</v>
      </c>
      <c r="I50" s="47">
        <v>44669</v>
      </c>
      <c r="J50" s="48">
        <f ca="1">IF(Curso[[#This Row],[Data Prevista]]&gt;TODAY(),0,IF(Curso[[#This Row],[Data Prevista]]=TODAY(),3,2))</f>
        <v>2</v>
      </c>
      <c r="K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0" s="53" t="str">
        <f>IF((Curso[[#This Row],[Estudado]]-7)&lt;$H$2,"",Curso[[#This Row],[Estudado]]-7)</f>
        <v/>
      </c>
      <c r="M50" s="53" t="str">
        <f>IF((Curso[[#This Row],[Estudado]]-15)&lt;$H$2,"",Curso[[#This Row],[Estudado]]-15)</f>
        <v/>
      </c>
      <c r="N50" s="53" t="str">
        <f>IF((Curso[[#This Row],[Estudado]]-30)&lt;$H$2,"",Curso[[#This Row],[Estudado]]-30)</f>
        <v/>
      </c>
      <c r="O50" s="53" t="str">
        <f>IF((Curso[[#This Row],[Estudado]]-60)&lt;$H$2,"",Curso[[#This Row],[Estudado]]-60)</f>
        <v/>
      </c>
      <c r="P50" s="53" t="str">
        <f>IF((Curso[[#This Row],[Estudado]]-120)&lt;$H$2,"",Curso[[#This Row],[Estudado]]-120)</f>
        <v/>
      </c>
      <c r="Q50" s="48"/>
      <c r="R50" s="2"/>
      <c r="S50" s="16">
        <f t="shared" si="6"/>
        <v>49</v>
      </c>
      <c r="T50" s="7">
        <f t="shared" si="2"/>
        <v>44715</v>
      </c>
      <c r="U50" s="4" t="str">
        <f t="shared" si="3"/>
        <v>sex</v>
      </c>
      <c r="V50" s="31">
        <f>IF(Controle[[#This Row],[Dia Semana]]&lt;&gt;"dom",$AI$1,0)</f>
        <v>8.5014947683109118E-2</v>
      </c>
      <c r="W50" s="9">
        <f t="shared" si="7"/>
        <v>3.5706278026905802</v>
      </c>
      <c r="X50" s="5">
        <f t="shared" si="0"/>
        <v>0</v>
      </c>
      <c r="Y50" s="34">
        <f>Controle[[#This Row],[Tempo Estudado]]+Y49</f>
        <v>2.6933701496367561</v>
      </c>
      <c r="Z50" s="35" t="str">
        <f t="shared" ca="1" si="8"/>
        <v/>
      </c>
      <c r="AA50" s="3" t="str">
        <f ca="1">IF(Z50="x",IF(Controle[[#This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1" spans="1:27" x14ac:dyDescent="0.25">
      <c r="A51" s="44">
        <f t="shared" si="4"/>
        <v>50</v>
      </c>
      <c r="B51" s="44" t="s">
        <v>5</v>
      </c>
      <c r="C51" s="44" t="s">
        <v>56</v>
      </c>
      <c r="D51" s="45">
        <v>4.0162037037037033E-3</v>
      </c>
      <c r="E51" s="44"/>
      <c r="F51" s="45">
        <f>Curso[[#This Row],[Tempo]]*$AG$4</f>
        <v>7.9649243668923064E-3</v>
      </c>
      <c r="G51" s="46">
        <f t="shared" si="5"/>
        <v>0.35155844842456063</v>
      </c>
      <c r="H51" s="47">
        <f>_xlfn.XLOOKUP(Curso[[#This Row],[Tempo Progr Acum]],Controle[Tempo Esperado Acum],Controle[Data corrida],,1,1)</f>
        <v>44672</v>
      </c>
      <c r="I51" s="47">
        <v>44669</v>
      </c>
      <c r="J51" s="48">
        <f ca="1">IF(Curso[[#This Row],[Data Prevista]]&gt;TODAY(),0,IF(Curso[[#This Row],[Data Prevista]]=TODAY(),3,2))</f>
        <v>2</v>
      </c>
      <c r="K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1" s="53" t="str">
        <f>IF((Curso[[#This Row],[Estudado]]-7)&lt;$H$2,"",Curso[[#This Row],[Estudado]]-7)</f>
        <v/>
      </c>
      <c r="M51" s="53" t="str">
        <f>IF((Curso[[#This Row],[Estudado]]-15)&lt;$H$2,"",Curso[[#This Row],[Estudado]]-15)</f>
        <v/>
      </c>
      <c r="N51" s="53" t="str">
        <f>IF((Curso[[#This Row],[Estudado]]-30)&lt;$H$2,"",Curso[[#This Row],[Estudado]]-30)</f>
        <v/>
      </c>
      <c r="O51" s="53" t="str">
        <f>IF((Curso[[#This Row],[Estudado]]-60)&lt;$H$2,"",Curso[[#This Row],[Estudado]]-60)</f>
        <v/>
      </c>
      <c r="P51" s="53" t="str">
        <f>IF((Curso[[#This Row],[Estudado]]-120)&lt;$H$2,"",Curso[[#This Row],[Estudado]]-120)</f>
        <v/>
      </c>
      <c r="Q51" s="48"/>
      <c r="R51" s="2"/>
      <c r="S51" s="16">
        <f t="shared" si="6"/>
        <v>50</v>
      </c>
      <c r="T51" s="7">
        <f t="shared" si="2"/>
        <v>44716</v>
      </c>
      <c r="U51" s="4" t="str">
        <f t="shared" si="3"/>
        <v>sáb</v>
      </c>
      <c r="V51" s="31">
        <f>IF(Controle[[#This Row],[Dia Semana]]&lt;&gt;"dom",$AI$1,0)</f>
        <v>8.5014947683109118E-2</v>
      </c>
      <c r="W51" s="9">
        <f t="shared" si="7"/>
        <v>3.6556427503736892</v>
      </c>
      <c r="X51" s="5">
        <f t="shared" si="0"/>
        <v>0</v>
      </c>
      <c r="Y51" s="34">
        <f>Controle[[#This Row],[Tempo Estudado]]+Y50</f>
        <v>2.6933701496367561</v>
      </c>
      <c r="Z51" s="35" t="str">
        <f t="shared" ca="1" si="8"/>
        <v/>
      </c>
      <c r="AA51" s="3" t="str">
        <f ca="1">IF(Z51="x",IF(Controle[[#This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2" spans="1:27" x14ac:dyDescent="0.25">
      <c r="A52" s="44">
        <f t="shared" si="4"/>
        <v>51</v>
      </c>
      <c r="B52" s="44" t="s">
        <v>5</v>
      </c>
      <c r="C52" s="44" t="s">
        <v>57</v>
      </c>
      <c r="D52" s="45">
        <v>4.8263888888888887E-3</v>
      </c>
      <c r="E52" s="44"/>
      <c r="F52" s="45">
        <f>Curso[[#This Row],[Tempo]]*$AG$4</f>
        <v>9.5716814437870092E-3</v>
      </c>
      <c r="G52" s="46">
        <f t="shared" si="5"/>
        <v>0.36113012986834764</v>
      </c>
      <c r="H52" s="47">
        <f>_xlfn.XLOOKUP(Curso[[#This Row],[Tempo Progr Acum]],Controle[Tempo Esperado Acum],Controle[Data corrida],,1,1)</f>
        <v>44672</v>
      </c>
      <c r="I52" s="47">
        <v>44669</v>
      </c>
      <c r="J52" s="48">
        <f ca="1">IF(Curso[[#This Row],[Data Prevista]]&gt;TODAY(),0,IF(Curso[[#This Row],[Data Prevista]]=TODAY(),3,2))</f>
        <v>2</v>
      </c>
      <c r="K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2" s="53" t="str">
        <f>IF((Curso[[#This Row],[Estudado]]-7)&lt;$H$2,"",Curso[[#This Row],[Estudado]]-7)</f>
        <v/>
      </c>
      <c r="M52" s="53" t="str">
        <f>IF((Curso[[#This Row],[Estudado]]-15)&lt;$H$2,"",Curso[[#This Row],[Estudado]]-15)</f>
        <v/>
      </c>
      <c r="N52" s="53" t="str">
        <f>IF((Curso[[#This Row],[Estudado]]-30)&lt;$H$2,"",Curso[[#This Row],[Estudado]]-30)</f>
        <v/>
      </c>
      <c r="O52" s="53" t="str">
        <f>IF((Curso[[#This Row],[Estudado]]-60)&lt;$H$2,"",Curso[[#This Row],[Estudado]]-60)</f>
        <v/>
      </c>
      <c r="P52" s="53" t="str">
        <f>IF((Curso[[#This Row],[Estudado]]-120)&lt;$H$2,"",Curso[[#This Row],[Estudado]]-120)</f>
        <v/>
      </c>
      <c r="Q52" s="48"/>
      <c r="R52" s="2"/>
      <c r="S52" s="16">
        <f t="shared" si="6"/>
        <v>51</v>
      </c>
      <c r="T52" s="7">
        <f t="shared" si="2"/>
        <v>44717</v>
      </c>
      <c r="U52" s="4" t="str">
        <f t="shared" si="3"/>
        <v>dom</v>
      </c>
      <c r="V52" s="31">
        <f>IF(Controle[[#This Row],[Dia Semana]]&lt;&gt;"dom",$AI$1,0)</f>
        <v>0</v>
      </c>
      <c r="W52" s="9">
        <f t="shared" si="7"/>
        <v>3.6556427503736892</v>
      </c>
      <c r="X52" s="5">
        <f t="shared" si="0"/>
        <v>0</v>
      </c>
      <c r="Y52" s="34">
        <f>Controle[[#This Row],[Tempo Estudado]]+Y51</f>
        <v>2.6933701496367561</v>
      </c>
      <c r="Z52" s="35" t="str">
        <f t="shared" ca="1" si="8"/>
        <v/>
      </c>
      <c r="AA52" s="3" t="str">
        <f ca="1">IF(Z52="x",IF(Controle[[#This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3" spans="1:27" x14ac:dyDescent="0.25">
      <c r="A53" s="44">
        <f t="shared" si="4"/>
        <v>52</v>
      </c>
      <c r="B53" s="44" t="s">
        <v>5</v>
      </c>
      <c r="C53" s="44" t="s">
        <v>58</v>
      </c>
      <c r="D53" s="45">
        <v>3.9351851851851857E-3</v>
      </c>
      <c r="E53" s="44"/>
      <c r="F53" s="45">
        <f>Curso[[#This Row],[Tempo]]*$AG$4</f>
        <v>7.8042486592028388E-3</v>
      </c>
      <c r="G53" s="46">
        <f t="shared" si="5"/>
        <v>0.36893437852755046</v>
      </c>
      <c r="H53" s="47">
        <f>_xlfn.XLOOKUP(Curso[[#This Row],[Tempo Progr Acum]],Controle[Tempo Esperado Acum],Controle[Data corrida],,1,1)</f>
        <v>44672</v>
      </c>
      <c r="I53" s="47">
        <v>44669</v>
      </c>
      <c r="J53" s="48">
        <f ca="1">IF(Curso[[#This Row],[Data Prevista]]&gt;TODAY(),0,IF(Curso[[#This Row],[Data Prevista]]=TODAY(),3,2))</f>
        <v>2</v>
      </c>
      <c r="K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3" s="53" t="str">
        <f>IF((Curso[[#This Row],[Estudado]]-7)&lt;$H$2,"",Curso[[#This Row],[Estudado]]-7)</f>
        <v/>
      </c>
      <c r="M53" s="53" t="str">
        <f>IF((Curso[[#This Row],[Estudado]]-15)&lt;$H$2,"",Curso[[#This Row],[Estudado]]-15)</f>
        <v/>
      </c>
      <c r="N53" s="53" t="str">
        <f>IF((Curso[[#This Row],[Estudado]]-30)&lt;$H$2,"",Curso[[#This Row],[Estudado]]-30)</f>
        <v/>
      </c>
      <c r="O53" s="53" t="str">
        <f>IF((Curso[[#This Row],[Estudado]]-60)&lt;$H$2,"",Curso[[#This Row],[Estudado]]-60)</f>
        <v/>
      </c>
      <c r="P53" s="53" t="str">
        <f>IF((Curso[[#This Row],[Estudado]]-120)&lt;$H$2,"",Curso[[#This Row],[Estudado]]-120)</f>
        <v/>
      </c>
      <c r="Q53" s="48"/>
      <c r="R53" s="2"/>
      <c r="S53" s="16">
        <f t="shared" si="6"/>
        <v>52</v>
      </c>
      <c r="T53" s="7">
        <f t="shared" si="2"/>
        <v>44718</v>
      </c>
      <c r="U53" s="4" t="str">
        <f t="shared" si="3"/>
        <v>seg</v>
      </c>
      <c r="V53" s="31">
        <f>IF(Controle[[#This Row],[Dia Semana]]&lt;&gt;"dom",$AI$1,0)</f>
        <v>8.5014947683109118E-2</v>
      </c>
      <c r="W53" s="9">
        <f t="shared" si="7"/>
        <v>3.7406576980567983</v>
      </c>
      <c r="X53" s="5">
        <f t="shared" si="0"/>
        <v>0</v>
      </c>
      <c r="Y53" s="34">
        <f>Controle[[#This Row],[Tempo Estudado]]+Y52</f>
        <v>2.6933701496367561</v>
      </c>
      <c r="Z53" s="35" t="str">
        <f t="shared" ca="1" si="8"/>
        <v/>
      </c>
      <c r="AA53" s="3" t="str">
        <f ca="1">IF(Z53="x",IF(Controle[[#This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4" spans="1:27" x14ac:dyDescent="0.25">
      <c r="A54" s="44">
        <f t="shared" si="4"/>
        <v>53</v>
      </c>
      <c r="B54" s="44" t="s">
        <v>5</v>
      </c>
      <c r="C54" s="44" t="s">
        <v>59</v>
      </c>
      <c r="D54" s="45">
        <v>3.5879629629629629E-3</v>
      </c>
      <c r="E54" s="44"/>
      <c r="F54" s="45">
        <f>Curso[[#This Row],[Tempo]]*$AG$4</f>
        <v>7.1156384833908227E-3</v>
      </c>
      <c r="G54" s="46">
        <f t="shared" si="5"/>
        <v>0.37605001701094126</v>
      </c>
      <c r="H54" s="47">
        <f>_xlfn.XLOOKUP(Curso[[#This Row],[Tempo Progr Acum]],Controle[Tempo Esperado Acum],Controle[Data corrida],,1,1)</f>
        <v>44672</v>
      </c>
      <c r="I54" s="47">
        <v>44669</v>
      </c>
      <c r="J54" s="48">
        <f ca="1">IF(Curso[[#This Row],[Data Prevista]]&gt;TODAY(),0,IF(Curso[[#This Row],[Data Prevista]]=TODAY(),3,2))</f>
        <v>2</v>
      </c>
      <c r="K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4" s="53" t="str">
        <f>IF((Curso[[#This Row],[Estudado]]-7)&lt;$H$2,"",Curso[[#This Row],[Estudado]]-7)</f>
        <v/>
      </c>
      <c r="M54" s="53" t="str">
        <f>IF((Curso[[#This Row],[Estudado]]-15)&lt;$H$2,"",Curso[[#This Row],[Estudado]]-15)</f>
        <v/>
      </c>
      <c r="N54" s="53" t="str">
        <f>IF((Curso[[#This Row],[Estudado]]-30)&lt;$H$2,"",Curso[[#This Row],[Estudado]]-30)</f>
        <v/>
      </c>
      <c r="O54" s="53" t="str">
        <f>IF((Curso[[#This Row],[Estudado]]-60)&lt;$H$2,"",Curso[[#This Row],[Estudado]]-60)</f>
        <v/>
      </c>
      <c r="P54" s="53" t="str">
        <f>IF((Curso[[#This Row],[Estudado]]-120)&lt;$H$2,"",Curso[[#This Row],[Estudado]]-120)</f>
        <v/>
      </c>
      <c r="Q54" s="48"/>
      <c r="R54" s="2"/>
      <c r="S54" s="16">
        <f t="shared" si="6"/>
        <v>53</v>
      </c>
      <c r="T54" s="7">
        <f t="shared" si="2"/>
        <v>44719</v>
      </c>
      <c r="U54" s="4" t="str">
        <f t="shared" si="3"/>
        <v>ter</v>
      </c>
      <c r="V54" s="31">
        <f>IF(Controle[[#This Row],[Dia Semana]]&lt;&gt;"dom",$AI$1,0)</f>
        <v>8.5014947683109118E-2</v>
      </c>
      <c r="W54" s="9">
        <f t="shared" si="7"/>
        <v>3.8256726457399073</v>
      </c>
      <c r="X54" s="5">
        <f t="shared" si="0"/>
        <v>0</v>
      </c>
      <c r="Y54" s="34">
        <f>Controle[[#This Row],[Tempo Estudado]]+Y53</f>
        <v>2.6933701496367561</v>
      </c>
      <c r="Z54" s="35" t="str">
        <f t="shared" ca="1" si="8"/>
        <v/>
      </c>
      <c r="AA54" s="3" t="str">
        <f ca="1">IF(Z54="x",IF(Controle[[#This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5" spans="1:27" x14ac:dyDescent="0.25">
      <c r="A55" s="44">
        <f t="shared" si="4"/>
        <v>54</v>
      </c>
      <c r="B55" s="44" t="s">
        <v>5</v>
      </c>
      <c r="C55" s="44" t="s">
        <v>60</v>
      </c>
      <c r="D55" s="45">
        <v>6.215277777777777E-3</v>
      </c>
      <c r="E55" s="44"/>
      <c r="F55" s="45">
        <f>Curso[[#This Row],[Tempo]]*$AG$4</f>
        <v>1.2326122147035068E-2</v>
      </c>
      <c r="G55" s="46">
        <f t="shared" si="5"/>
        <v>0.38837613915797631</v>
      </c>
      <c r="H55" s="47">
        <f>_xlfn.XLOOKUP(Curso[[#This Row],[Tempo Progr Acum]],Controle[Tempo Esperado Acum],Controle[Data corrida],,1,1)</f>
        <v>44672</v>
      </c>
      <c r="I55" s="47">
        <v>44672</v>
      </c>
      <c r="J55" s="48">
        <f ca="1">IF(Curso[[#This Row],[Data Prevista]]&gt;TODAY(),0,IF(Curso[[#This Row],[Data Prevista]]=TODAY(),3,2))</f>
        <v>2</v>
      </c>
      <c r="K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5" s="53" t="str">
        <f>IF((Curso[[#This Row],[Estudado]]-7)&lt;$H$2,"",Curso[[#This Row],[Estudado]]-7)</f>
        <v/>
      </c>
      <c r="M55" s="53" t="str">
        <f>IF((Curso[[#This Row],[Estudado]]-15)&lt;$H$2,"",Curso[[#This Row],[Estudado]]-15)</f>
        <v/>
      </c>
      <c r="N55" s="53" t="str">
        <f>IF((Curso[[#This Row],[Estudado]]-30)&lt;$H$2,"",Curso[[#This Row],[Estudado]]-30)</f>
        <v/>
      </c>
      <c r="O55" s="53" t="str">
        <f>IF((Curso[[#This Row],[Estudado]]-60)&lt;$H$2,"",Curso[[#This Row],[Estudado]]-60)</f>
        <v/>
      </c>
      <c r="P55" s="53" t="str">
        <f>IF((Curso[[#This Row],[Estudado]]-120)&lt;$H$2,"",Curso[[#This Row],[Estudado]]-120)</f>
        <v/>
      </c>
      <c r="Q55" s="48"/>
      <c r="R55" s="2"/>
      <c r="S55" s="16">
        <f t="shared" si="6"/>
        <v>54</v>
      </c>
      <c r="T55" s="7">
        <f t="shared" si="2"/>
        <v>44720</v>
      </c>
      <c r="U55" s="4" t="str">
        <f t="shared" si="3"/>
        <v>qua</v>
      </c>
      <c r="V55" s="31">
        <f>IF(Controle[[#This Row],[Dia Semana]]&lt;&gt;"dom",$AI$1,0)</f>
        <v>8.5014947683109118E-2</v>
      </c>
      <c r="W55" s="9">
        <f t="shared" si="7"/>
        <v>3.9106875934230163</v>
      </c>
      <c r="X55" s="5">
        <f t="shared" si="0"/>
        <v>0</v>
      </c>
      <c r="Y55" s="34">
        <f>Controle[[#This Row],[Tempo Estudado]]+Y54</f>
        <v>2.6933701496367561</v>
      </c>
      <c r="Z55" s="35" t="str">
        <f t="shared" ca="1" si="8"/>
        <v/>
      </c>
      <c r="AA55" s="3" t="str">
        <f ca="1">IF(Z55="x",IF(Controle[[#This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6" spans="1:27" x14ac:dyDescent="0.25">
      <c r="A56" s="44">
        <f t="shared" si="4"/>
        <v>55</v>
      </c>
      <c r="B56" s="44" t="s">
        <v>5</v>
      </c>
      <c r="C56" s="44" t="s">
        <v>61</v>
      </c>
      <c r="D56" s="45">
        <v>6.5740740740740733E-3</v>
      </c>
      <c r="E56" s="44"/>
      <c r="F56" s="45">
        <f>Curso[[#This Row],[Tempo]]*$AG$4</f>
        <v>1.3037685995374151E-2</v>
      </c>
      <c r="G56" s="46">
        <f t="shared" si="5"/>
        <v>0.40141382515335045</v>
      </c>
      <c r="H56" s="47">
        <f>_xlfn.XLOOKUP(Curso[[#This Row],[Tempo Progr Acum]],Controle[Tempo Esperado Acum],Controle[Data corrida],,1,1)</f>
        <v>44672</v>
      </c>
      <c r="I56" s="47">
        <v>44672</v>
      </c>
      <c r="J56" s="48">
        <f ca="1">IF(Curso[[#This Row],[Data Prevista]]&gt;TODAY(),0,IF(Curso[[#This Row],[Data Prevista]]=TODAY(),3,2))</f>
        <v>2</v>
      </c>
      <c r="K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6" s="53" t="str">
        <f>IF((Curso[[#This Row],[Estudado]]-7)&lt;$H$2,"",Curso[[#This Row],[Estudado]]-7)</f>
        <v/>
      </c>
      <c r="M56" s="53" t="str">
        <f>IF((Curso[[#This Row],[Estudado]]-15)&lt;$H$2,"",Curso[[#This Row],[Estudado]]-15)</f>
        <v/>
      </c>
      <c r="N56" s="53" t="str">
        <f>IF((Curso[[#This Row],[Estudado]]-30)&lt;$H$2,"",Curso[[#This Row],[Estudado]]-30)</f>
        <v/>
      </c>
      <c r="O56" s="53" t="str">
        <f>IF((Curso[[#This Row],[Estudado]]-60)&lt;$H$2,"",Curso[[#This Row],[Estudado]]-60)</f>
        <v/>
      </c>
      <c r="P56" s="53" t="str">
        <f>IF((Curso[[#This Row],[Estudado]]-120)&lt;$H$2,"",Curso[[#This Row],[Estudado]]-120)</f>
        <v/>
      </c>
      <c r="Q56" s="48"/>
      <c r="R56" s="2"/>
      <c r="S56" s="16">
        <f t="shared" si="6"/>
        <v>55</v>
      </c>
      <c r="T56" s="7">
        <f t="shared" si="2"/>
        <v>44721</v>
      </c>
      <c r="U56" s="4" t="str">
        <f t="shared" si="3"/>
        <v>qui</v>
      </c>
      <c r="V56" s="31">
        <f>IF(Controle[[#This Row],[Dia Semana]]&lt;&gt;"dom",$AI$1,0)</f>
        <v>8.5014947683109118E-2</v>
      </c>
      <c r="W56" s="9">
        <f t="shared" si="7"/>
        <v>3.9957025411061253</v>
      </c>
      <c r="X56" s="5">
        <f t="shared" si="0"/>
        <v>0</v>
      </c>
      <c r="Y56" s="34">
        <f>Controle[[#This Row],[Tempo Estudado]]+Y55</f>
        <v>2.6933701496367561</v>
      </c>
      <c r="Z56" s="35" t="str">
        <f t="shared" ca="1" si="8"/>
        <v/>
      </c>
      <c r="AA56" s="3" t="str">
        <f ca="1">IF(Z56="x",IF(Controle[[#This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7" spans="1:27" x14ac:dyDescent="0.25">
      <c r="A57" s="44">
        <f t="shared" si="4"/>
        <v>56</v>
      </c>
      <c r="B57" s="44" t="s">
        <v>5</v>
      </c>
      <c r="C57" s="44" t="s">
        <v>62</v>
      </c>
      <c r="D57" s="45">
        <v>3.9814814814814817E-3</v>
      </c>
      <c r="E57" s="44"/>
      <c r="F57" s="45">
        <f>Curso[[#This Row],[Tempo]]*$AG$4</f>
        <v>7.8960633493111061E-3</v>
      </c>
      <c r="G57" s="46">
        <f t="shared" si="5"/>
        <v>0.40930988850266153</v>
      </c>
      <c r="H57" s="47">
        <f>_xlfn.XLOOKUP(Curso[[#This Row],[Tempo Progr Acum]],Controle[Tempo Esperado Acum],Controle[Data corrida],,1,1)</f>
        <v>44672</v>
      </c>
      <c r="I57" s="47">
        <v>44672</v>
      </c>
      <c r="J57" s="48">
        <f ca="1">IF(Curso[[#This Row],[Data Prevista]]&gt;TODAY(),0,IF(Curso[[#This Row],[Data Prevista]]=TODAY(),3,2))</f>
        <v>2</v>
      </c>
      <c r="K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7" s="53" t="str">
        <f>IF((Curso[[#This Row],[Estudado]]-7)&lt;$H$2,"",Curso[[#This Row],[Estudado]]-7)</f>
        <v/>
      </c>
      <c r="M57" s="53" t="str">
        <f>IF((Curso[[#This Row],[Estudado]]-15)&lt;$H$2,"",Curso[[#This Row],[Estudado]]-15)</f>
        <v/>
      </c>
      <c r="N57" s="53" t="str">
        <f>IF((Curso[[#This Row],[Estudado]]-30)&lt;$H$2,"",Curso[[#This Row],[Estudado]]-30)</f>
        <v/>
      </c>
      <c r="O57" s="53" t="str">
        <f>IF((Curso[[#This Row],[Estudado]]-60)&lt;$H$2,"",Curso[[#This Row],[Estudado]]-60)</f>
        <v/>
      </c>
      <c r="P57" s="53" t="str">
        <f>IF((Curso[[#This Row],[Estudado]]-120)&lt;$H$2,"",Curso[[#This Row],[Estudado]]-120)</f>
        <v/>
      </c>
      <c r="Q57" s="48"/>
      <c r="R57" s="2"/>
      <c r="S57" s="16">
        <f t="shared" si="6"/>
        <v>56</v>
      </c>
      <c r="T57" s="7">
        <f t="shared" si="2"/>
        <v>44722</v>
      </c>
      <c r="U57" s="4" t="str">
        <f t="shared" si="3"/>
        <v>sex</v>
      </c>
      <c r="V57" s="31">
        <f>IF(Controle[[#This Row],[Dia Semana]]&lt;&gt;"dom",$AI$1,0)</f>
        <v>8.5014947683109118E-2</v>
      </c>
      <c r="W57" s="9">
        <f t="shared" si="7"/>
        <v>4.0807174887892348</v>
      </c>
      <c r="X57" s="5">
        <f t="shared" si="0"/>
        <v>0</v>
      </c>
      <c r="Y57" s="34">
        <f>Controle[[#This Row],[Tempo Estudado]]+Y56</f>
        <v>2.6933701496367561</v>
      </c>
      <c r="Z57" s="35" t="str">
        <f t="shared" ca="1" si="8"/>
        <v/>
      </c>
      <c r="AA57" s="3" t="str">
        <f ca="1">IF(Z57="x",IF(Controle[[#This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8" spans="1:27" x14ac:dyDescent="0.25">
      <c r="A58" s="44">
        <f t="shared" si="4"/>
        <v>57</v>
      </c>
      <c r="B58" s="44" t="s">
        <v>5</v>
      </c>
      <c r="C58" s="44" t="s">
        <v>63</v>
      </c>
      <c r="D58" s="45">
        <v>4.2129629629629626E-3</v>
      </c>
      <c r="E58" s="44"/>
      <c r="F58" s="45">
        <f>Curso[[#This Row],[Tempo]]*$AG$4</f>
        <v>8.355136799852449E-3</v>
      </c>
      <c r="G58" s="46">
        <f t="shared" si="5"/>
        <v>0.41766502530251398</v>
      </c>
      <c r="H58" s="47">
        <f>_xlfn.XLOOKUP(Curso[[#This Row],[Tempo Progr Acum]],Controle[Tempo Esperado Acum],Controle[Data corrida],,1,1)</f>
        <v>44672</v>
      </c>
      <c r="I58" s="47">
        <v>44672</v>
      </c>
      <c r="J58" s="48">
        <f ca="1">IF(Curso[[#This Row],[Data Prevista]]&gt;TODAY(),0,IF(Curso[[#This Row],[Data Prevista]]=TODAY(),3,2))</f>
        <v>2</v>
      </c>
      <c r="K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8" s="53" t="str">
        <f>IF((Curso[[#This Row],[Estudado]]-7)&lt;$H$2,"",Curso[[#This Row],[Estudado]]-7)</f>
        <v/>
      </c>
      <c r="M58" s="53" t="str">
        <f>IF((Curso[[#This Row],[Estudado]]-15)&lt;$H$2,"",Curso[[#This Row],[Estudado]]-15)</f>
        <v/>
      </c>
      <c r="N58" s="53" t="str">
        <f>IF((Curso[[#This Row],[Estudado]]-30)&lt;$H$2,"",Curso[[#This Row],[Estudado]]-30)</f>
        <v/>
      </c>
      <c r="O58" s="53" t="str">
        <f>IF((Curso[[#This Row],[Estudado]]-60)&lt;$H$2,"",Curso[[#This Row],[Estudado]]-60)</f>
        <v/>
      </c>
      <c r="P58" s="53" t="str">
        <f>IF((Curso[[#This Row],[Estudado]]-120)&lt;$H$2,"",Curso[[#This Row],[Estudado]]-120)</f>
        <v/>
      </c>
      <c r="Q58" s="48"/>
      <c r="R58" s="2"/>
      <c r="S58" s="16">
        <f t="shared" si="6"/>
        <v>57</v>
      </c>
      <c r="T58" s="7">
        <f t="shared" si="2"/>
        <v>44723</v>
      </c>
      <c r="U58" s="4" t="str">
        <f t="shared" si="3"/>
        <v>sáb</v>
      </c>
      <c r="V58" s="31">
        <f>IF(Controle[[#This Row],[Dia Semana]]&lt;&gt;"dom",$AI$1,0)</f>
        <v>8.5014947683109118E-2</v>
      </c>
      <c r="W58" s="9">
        <f t="shared" si="7"/>
        <v>4.1657324364723438</v>
      </c>
      <c r="X58" s="5">
        <f t="shared" si="0"/>
        <v>0</v>
      </c>
      <c r="Y58" s="34">
        <f>Controle[[#This Row],[Tempo Estudado]]+Y57</f>
        <v>2.6933701496367561</v>
      </c>
      <c r="Z58" s="35" t="str">
        <f t="shared" ca="1" si="8"/>
        <v/>
      </c>
      <c r="AA58" s="3" t="str">
        <f ca="1">IF(Z58="x",IF(Controle[[#This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9" spans="1:27" x14ac:dyDescent="0.25">
      <c r="A59" s="44">
        <f t="shared" si="4"/>
        <v>58</v>
      </c>
      <c r="B59" s="44" t="s">
        <v>5</v>
      </c>
      <c r="C59" s="44" t="s">
        <v>64</v>
      </c>
      <c r="D59" s="45">
        <v>3.2523148148148151E-3</v>
      </c>
      <c r="E59" s="44"/>
      <c r="F59" s="45">
        <f>Curso[[#This Row],[Tempo]]*$AG$4</f>
        <v>6.4499819801058754E-3</v>
      </c>
      <c r="G59" s="46">
        <f t="shared" si="5"/>
        <v>0.42411500728261986</v>
      </c>
      <c r="H59" s="47">
        <f>_xlfn.XLOOKUP(Curso[[#This Row],[Tempo Progr Acum]],Controle[Tempo Esperado Acum],Controle[Data corrida],,1,1)</f>
        <v>44672</v>
      </c>
      <c r="I59" s="47">
        <v>44672</v>
      </c>
      <c r="J59" s="48">
        <f ca="1">IF(Curso[[#This Row],[Data Prevista]]&gt;TODAY(),0,IF(Curso[[#This Row],[Data Prevista]]=TODAY(),3,2))</f>
        <v>2</v>
      </c>
      <c r="K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9" s="53" t="str">
        <f>IF((Curso[[#This Row],[Estudado]]-7)&lt;$H$2,"",Curso[[#This Row],[Estudado]]-7)</f>
        <v/>
      </c>
      <c r="M59" s="53" t="str">
        <f>IF((Curso[[#This Row],[Estudado]]-15)&lt;$H$2,"",Curso[[#This Row],[Estudado]]-15)</f>
        <v/>
      </c>
      <c r="N59" s="53" t="str">
        <f>IF((Curso[[#This Row],[Estudado]]-30)&lt;$H$2,"",Curso[[#This Row],[Estudado]]-30)</f>
        <v/>
      </c>
      <c r="O59" s="53" t="str">
        <f>IF((Curso[[#This Row],[Estudado]]-60)&lt;$H$2,"",Curso[[#This Row],[Estudado]]-60)</f>
        <v/>
      </c>
      <c r="P59" s="53" t="str">
        <f>IF((Curso[[#This Row],[Estudado]]-120)&lt;$H$2,"",Curso[[#This Row],[Estudado]]-120)</f>
        <v/>
      </c>
      <c r="Q59" s="48"/>
      <c r="R59" s="2"/>
      <c r="S59" s="16">
        <f t="shared" si="6"/>
        <v>58</v>
      </c>
      <c r="T59" s="7">
        <f t="shared" si="2"/>
        <v>44724</v>
      </c>
      <c r="U59" s="4" t="str">
        <f t="shared" si="3"/>
        <v>dom</v>
      </c>
      <c r="V59" s="31">
        <f>IF(Controle[[#This Row],[Dia Semana]]&lt;&gt;"dom",$AI$1,0)</f>
        <v>0</v>
      </c>
      <c r="W59" s="9">
        <f t="shared" si="7"/>
        <v>4.1657324364723438</v>
      </c>
      <c r="X59" s="5">
        <f t="shared" si="0"/>
        <v>0</v>
      </c>
      <c r="Y59" s="34">
        <f>Controle[[#This Row],[Tempo Estudado]]+Y58</f>
        <v>2.6933701496367561</v>
      </c>
      <c r="Z59" s="35" t="str">
        <f t="shared" ca="1" si="8"/>
        <v/>
      </c>
      <c r="AA59" s="3" t="str">
        <f ca="1">IF(Z59="x",IF(Controle[[#This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0" spans="1:27" x14ac:dyDescent="0.25">
      <c r="A60" s="44">
        <f t="shared" si="4"/>
        <v>59</v>
      </c>
      <c r="B60" s="44" t="s">
        <v>5</v>
      </c>
      <c r="C60" s="44" t="s">
        <v>65</v>
      </c>
      <c r="D60" s="45">
        <v>4.2939814814814811E-3</v>
      </c>
      <c r="E60" s="44"/>
      <c r="F60" s="45">
        <f>Curso[[#This Row],[Tempo]]*$AG$4</f>
        <v>8.5158125075419193E-3</v>
      </c>
      <c r="G60" s="46">
        <f t="shared" si="5"/>
        <v>0.43263081979016177</v>
      </c>
      <c r="H60" s="47">
        <f>_xlfn.XLOOKUP(Curso[[#This Row],[Tempo Progr Acum]],Controle[Tempo Esperado Acum],Controle[Data corrida],,1,1)</f>
        <v>44673</v>
      </c>
      <c r="I60" s="47">
        <v>44672</v>
      </c>
      <c r="J60" s="48">
        <f ca="1">IF(Curso[[#This Row],[Data Prevista]]&gt;TODAY(),0,IF(Curso[[#This Row],[Data Prevista]]=TODAY(),3,2))</f>
        <v>2</v>
      </c>
      <c r="K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0" s="53" t="str">
        <f>IF((Curso[[#This Row],[Estudado]]-7)&lt;$H$2,"",Curso[[#This Row],[Estudado]]-7)</f>
        <v/>
      </c>
      <c r="M60" s="53" t="str">
        <f>IF((Curso[[#This Row],[Estudado]]-15)&lt;$H$2,"",Curso[[#This Row],[Estudado]]-15)</f>
        <v/>
      </c>
      <c r="N60" s="53" t="str">
        <f>IF((Curso[[#This Row],[Estudado]]-30)&lt;$H$2,"",Curso[[#This Row],[Estudado]]-30)</f>
        <v/>
      </c>
      <c r="O60" s="53" t="str">
        <f>IF((Curso[[#This Row],[Estudado]]-60)&lt;$H$2,"",Curso[[#This Row],[Estudado]]-60)</f>
        <v/>
      </c>
      <c r="P60" s="53" t="str">
        <f>IF((Curso[[#This Row],[Estudado]]-120)&lt;$H$2,"",Curso[[#This Row],[Estudado]]-120)</f>
        <v/>
      </c>
      <c r="Q60" s="48"/>
      <c r="R60" s="2"/>
      <c r="S60" s="16">
        <f t="shared" si="6"/>
        <v>59</v>
      </c>
      <c r="T60" s="7">
        <f t="shared" si="2"/>
        <v>44725</v>
      </c>
      <c r="U60" s="4" t="str">
        <f t="shared" si="3"/>
        <v>seg</v>
      </c>
      <c r="V60" s="31">
        <f>IF(Controle[[#This Row],[Dia Semana]]&lt;&gt;"dom",$AI$1,0)</f>
        <v>8.5014947683109118E-2</v>
      </c>
      <c r="W60" s="9">
        <f t="shared" si="7"/>
        <v>4.2507473841554528</v>
      </c>
      <c r="X60" s="5">
        <f t="shared" si="0"/>
        <v>0</v>
      </c>
      <c r="Y60" s="34">
        <f>Controle[[#This Row],[Tempo Estudado]]+Y59</f>
        <v>2.6933701496367561</v>
      </c>
      <c r="Z60" s="35" t="str">
        <f t="shared" ca="1" si="8"/>
        <v/>
      </c>
      <c r="AA60" s="3" t="str">
        <f ca="1">IF(Z60="x",IF(Controle[[#This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1" spans="1:27" x14ac:dyDescent="0.25">
      <c r="A61" s="44">
        <f t="shared" si="4"/>
        <v>60</v>
      </c>
      <c r="B61" s="44" t="s">
        <v>5</v>
      </c>
      <c r="C61" s="44" t="s">
        <v>66</v>
      </c>
      <c r="D61" s="45">
        <v>6.0648148148148145E-3</v>
      </c>
      <c r="E61" s="44"/>
      <c r="F61" s="45">
        <f>Curso[[#This Row],[Tempo]]*$AG$4</f>
        <v>1.2027724404183196E-2</v>
      </c>
      <c r="G61" s="46">
        <f t="shared" si="5"/>
        <v>0.44465854419434497</v>
      </c>
      <c r="H61" s="47">
        <f>_xlfn.XLOOKUP(Curso[[#This Row],[Tempo Progr Acum]],Controle[Tempo Esperado Acum],Controle[Data corrida],,1,1)</f>
        <v>44673</v>
      </c>
      <c r="I61" s="47">
        <v>44672</v>
      </c>
      <c r="J61" s="48">
        <f ca="1">IF(Curso[[#This Row],[Data Prevista]]&gt;TODAY(),0,IF(Curso[[#This Row],[Data Prevista]]=TODAY(),3,2))</f>
        <v>2</v>
      </c>
      <c r="K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1" s="53" t="str">
        <f>IF((Curso[[#This Row],[Estudado]]-7)&lt;$H$2,"",Curso[[#This Row],[Estudado]]-7)</f>
        <v/>
      </c>
      <c r="M61" s="53" t="str">
        <f>IF((Curso[[#This Row],[Estudado]]-15)&lt;$H$2,"",Curso[[#This Row],[Estudado]]-15)</f>
        <v/>
      </c>
      <c r="N61" s="53" t="str">
        <f>IF((Curso[[#This Row],[Estudado]]-30)&lt;$H$2,"",Curso[[#This Row],[Estudado]]-30)</f>
        <v/>
      </c>
      <c r="O61" s="53" t="str">
        <f>IF((Curso[[#This Row],[Estudado]]-60)&lt;$H$2,"",Curso[[#This Row],[Estudado]]-60)</f>
        <v/>
      </c>
      <c r="P61" s="53" t="str">
        <f>IF((Curso[[#This Row],[Estudado]]-120)&lt;$H$2,"",Curso[[#This Row],[Estudado]]-120)</f>
        <v/>
      </c>
      <c r="Q61" s="48"/>
      <c r="R61" s="2"/>
      <c r="S61" s="16">
        <f t="shared" si="6"/>
        <v>60</v>
      </c>
      <c r="T61" s="7">
        <f t="shared" si="2"/>
        <v>44726</v>
      </c>
      <c r="U61" s="4" t="str">
        <f t="shared" si="3"/>
        <v>ter</v>
      </c>
      <c r="V61" s="31">
        <f>IF(Controle[[#This Row],[Dia Semana]]&lt;&gt;"dom",$AI$1,0)</f>
        <v>8.5014947683109118E-2</v>
      </c>
      <c r="W61" s="9">
        <f t="shared" si="7"/>
        <v>4.3357623318385619</v>
      </c>
      <c r="X61" s="5">
        <f t="shared" si="0"/>
        <v>0</v>
      </c>
      <c r="Y61" s="34">
        <f>Controle[[#This Row],[Tempo Estudado]]+Y60</f>
        <v>2.6933701496367561</v>
      </c>
      <c r="Z61" s="35" t="str">
        <f t="shared" ca="1" si="8"/>
        <v/>
      </c>
      <c r="AA61" s="3" t="str">
        <f ca="1">IF(Z61="x",IF(Controle[[#This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2" spans="1:27" x14ac:dyDescent="0.25">
      <c r="A62" s="44">
        <f t="shared" si="4"/>
        <v>61</v>
      </c>
      <c r="B62" s="44" t="s">
        <v>5</v>
      </c>
      <c r="C62" s="44" t="s">
        <v>67</v>
      </c>
      <c r="D62" s="45">
        <v>6.2962962962962964E-3</v>
      </c>
      <c r="E62" s="44"/>
      <c r="F62" s="45">
        <f>Curso[[#This Row],[Tempo]]*$AG$4</f>
        <v>1.248679785472454E-2</v>
      </c>
      <c r="G62" s="46">
        <f t="shared" si="5"/>
        <v>0.45714534204906954</v>
      </c>
      <c r="H62" s="47">
        <f>_xlfn.XLOOKUP(Curso[[#This Row],[Tempo Progr Acum]],Controle[Tempo Esperado Acum],Controle[Data corrida],,1,1)</f>
        <v>44673</v>
      </c>
      <c r="I62" s="47">
        <v>44672</v>
      </c>
      <c r="J62" s="48">
        <f ca="1">IF(Curso[[#This Row],[Data Prevista]]&gt;TODAY(),0,IF(Curso[[#This Row],[Data Prevista]]=TODAY(),3,2))</f>
        <v>2</v>
      </c>
      <c r="K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2" s="53" t="str">
        <f>IF((Curso[[#This Row],[Estudado]]-7)&lt;$H$2,"",Curso[[#This Row],[Estudado]]-7)</f>
        <v/>
      </c>
      <c r="M62" s="53" t="str">
        <f>IF((Curso[[#This Row],[Estudado]]-15)&lt;$H$2,"",Curso[[#This Row],[Estudado]]-15)</f>
        <v/>
      </c>
      <c r="N62" s="53" t="str">
        <f>IF((Curso[[#This Row],[Estudado]]-30)&lt;$H$2,"",Curso[[#This Row],[Estudado]]-30)</f>
        <v/>
      </c>
      <c r="O62" s="53" t="str">
        <f>IF((Curso[[#This Row],[Estudado]]-60)&lt;$H$2,"",Curso[[#This Row],[Estudado]]-60)</f>
        <v/>
      </c>
      <c r="P62" s="53" t="str">
        <f>IF((Curso[[#This Row],[Estudado]]-120)&lt;$H$2,"",Curso[[#This Row],[Estudado]]-120)</f>
        <v/>
      </c>
      <c r="Q62" s="48"/>
      <c r="R62" s="2"/>
      <c r="S62" s="16">
        <f t="shared" si="6"/>
        <v>61</v>
      </c>
      <c r="T62" s="7">
        <f t="shared" si="2"/>
        <v>44727</v>
      </c>
      <c r="U62" s="4" t="str">
        <f t="shared" si="3"/>
        <v>qua</v>
      </c>
      <c r="V62" s="31">
        <f>IF(Controle[[#This Row],[Dia Semana]]&lt;&gt;"dom",$AI$1,0)</f>
        <v>8.5014947683109118E-2</v>
      </c>
      <c r="W62" s="9">
        <f t="shared" si="7"/>
        <v>4.4207772795216709</v>
      </c>
      <c r="X62" s="5">
        <f t="shared" si="0"/>
        <v>0</v>
      </c>
      <c r="Y62" s="34">
        <f>Controle[[#This Row],[Tempo Estudado]]+Y61</f>
        <v>2.6933701496367561</v>
      </c>
      <c r="Z62" s="35" t="str">
        <f t="shared" ca="1" si="8"/>
        <v/>
      </c>
      <c r="AA62" s="3" t="str">
        <f ca="1">IF(Z62="x",IF(Controle[[#This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3" spans="1:27" x14ac:dyDescent="0.25">
      <c r="A63" s="44">
        <f t="shared" si="4"/>
        <v>62</v>
      </c>
      <c r="B63" s="44" t="s">
        <v>5</v>
      </c>
      <c r="C63" s="44" t="s">
        <v>68</v>
      </c>
      <c r="D63" s="45">
        <v>0</v>
      </c>
      <c r="E63" s="44" t="s">
        <v>69</v>
      </c>
      <c r="F63" s="45">
        <f>Curso[[#This Row],[Tempo]]*$AG$4</f>
        <v>0</v>
      </c>
      <c r="G63" s="46">
        <f t="shared" si="5"/>
        <v>0.45714534204906954</v>
      </c>
      <c r="H63" s="47">
        <f>_xlfn.XLOOKUP(Curso[[#This Row],[Tempo Progr Acum]],Controle[Tempo Esperado Acum],Controle[Data corrida],,1,1)</f>
        <v>44673</v>
      </c>
      <c r="I63" s="47">
        <v>44672</v>
      </c>
      <c r="J63" s="48">
        <f ca="1">IF(Curso[[#This Row],[Data Prevista]]&gt;TODAY(),0,IF(Curso[[#This Row],[Data Prevista]]=TODAY(),3,2))</f>
        <v>2</v>
      </c>
      <c r="K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3" s="53" t="str">
        <f>IF((Curso[[#This Row],[Estudado]]-7)&lt;$H$2,"",Curso[[#This Row],[Estudado]]-7)</f>
        <v/>
      </c>
      <c r="M63" s="53" t="str">
        <f>IF((Curso[[#This Row],[Estudado]]-15)&lt;$H$2,"",Curso[[#This Row],[Estudado]]-15)</f>
        <v/>
      </c>
      <c r="N63" s="53" t="str">
        <f>IF((Curso[[#This Row],[Estudado]]-30)&lt;$H$2,"",Curso[[#This Row],[Estudado]]-30)</f>
        <v/>
      </c>
      <c r="O63" s="53" t="str">
        <f>IF((Curso[[#This Row],[Estudado]]-60)&lt;$H$2,"",Curso[[#This Row],[Estudado]]-60)</f>
        <v/>
      </c>
      <c r="P63" s="53" t="str">
        <f>IF((Curso[[#This Row],[Estudado]]-120)&lt;$H$2,"",Curso[[#This Row],[Estudado]]-120)</f>
        <v/>
      </c>
      <c r="Q63" s="48"/>
      <c r="R63" s="2"/>
      <c r="S63" s="16">
        <f t="shared" si="6"/>
        <v>62</v>
      </c>
      <c r="T63" s="7">
        <f t="shared" si="2"/>
        <v>44728</v>
      </c>
      <c r="U63" s="4" t="str">
        <f t="shared" si="3"/>
        <v>qui</v>
      </c>
      <c r="V63" s="31">
        <f>IF(Controle[[#This Row],[Dia Semana]]&lt;&gt;"dom",$AI$1,0)</f>
        <v>8.5014947683109118E-2</v>
      </c>
      <c r="W63" s="9">
        <f t="shared" si="7"/>
        <v>4.5057922272047799</v>
      </c>
      <c r="X63" s="5">
        <f t="shared" si="0"/>
        <v>0</v>
      </c>
      <c r="Y63" s="34">
        <f>Controle[[#This Row],[Tempo Estudado]]+Y62</f>
        <v>2.6933701496367561</v>
      </c>
      <c r="Z63" s="35" t="str">
        <f t="shared" ca="1" si="8"/>
        <v/>
      </c>
      <c r="AA63" s="3" t="str">
        <f ca="1">IF(Z63="x",IF(Controle[[#This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4" spans="1:27" x14ac:dyDescent="0.25">
      <c r="A64" s="44">
        <f t="shared" si="4"/>
        <v>63</v>
      </c>
      <c r="B64" s="44" t="s">
        <v>5</v>
      </c>
      <c r="C64" s="44" t="s">
        <v>70</v>
      </c>
      <c r="D64" s="45">
        <v>0</v>
      </c>
      <c r="E64" s="44" t="s">
        <v>7</v>
      </c>
      <c r="F64" s="45">
        <f>Curso[[#This Row],[Tempo]]*$AG$4</f>
        <v>0</v>
      </c>
      <c r="G64" s="46">
        <f t="shared" si="5"/>
        <v>0.45714534204906954</v>
      </c>
      <c r="H64" s="47">
        <f>_xlfn.XLOOKUP(Curso[[#This Row],[Tempo Progr Acum]],Controle[Tempo Esperado Acum],Controle[Data corrida],,1,1)</f>
        <v>44673</v>
      </c>
      <c r="I64" s="47">
        <v>44672</v>
      </c>
      <c r="J64" s="48">
        <f ca="1">IF(Curso[[#This Row],[Data Prevista]]&gt;TODAY(),0,IF(Curso[[#This Row],[Data Prevista]]=TODAY(),3,2))</f>
        <v>2</v>
      </c>
      <c r="K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4" s="53" t="str">
        <f>IF((Curso[[#This Row],[Estudado]]-7)&lt;$H$2,"",Curso[[#This Row],[Estudado]]-7)</f>
        <v/>
      </c>
      <c r="M64" s="53" t="str">
        <f>IF((Curso[[#This Row],[Estudado]]-15)&lt;$H$2,"",Curso[[#This Row],[Estudado]]-15)</f>
        <v/>
      </c>
      <c r="N64" s="53" t="str">
        <f>IF((Curso[[#This Row],[Estudado]]-30)&lt;$H$2,"",Curso[[#This Row],[Estudado]]-30)</f>
        <v/>
      </c>
      <c r="O64" s="53" t="str">
        <f>IF((Curso[[#This Row],[Estudado]]-60)&lt;$H$2,"",Curso[[#This Row],[Estudado]]-60)</f>
        <v/>
      </c>
      <c r="P64" s="53" t="str">
        <f>IF((Curso[[#This Row],[Estudado]]-120)&lt;$H$2,"",Curso[[#This Row],[Estudado]]-120)</f>
        <v/>
      </c>
      <c r="Q64" s="48"/>
      <c r="R64" s="2"/>
      <c r="S64" s="16">
        <f t="shared" si="6"/>
        <v>63</v>
      </c>
      <c r="T64" s="7">
        <f t="shared" si="2"/>
        <v>44729</v>
      </c>
      <c r="U64" s="4" t="str">
        <f t="shared" si="3"/>
        <v>sex</v>
      </c>
      <c r="V64" s="31">
        <f>IF(Controle[[#This Row],[Dia Semana]]&lt;&gt;"dom",$AI$1,0)</f>
        <v>8.5014947683109118E-2</v>
      </c>
      <c r="W64" s="9">
        <f t="shared" si="7"/>
        <v>4.5908071748878889</v>
      </c>
      <c r="X64" s="5">
        <f t="shared" si="0"/>
        <v>0</v>
      </c>
      <c r="Y64" s="34">
        <f>Controle[[#This Row],[Tempo Estudado]]+Y63</f>
        <v>2.6933701496367561</v>
      </c>
      <c r="Z64" s="35" t="str">
        <f t="shared" ca="1" si="8"/>
        <v/>
      </c>
      <c r="AA64" s="3" t="str">
        <f ca="1">IF(Z64="x",IF(Controle[[#This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5" spans="1:27" x14ac:dyDescent="0.25">
      <c r="A65" s="44">
        <f t="shared" si="4"/>
        <v>64</v>
      </c>
      <c r="B65" s="44" t="s">
        <v>5</v>
      </c>
      <c r="C65" s="44" t="s">
        <v>71</v>
      </c>
      <c r="D65" s="45">
        <v>0</v>
      </c>
      <c r="E65" s="44" t="s">
        <v>7</v>
      </c>
      <c r="F65" s="45">
        <f>Curso[[#This Row],[Tempo]]*$AG$4</f>
        <v>0</v>
      </c>
      <c r="G65" s="46">
        <f t="shared" si="5"/>
        <v>0.45714534204906954</v>
      </c>
      <c r="H65" s="47">
        <f>_xlfn.XLOOKUP(Curso[[#This Row],[Tempo Progr Acum]],Controle[Tempo Esperado Acum],Controle[Data corrida],,1,1)</f>
        <v>44673</v>
      </c>
      <c r="I65" s="47">
        <v>44672</v>
      </c>
      <c r="J65" s="48">
        <f ca="1">IF(Curso[[#This Row],[Data Prevista]]&gt;TODAY(),0,IF(Curso[[#This Row],[Data Prevista]]=TODAY(),3,2))</f>
        <v>2</v>
      </c>
      <c r="K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5" s="53" t="str">
        <f>IF((Curso[[#This Row],[Estudado]]-7)&lt;$H$2,"",Curso[[#This Row],[Estudado]]-7)</f>
        <v/>
      </c>
      <c r="M65" s="53" t="str">
        <f>IF((Curso[[#This Row],[Estudado]]-15)&lt;$H$2,"",Curso[[#This Row],[Estudado]]-15)</f>
        <v/>
      </c>
      <c r="N65" s="53" t="str">
        <f>IF((Curso[[#This Row],[Estudado]]-30)&lt;$H$2,"",Curso[[#This Row],[Estudado]]-30)</f>
        <v/>
      </c>
      <c r="O65" s="53" t="str">
        <f>IF((Curso[[#This Row],[Estudado]]-60)&lt;$H$2,"",Curso[[#This Row],[Estudado]]-60)</f>
        <v/>
      </c>
      <c r="P65" s="53" t="str">
        <f>IF((Curso[[#This Row],[Estudado]]-120)&lt;$H$2,"",Curso[[#This Row],[Estudado]]-120)</f>
        <v/>
      </c>
      <c r="Q65" s="48"/>
      <c r="R65" s="2"/>
      <c r="S65" s="16">
        <f t="shared" si="6"/>
        <v>64</v>
      </c>
      <c r="T65" s="7">
        <f t="shared" si="2"/>
        <v>44730</v>
      </c>
      <c r="U65" s="4" t="str">
        <f t="shared" si="3"/>
        <v>sáb</v>
      </c>
      <c r="V65" s="31">
        <f>IF(Controle[[#This Row],[Dia Semana]]&lt;&gt;"dom",$AI$1,0)</f>
        <v>8.5014947683109118E-2</v>
      </c>
      <c r="W65" s="9">
        <f t="shared" si="7"/>
        <v>4.6758221225709979</v>
      </c>
      <c r="X65" s="5">
        <f t="shared" si="0"/>
        <v>0</v>
      </c>
      <c r="Y65" s="34">
        <f>Controle[[#This Row],[Tempo Estudado]]+Y64</f>
        <v>2.6933701496367561</v>
      </c>
      <c r="Z65" s="35" t="str">
        <f t="shared" ca="1" si="8"/>
        <v/>
      </c>
      <c r="AA65" s="3" t="str">
        <f ca="1">IF(Z65="x",IF(Controle[[#This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6" spans="1:27" x14ac:dyDescent="0.25">
      <c r="A66" s="44">
        <f t="shared" si="4"/>
        <v>65</v>
      </c>
      <c r="B66" s="44" t="s">
        <v>5</v>
      </c>
      <c r="C66" s="44" t="s">
        <v>39</v>
      </c>
      <c r="D66" s="45">
        <v>0</v>
      </c>
      <c r="E66" s="44" t="s">
        <v>7</v>
      </c>
      <c r="F66" s="45">
        <f>Curso[[#This Row],[Tempo]]*$AG$4</f>
        <v>0</v>
      </c>
      <c r="G66" s="46">
        <f t="shared" si="5"/>
        <v>0.45714534204906954</v>
      </c>
      <c r="H66" s="47">
        <f>_xlfn.XLOOKUP(Curso[[#This Row],[Tempo Progr Acum]],Controle[Tempo Esperado Acum],Controle[Data corrida],,1,1)</f>
        <v>44673</v>
      </c>
      <c r="I66" s="47">
        <v>44672</v>
      </c>
      <c r="J66" s="48">
        <f ca="1">IF(Curso[[#This Row],[Data Prevista]]&gt;TODAY(),0,IF(Curso[[#This Row],[Data Prevista]]=TODAY(),3,2))</f>
        <v>2</v>
      </c>
      <c r="K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6" s="53" t="str">
        <f>IF((Curso[[#This Row],[Estudado]]-7)&lt;$H$2,"",Curso[[#This Row],[Estudado]]-7)</f>
        <v/>
      </c>
      <c r="M66" s="53" t="str">
        <f>IF((Curso[[#This Row],[Estudado]]-15)&lt;$H$2,"",Curso[[#This Row],[Estudado]]-15)</f>
        <v/>
      </c>
      <c r="N66" s="53" t="str">
        <f>IF((Curso[[#This Row],[Estudado]]-30)&lt;$H$2,"",Curso[[#This Row],[Estudado]]-30)</f>
        <v/>
      </c>
      <c r="O66" s="53" t="str">
        <f>IF((Curso[[#This Row],[Estudado]]-60)&lt;$H$2,"",Curso[[#This Row],[Estudado]]-60)</f>
        <v/>
      </c>
      <c r="P66" s="53" t="str">
        <f>IF((Curso[[#This Row],[Estudado]]-120)&lt;$H$2,"",Curso[[#This Row],[Estudado]]-120)</f>
        <v/>
      </c>
      <c r="Q66" s="48"/>
      <c r="R66" s="2"/>
      <c r="S66" s="16">
        <f t="shared" si="6"/>
        <v>65</v>
      </c>
      <c r="T66" s="7">
        <f t="shared" si="2"/>
        <v>44731</v>
      </c>
      <c r="U66" s="4" t="str">
        <f t="shared" si="3"/>
        <v>dom</v>
      </c>
      <c r="V66" s="31">
        <f>IF(Controle[[#This Row],[Dia Semana]]&lt;&gt;"dom",$AI$1,0)</f>
        <v>0</v>
      </c>
      <c r="W66" s="9">
        <f t="shared" si="7"/>
        <v>4.6758221225709979</v>
      </c>
      <c r="X66" s="5">
        <f t="shared" ref="X66:X129" si="9">SUMIF(I:I,T66,F:F)</f>
        <v>0</v>
      </c>
      <c r="Y66" s="34">
        <f>Controle[[#This Row],[Tempo Estudado]]+Y65</f>
        <v>2.6933701496367561</v>
      </c>
      <c r="Z66" s="35" t="str">
        <f t="shared" ref="Z66:Z97" ca="1" si="10">IF(T66=TODAY(),"X",IF(T66&lt;TODAY(),"O",""))</f>
        <v/>
      </c>
      <c r="AA66" s="3" t="str">
        <f ca="1">IF(Z66="x",IF(Controle[[#This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7" spans="1:27" x14ac:dyDescent="0.25">
      <c r="A67" s="44">
        <f t="shared" si="4"/>
        <v>66</v>
      </c>
      <c r="B67" s="44" t="s">
        <v>5</v>
      </c>
      <c r="C67" s="44" t="s">
        <v>72</v>
      </c>
      <c r="D67" s="45">
        <v>0</v>
      </c>
      <c r="E67" s="44" t="s">
        <v>7</v>
      </c>
      <c r="F67" s="45">
        <f>Curso[[#This Row],[Tempo]]*$AG$4</f>
        <v>0</v>
      </c>
      <c r="G67" s="46">
        <f t="shared" si="5"/>
        <v>0.45714534204906954</v>
      </c>
      <c r="H67" s="47">
        <f>_xlfn.XLOOKUP(Curso[[#This Row],[Tempo Progr Acum]],Controle[Tempo Esperado Acum],Controle[Data corrida],,1,1)</f>
        <v>44673</v>
      </c>
      <c r="I67" s="47">
        <v>44672</v>
      </c>
      <c r="J67" s="48">
        <f ca="1">IF(Curso[[#This Row],[Data Prevista]]&gt;TODAY(),0,IF(Curso[[#This Row],[Data Prevista]]=TODAY(),3,2))</f>
        <v>2</v>
      </c>
      <c r="K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7" s="53" t="str">
        <f>IF((Curso[[#This Row],[Estudado]]-7)&lt;$H$2,"",Curso[[#This Row],[Estudado]]-7)</f>
        <v/>
      </c>
      <c r="M67" s="53" t="str">
        <f>IF((Curso[[#This Row],[Estudado]]-15)&lt;$H$2,"",Curso[[#This Row],[Estudado]]-15)</f>
        <v/>
      </c>
      <c r="N67" s="53" t="str">
        <f>IF((Curso[[#This Row],[Estudado]]-30)&lt;$H$2,"",Curso[[#This Row],[Estudado]]-30)</f>
        <v/>
      </c>
      <c r="O67" s="53" t="str">
        <f>IF((Curso[[#This Row],[Estudado]]-60)&lt;$H$2,"",Curso[[#This Row],[Estudado]]-60)</f>
        <v/>
      </c>
      <c r="P67" s="53" t="str">
        <f>IF((Curso[[#This Row],[Estudado]]-120)&lt;$H$2,"",Curso[[#This Row],[Estudado]]-120)</f>
        <v/>
      </c>
      <c r="Q67" s="48"/>
      <c r="R67" s="2"/>
      <c r="S67" s="16">
        <f t="shared" si="6"/>
        <v>66</v>
      </c>
      <c r="T67" s="7">
        <f t="shared" ref="T67:T130" si="11">IF(S67&lt;&gt;0,T66+1,"")</f>
        <v>44732</v>
      </c>
      <c r="U67" s="4" t="str">
        <f t="shared" ref="U67:U130" si="12">TEXT(T67,"ddd")</f>
        <v>seg</v>
      </c>
      <c r="V67" s="31">
        <f>IF(Controle[[#This Row],[Dia Semana]]&lt;&gt;"dom",$AI$1,0)</f>
        <v>8.5014947683109118E-2</v>
      </c>
      <c r="W67" s="9">
        <f t="shared" si="7"/>
        <v>4.760837070254107</v>
      </c>
      <c r="X67" s="5">
        <f t="shared" si="9"/>
        <v>0</v>
      </c>
      <c r="Y67" s="34">
        <f>Controle[[#This Row],[Tempo Estudado]]+Y66</f>
        <v>2.6933701496367561</v>
      </c>
      <c r="Z67" s="35" t="str">
        <f t="shared" ca="1" si="10"/>
        <v/>
      </c>
      <c r="AA67" s="3" t="str">
        <f ca="1">IF(Z67="x",IF(Controle[[#This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8" spans="1:27" x14ac:dyDescent="0.25">
      <c r="A68" s="44">
        <f t="shared" ref="A68:A131" si="13">A67+1</f>
        <v>67</v>
      </c>
      <c r="B68" s="44" t="s">
        <v>5</v>
      </c>
      <c r="C68" s="44" t="s">
        <v>42</v>
      </c>
      <c r="D68" s="45">
        <v>2.5347222222222221E-3</v>
      </c>
      <c r="E68" s="44"/>
      <c r="F68" s="45">
        <f>Curso[[#This Row],[Tempo]]*$AG$4</f>
        <v>5.02685428342771E-3</v>
      </c>
      <c r="G68" s="46">
        <f t="shared" ref="G68:G131" si="14">F68+G67</f>
        <v>0.46217219633249723</v>
      </c>
      <c r="H68" s="47">
        <f>_xlfn.XLOOKUP(Curso[[#This Row],[Tempo Progr Acum]],Controle[Tempo Esperado Acum],Controle[Data corrida],,1,1)</f>
        <v>44673</v>
      </c>
      <c r="I68" s="47">
        <v>44673</v>
      </c>
      <c r="J68" s="48">
        <f ca="1">IF(Curso[[#This Row],[Data Prevista]]&gt;TODAY(),0,IF(Curso[[#This Row],[Data Prevista]]=TODAY(),3,2))</f>
        <v>2</v>
      </c>
      <c r="K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8" s="53" t="str">
        <f>IF((Curso[[#This Row],[Estudado]]-7)&lt;$H$2,"",Curso[[#This Row],[Estudado]]-7)</f>
        <v/>
      </c>
      <c r="M68" s="53" t="str">
        <f>IF((Curso[[#This Row],[Estudado]]-15)&lt;$H$2,"",Curso[[#This Row],[Estudado]]-15)</f>
        <v/>
      </c>
      <c r="N68" s="53" t="str">
        <f>IF((Curso[[#This Row],[Estudado]]-30)&lt;$H$2,"",Curso[[#This Row],[Estudado]]-30)</f>
        <v/>
      </c>
      <c r="O68" s="53" t="str">
        <f>IF((Curso[[#This Row],[Estudado]]-60)&lt;$H$2,"",Curso[[#This Row],[Estudado]]-60)</f>
        <v/>
      </c>
      <c r="P68" s="53" t="str">
        <f>IF((Curso[[#This Row],[Estudado]]-120)&lt;$H$2,"",Curso[[#This Row],[Estudado]]-120)</f>
        <v/>
      </c>
      <c r="Q68" s="48"/>
      <c r="R68" s="2"/>
      <c r="S68" s="16">
        <f t="shared" ref="S68:S131" si="15">S67+1</f>
        <v>67</v>
      </c>
      <c r="T68" s="7">
        <f t="shared" si="11"/>
        <v>44733</v>
      </c>
      <c r="U68" s="4" t="str">
        <f t="shared" si="12"/>
        <v>ter</v>
      </c>
      <c r="V68" s="31">
        <f>IF(Controle[[#This Row],[Dia Semana]]&lt;&gt;"dom",$AI$1,0)</f>
        <v>8.5014947683109118E-2</v>
      </c>
      <c r="W68" s="9">
        <f t="shared" ref="W68:W131" si="16">V68+W67</f>
        <v>4.845852017937216</v>
      </c>
      <c r="X68" s="5">
        <f t="shared" si="9"/>
        <v>0</v>
      </c>
      <c r="Y68" s="34">
        <f>Controle[[#This Row],[Tempo Estudado]]+Y67</f>
        <v>2.6933701496367561</v>
      </c>
      <c r="Z68" s="35" t="str">
        <f t="shared" ca="1" si="10"/>
        <v/>
      </c>
      <c r="AA68" s="3" t="str">
        <f ca="1">IF(Z68="x",IF(Controle[[#This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9" spans="1:27" x14ac:dyDescent="0.25">
      <c r="A69" s="44">
        <f t="shared" si="13"/>
        <v>68</v>
      </c>
      <c r="B69" s="44" t="s">
        <v>5</v>
      </c>
      <c r="C69" s="44" t="s">
        <v>73</v>
      </c>
      <c r="D69" s="45">
        <v>4.5254629629629629E-3</v>
      </c>
      <c r="E69" s="44"/>
      <c r="F69" s="45">
        <f>Curso[[#This Row],[Tempo]]*$AG$4</f>
        <v>8.9748859580832639E-3</v>
      </c>
      <c r="G69" s="46">
        <f t="shared" si="14"/>
        <v>0.4711470822905805</v>
      </c>
      <c r="H69" s="47">
        <f>_xlfn.XLOOKUP(Curso[[#This Row],[Tempo Progr Acum]],Controle[Tempo Esperado Acum],Controle[Data corrida],,1,1)</f>
        <v>44673</v>
      </c>
      <c r="I69" s="47">
        <v>44673</v>
      </c>
      <c r="J69" s="48">
        <f ca="1">IF(Curso[[#This Row],[Data Prevista]]&gt;TODAY(),0,IF(Curso[[#This Row],[Data Prevista]]=TODAY(),3,2))</f>
        <v>2</v>
      </c>
      <c r="K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9" s="53" t="str">
        <f>IF((Curso[[#This Row],[Estudado]]-7)&lt;$H$2,"",Curso[[#This Row],[Estudado]]-7)</f>
        <v/>
      </c>
      <c r="M69" s="53" t="str">
        <f>IF((Curso[[#This Row],[Estudado]]-15)&lt;$H$2,"",Curso[[#This Row],[Estudado]]-15)</f>
        <v/>
      </c>
      <c r="N69" s="53" t="str">
        <f>IF((Curso[[#This Row],[Estudado]]-30)&lt;$H$2,"",Curso[[#This Row],[Estudado]]-30)</f>
        <v/>
      </c>
      <c r="O69" s="53" t="str">
        <f>IF((Curso[[#This Row],[Estudado]]-60)&lt;$H$2,"",Curso[[#This Row],[Estudado]]-60)</f>
        <v/>
      </c>
      <c r="P69" s="53" t="str">
        <f>IF((Curso[[#This Row],[Estudado]]-120)&lt;$H$2,"",Curso[[#This Row],[Estudado]]-120)</f>
        <v/>
      </c>
      <c r="Q69" s="48"/>
      <c r="R69" s="2"/>
      <c r="S69" s="16">
        <f t="shared" si="15"/>
        <v>68</v>
      </c>
      <c r="T69" s="7">
        <f t="shared" si="11"/>
        <v>44734</v>
      </c>
      <c r="U69" s="4" t="str">
        <f t="shared" si="12"/>
        <v>qua</v>
      </c>
      <c r="V69" s="31">
        <f>IF(Controle[[#This Row],[Dia Semana]]&lt;&gt;"dom",$AI$1,0)</f>
        <v>8.5014947683109118E-2</v>
      </c>
      <c r="W69" s="9">
        <f t="shared" si="16"/>
        <v>4.930866965620325</v>
      </c>
      <c r="X69" s="5">
        <f t="shared" si="9"/>
        <v>0</v>
      </c>
      <c r="Y69" s="34">
        <f>Controle[[#This Row],[Tempo Estudado]]+Y68</f>
        <v>2.6933701496367561</v>
      </c>
      <c r="Z69" s="35" t="str">
        <f t="shared" ca="1" si="10"/>
        <v/>
      </c>
      <c r="AA69" s="3" t="str">
        <f ca="1">IF(Z69="x",IF(Controle[[#This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0" spans="1:27" x14ac:dyDescent="0.25">
      <c r="A70" s="44">
        <f t="shared" si="13"/>
        <v>69</v>
      </c>
      <c r="B70" s="44" t="s">
        <v>5</v>
      </c>
      <c r="C70" s="44" t="s">
        <v>74</v>
      </c>
      <c r="D70" s="45">
        <v>6.145833333333333E-3</v>
      </c>
      <c r="E70" s="44"/>
      <c r="F70" s="45">
        <f>Curso[[#This Row],[Tempo]]*$AG$4</f>
        <v>1.2188400111872666E-2</v>
      </c>
      <c r="G70" s="46">
        <f t="shared" si="14"/>
        <v>0.48333548240245316</v>
      </c>
      <c r="H70" s="47">
        <f>_xlfn.XLOOKUP(Curso[[#This Row],[Tempo Progr Acum]],Controle[Tempo Esperado Acum],Controle[Data corrida],,1,1)</f>
        <v>44673</v>
      </c>
      <c r="I70" s="47">
        <v>44673</v>
      </c>
      <c r="J70" s="48">
        <f ca="1">IF(Curso[[#This Row],[Data Prevista]]&gt;TODAY(),0,IF(Curso[[#This Row],[Data Prevista]]=TODAY(),3,2))</f>
        <v>2</v>
      </c>
      <c r="K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0" s="53" t="str">
        <f>IF((Curso[[#This Row],[Estudado]]-7)&lt;$H$2,"",Curso[[#This Row],[Estudado]]-7)</f>
        <v/>
      </c>
      <c r="M70" s="53" t="str">
        <f>IF((Curso[[#This Row],[Estudado]]-15)&lt;$H$2,"",Curso[[#This Row],[Estudado]]-15)</f>
        <v/>
      </c>
      <c r="N70" s="53" t="str">
        <f>IF((Curso[[#This Row],[Estudado]]-30)&lt;$H$2,"",Curso[[#This Row],[Estudado]]-30)</f>
        <v/>
      </c>
      <c r="O70" s="53" t="str">
        <f>IF((Curso[[#This Row],[Estudado]]-60)&lt;$H$2,"",Curso[[#This Row],[Estudado]]-60)</f>
        <v/>
      </c>
      <c r="P70" s="53" t="str">
        <f>IF((Curso[[#This Row],[Estudado]]-120)&lt;$H$2,"",Curso[[#This Row],[Estudado]]-120)</f>
        <v/>
      </c>
      <c r="Q70" s="48"/>
      <c r="R70" s="2"/>
      <c r="S70" s="16">
        <f t="shared" si="15"/>
        <v>69</v>
      </c>
      <c r="T70" s="7">
        <f t="shared" si="11"/>
        <v>44735</v>
      </c>
      <c r="U70" s="4" t="str">
        <f t="shared" si="12"/>
        <v>qui</v>
      </c>
      <c r="V70" s="31">
        <f>IF(Controle[[#This Row],[Dia Semana]]&lt;&gt;"dom",$AI$1,0)</f>
        <v>8.5014947683109118E-2</v>
      </c>
      <c r="W70" s="9">
        <f t="shared" si="16"/>
        <v>5.015881913303434</v>
      </c>
      <c r="X70" s="5">
        <f t="shared" si="9"/>
        <v>0</v>
      </c>
      <c r="Y70" s="34">
        <f>Controle[[#This Row],[Tempo Estudado]]+Y69</f>
        <v>2.6933701496367561</v>
      </c>
      <c r="Z70" s="35" t="str">
        <f t="shared" ca="1" si="10"/>
        <v/>
      </c>
      <c r="AA70" s="3" t="str">
        <f ca="1">IF(Z70="x",IF(Controle[[#This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1" spans="1:27" x14ac:dyDescent="0.25">
      <c r="A71" s="44">
        <f t="shared" si="13"/>
        <v>70</v>
      </c>
      <c r="B71" s="44" t="s">
        <v>5</v>
      </c>
      <c r="C71" s="44" t="s">
        <v>75</v>
      </c>
      <c r="D71" s="45">
        <v>0</v>
      </c>
      <c r="E71" s="44" t="s">
        <v>7</v>
      </c>
      <c r="F71" s="45">
        <f>Curso[[#This Row],[Tempo]]*$AG$4</f>
        <v>0</v>
      </c>
      <c r="G71" s="46">
        <f t="shared" si="14"/>
        <v>0.48333548240245316</v>
      </c>
      <c r="H71" s="47">
        <f>_xlfn.XLOOKUP(Curso[[#This Row],[Tempo Progr Acum]],Controle[Tempo Esperado Acum],Controle[Data corrida],,1,1)</f>
        <v>44673</v>
      </c>
      <c r="I71" s="47">
        <v>44673</v>
      </c>
      <c r="J71" s="48">
        <f ca="1">IF(Curso[[#This Row],[Data Prevista]]&gt;TODAY(),0,IF(Curso[[#This Row],[Data Prevista]]=TODAY(),3,2))</f>
        <v>2</v>
      </c>
      <c r="K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1" s="53" t="str">
        <f>IF((Curso[[#This Row],[Estudado]]-7)&lt;$H$2,"",Curso[[#This Row],[Estudado]]-7)</f>
        <v/>
      </c>
      <c r="M71" s="53" t="str">
        <f>IF((Curso[[#This Row],[Estudado]]-15)&lt;$H$2,"",Curso[[#This Row],[Estudado]]-15)</f>
        <v/>
      </c>
      <c r="N71" s="53" t="str">
        <f>IF((Curso[[#This Row],[Estudado]]-30)&lt;$H$2,"",Curso[[#This Row],[Estudado]]-30)</f>
        <v/>
      </c>
      <c r="O71" s="53" t="str">
        <f>IF((Curso[[#This Row],[Estudado]]-60)&lt;$H$2,"",Curso[[#This Row],[Estudado]]-60)</f>
        <v/>
      </c>
      <c r="P71" s="53" t="str">
        <f>IF((Curso[[#This Row],[Estudado]]-120)&lt;$H$2,"",Curso[[#This Row],[Estudado]]-120)</f>
        <v/>
      </c>
      <c r="Q71" s="48"/>
      <c r="R71" s="2"/>
      <c r="S71" s="16">
        <f t="shared" si="15"/>
        <v>70</v>
      </c>
      <c r="T71" s="7">
        <f t="shared" si="11"/>
        <v>44736</v>
      </c>
      <c r="U71" s="4" t="str">
        <f t="shared" si="12"/>
        <v>sex</v>
      </c>
      <c r="V71" s="31">
        <f>IF(Controle[[#This Row],[Dia Semana]]&lt;&gt;"dom",$AI$1,0)</f>
        <v>8.5014947683109118E-2</v>
      </c>
      <c r="W71" s="9">
        <f t="shared" si="16"/>
        <v>5.100896860986543</v>
      </c>
      <c r="X71" s="5">
        <f t="shared" si="9"/>
        <v>0</v>
      </c>
      <c r="Y71" s="34">
        <f>Controle[[#This Row],[Tempo Estudado]]+Y70</f>
        <v>2.6933701496367561</v>
      </c>
      <c r="Z71" s="35" t="str">
        <f t="shared" ca="1" si="10"/>
        <v/>
      </c>
      <c r="AA71" s="3" t="str">
        <f ca="1">IF(Z71="x",IF(Controle[[#This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2" spans="1:27" x14ac:dyDescent="0.25">
      <c r="A72" s="44">
        <f t="shared" si="13"/>
        <v>71</v>
      </c>
      <c r="B72" s="44" t="s">
        <v>5</v>
      </c>
      <c r="C72" s="44" t="s">
        <v>76</v>
      </c>
      <c r="D72" s="45">
        <v>4.6064814814814814E-3</v>
      </c>
      <c r="E72" s="44"/>
      <c r="F72" s="45">
        <f>Curso[[#This Row],[Tempo]]*$AG$4</f>
        <v>9.1355616657727342E-3</v>
      </c>
      <c r="G72" s="46">
        <f t="shared" si="14"/>
        <v>0.49247104406822589</v>
      </c>
      <c r="H72" s="47">
        <f>_xlfn.XLOOKUP(Curso[[#This Row],[Tempo Progr Acum]],Controle[Tempo Esperado Acum],Controle[Data corrida],,1,1)</f>
        <v>44673</v>
      </c>
      <c r="I72" s="47">
        <v>44673</v>
      </c>
      <c r="J72" s="48">
        <f ca="1">IF(Curso[[#This Row],[Data Prevista]]&gt;TODAY(),0,IF(Curso[[#This Row],[Data Prevista]]=TODAY(),3,2))</f>
        <v>2</v>
      </c>
      <c r="K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2" s="53" t="str">
        <f>IF((Curso[[#This Row],[Estudado]]-7)&lt;$H$2,"",Curso[[#This Row],[Estudado]]-7)</f>
        <v/>
      </c>
      <c r="M72" s="53" t="str">
        <f>IF((Curso[[#This Row],[Estudado]]-15)&lt;$H$2,"",Curso[[#This Row],[Estudado]]-15)</f>
        <v/>
      </c>
      <c r="N72" s="53" t="str">
        <f>IF((Curso[[#This Row],[Estudado]]-30)&lt;$H$2,"",Curso[[#This Row],[Estudado]]-30)</f>
        <v/>
      </c>
      <c r="O72" s="53" t="str">
        <f>IF((Curso[[#This Row],[Estudado]]-60)&lt;$H$2,"",Curso[[#This Row],[Estudado]]-60)</f>
        <v/>
      </c>
      <c r="P72" s="53" t="str">
        <f>IF((Curso[[#This Row],[Estudado]]-120)&lt;$H$2,"",Curso[[#This Row],[Estudado]]-120)</f>
        <v/>
      </c>
      <c r="Q72" s="48"/>
      <c r="R72" s="2"/>
      <c r="S72" s="16">
        <f t="shared" si="15"/>
        <v>71</v>
      </c>
      <c r="T72" s="7">
        <f t="shared" si="11"/>
        <v>44737</v>
      </c>
      <c r="U72" s="4" t="str">
        <f t="shared" si="12"/>
        <v>sáb</v>
      </c>
      <c r="V72" s="31">
        <f>IF(Controle[[#This Row],[Dia Semana]]&lt;&gt;"dom",$AI$1,0)</f>
        <v>8.5014947683109118E-2</v>
      </c>
      <c r="W72" s="9">
        <f t="shared" si="16"/>
        <v>5.1859118086696521</v>
      </c>
      <c r="X72" s="5">
        <f t="shared" si="9"/>
        <v>0</v>
      </c>
      <c r="Y72" s="34">
        <f>Controle[[#This Row],[Tempo Estudado]]+Y71</f>
        <v>2.6933701496367561</v>
      </c>
      <c r="Z72" s="35" t="str">
        <f t="shared" ca="1" si="10"/>
        <v/>
      </c>
      <c r="AA72" s="3" t="str">
        <f ca="1">IF(Z72="x",IF(Controle[[#This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3" spans="1:27" x14ac:dyDescent="0.25">
      <c r="A73" s="44">
        <f t="shared" si="13"/>
        <v>72</v>
      </c>
      <c r="B73" s="44" t="s">
        <v>5</v>
      </c>
      <c r="C73" s="44" t="s">
        <v>77</v>
      </c>
      <c r="D73" s="45">
        <v>3.5185185185185185E-3</v>
      </c>
      <c r="E73" s="44"/>
      <c r="F73" s="45">
        <f>Curso[[#This Row],[Tempo]]*$AG$4</f>
        <v>6.9779164482284195E-3</v>
      </c>
      <c r="G73" s="46">
        <f t="shared" si="14"/>
        <v>0.49944896051645432</v>
      </c>
      <c r="H73" s="47">
        <f>_xlfn.XLOOKUP(Curso[[#This Row],[Tempo Progr Acum]],Controle[Tempo Esperado Acum],Controle[Data corrida],,1,1)</f>
        <v>44673</v>
      </c>
      <c r="I73" s="47">
        <v>44673</v>
      </c>
      <c r="J73" s="48">
        <f ca="1">IF(Curso[[#This Row],[Data Prevista]]&gt;TODAY(),0,IF(Curso[[#This Row],[Data Prevista]]=TODAY(),3,2))</f>
        <v>2</v>
      </c>
      <c r="K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3" s="53" t="str">
        <f>IF((Curso[[#This Row],[Estudado]]-7)&lt;$H$2,"",Curso[[#This Row],[Estudado]]-7)</f>
        <v/>
      </c>
      <c r="M73" s="53" t="str">
        <f>IF((Curso[[#This Row],[Estudado]]-15)&lt;$H$2,"",Curso[[#This Row],[Estudado]]-15)</f>
        <v/>
      </c>
      <c r="N73" s="53" t="str">
        <f>IF((Curso[[#This Row],[Estudado]]-30)&lt;$H$2,"",Curso[[#This Row],[Estudado]]-30)</f>
        <v/>
      </c>
      <c r="O73" s="53" t="str">
        <f>IF((Curso[[#This Row],[Estudado]]-60)&lt;$H$2,"",Curso[[#This Row],[Estudado]]-60)</f>
        <v/>
      </c>
      <c r="P73" s="53" t="str">
        <f>IF((Curso[[#This Row],[Estudado]]-120)&lt;$H$2,"",Curso[[#This Row],[Estudado]]-120)</f>
        <v/>
      </c>
      <c r="Q73" s="48"/>
      <c r="R73" s="2"/>
      <c r="S73" s="16">
        <f t="shared" si="15"/>
        <v>72</v>
      </c>
      <c r="T73" s="7">
        <f t="shared" si="11"/>
        <v>44738</v>
      </c>
      <c r="U73" s="4" t="str">
        <f t="shared" si="12"/>
        <v>dom</v>
      </c>
      <c r="V73" s="31">
        <f>IF(Controle[[#This Row],[Dia Semana]]&lt;&gt;"dom",$AI$1,0)</f>
        <v>0</v>
      </c>
      <c r="W73" s="9">
        <f t="shared" si="16"/>
        <v>5.1859118086696521</v>
      </c>
      <c r="X73" s="5">
        <f t="shared" si="9"/>
        <v>0</v>
      </c>
      <c r="Y73" s="34">
        <f>Controle[[#This Row],[Tempo Estudado]]+Y72</f>
        <v>2.6933701496367561</v>
      </c>
      <c r="Z73" s="35" t="str">
        <f t="shared" ca="1" si="10"/>
        <v/>
      </c>
      <c r="AA73" s="3" t="str">
        <f ca="1">IF(Z73="x",IF(Controle[[#This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4" spans="1:27" x14ac:dyDescent="0.25">
      <c r="A74" s="44">
        <f t="shared" si="13"/>
        <v>73</v>
      </c>
      <c r="B74" s="44" t="s">
        <v>5</v>
      </c>
      <c r="C74" s="44" t="s">
        <v>78</v>
      </c>
      <c r="D74" s="45">
        <v>5.0810185185185186E-3</v>
      </c>
      <c r="E74" s="44"/>
      <c r="F74" s="45">
        <f>Curso[[#This Row],[Tempo]]*$AG$4</f>
        <v>1.0076662239382488E-2</v>
      </c>
      <c r="G74" s="46">
        <f t="shared" si="14"/>
        <v>0.50952562275583679</v>
      </c>
      <c r="H74" s="47">
        <f>_xlfn.XLOOKUP(Curso[[#This Row],[Tempo Progr Acum]],Controle[Tempo Esperado Acum],Controle[Data corrida],,1,1)</f>
        <v>44673</v>
      </c>
      <c r="I74" s="47">
        <v>44673</v>
      </c>
      <c r="J74" s="48">
        <f ca="1">IF(Curso[[#This Row],[Data Prevista]]&gt;TODAY(),0,IF(Curso[[#This Row],[Data Prevista]]=TODAY(),3,2))</f>
        <v>2</v>
      </c>
      <c r="K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4" s="53" t="str">
        <f>IF((Curso[[#This Row],[Estudado]]-7)&lt;$H$2,"",Curso[[#This Row],[Estudado]]-7)</f>
        <v/>
      </c>
      <c r="M74" s="53" t="str">
        <f>IF((Curso[[#This Row],[Estudado]]-15)&lt;$H$2,"",Curso[[#This Row],[Estudado]]-15)</f>
        <v/>
      </c>
      <c r="N74" s="53" t="str">
        <f>IF((Curso[[#This Row],[Estudado]]-30)&lt;$H$2,"",Curso[[#This Row],[Estudado]]-30)</f>
        <v/>
      </c>
      <c r="O74" s="53" t="str">
        <f>IF((Curso[[#This Row],[Estudado]]-60)&lt;$H$2,"",Curso[[#This Row],[Estudado]]-60)</f>
        <v/>
      </c>
      <c r="P74" s="53" t="str">
        <f>IF((Curso[[#This Row],[Estudado]]-120)&lt;$H$2,"",Curso[[#This Row],[Estudado]]-120)</f>
        <v/>
      </c>
      <c r="Q74" s="48"/>
      <c r="R74" s="2"/>
      <c r="S74" s="16">
        <f t="shared" si="15"/>
        <v>73</v>
      </c>
      <c r="T74" s="7">
        <f t="shared" si="11"/>
        <v>44739</v>
      </c>
      <c r="U74" s="4" t="str">
        <f t="shared" si="12"/>
        <v>seg</v>
      </c>
      <c r="V74" s="31">
        <f>IF(Controle[[#This Row],[Dia Semana]]&lt;&gt;"dom",$AI$1,0)</f>
        <v>8.5014947683109118E-2</v>
      </c>
      <c r="W74" s="9">
        <f t="shared" si="16"/>
        <v>5.2709267563527611</v>
      </c>
      <c r="X74" s="5">
        <f t="shared" si="9"/>
        <v>0</v>
      </c>
      <c r="Y74" s="34">
        <f>Controle[[#This Row],[Tempo Estudado]]+Y73</f>
        <v>2.6933701496367561</v>
      </c>
      <c r="Z74" s="35" t="str">
        <f t="shared" ca="1" si="10"/>
        <v/>
      </c>
      <c r="AA74" s="3" t="str">
        <f ca="1">IF(Z74="x",IF(Controle[[#This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5" spans="1:27" x14ac:dyDescent="0.25">
      <c r="A75" s="44">
        <f t="shared" si="13"/>
        <v>74</v>
      </c>
      <c r="B75" s="44" t="s">
        <v>5</v>
      </c>
      <c r="C75" s="44" t="s">
        <v>79</v>
      </c>
      <c r="D75" s="45">
        <v>5.208333333333333E-3</v>
      </c>
      <c r="E75" s="44"/>
      <c r="F75" s="45">
        <f>Curso[[#This Row],[Tempo]]*$AG$4</f>
        <v>1.0329152637180226E-2</v>
      </c>
      <c r="G75" s="46">
        <f t="shared" si="14"/>
        <v>0.51985477539301705</v>
      </c>
      <c r="H75" s="47">
        <f>_xlfn.XLOOKUP(Curso[[#This Row],[Tempo Progr Acum]],Controle[Tempo Esperado Acum],Controle[Data corrida],,1,1)</f>
        <v>44674</v>
      </c>
      <c r="I75" s="47">
        <v>44673</v>
      </c>
      <c r="J75" s="48">
        <f ca="1">IF(Curso[[#This Row],[Data Prevista]]&gt;TODAY(),0,IF(Curso[[#This Row],[Data Prevista]]=TODAY(),3,2))</f>
        <v>2</v>
      </c>
      <c r="K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5" s="53" t="str">
        <f>IF((Curso[[#This Row],[Estudado]]-7)&lt;$H$2,"",Curso[[#This Row],[Estudado]]-7)</f>
        <v/>
      </c>
      <c r="M75" s="53" t="str">
        <f>IF((Curso[[#This Row],[Estudado]]-15)&lt;$H$2,"",Curso[[#This Row],[Estudado]]-15)</f>
        <v/>
      </c>
      <c r="N75" s="53" t="str">
        <f>IF((Curso[[#This Row],[Estudado]]-30)&lt;$H$2,"",Curso[[#This Row],[Estudado]]-30)</f>
        <v/>
      </c>
      <c r="O75" s="53" t="str">
        <f>IF((Curso[[#This Row],[Estudado]]-60)&lt;$H$2,"",Curso[[#This Row],[Estudado]]-60)</f>
        <v/>
      </c>
      <c r="P75" s="53" t="str">
        <f>IF((Curso[[#This Row],[Estudado]]-120)&lt;$H$2,"",Curso[[#This Row],[Estudado]]-120)</f>
        <v/>
      </c>
      <c r="Q75" s="48"/>
      <c r="R75" s="2"/>
      <c r="S75" s="16">
        <f t="shared" si="15"/>
        <v>74</v>
      </c>
      <c r="T75" s="7">
        <f t="shared" si="11"/>
        <v>44740</v>
      </c>
      <c r="U75" s="4" t="str">
        <f t="shared" si="12"/>
        <v>ter</v>
      </c>
      <c r="V75" s="31">
        <f>IF(Controle[[#This Row],[Dia Semana]]&lt;&gt;"dom",$AI$1,0)</f>
        <v>8.5014947683109118E-2</v>
      </c>
      <c r="W75" s="9">
        <f t="shared" si="16"/>
        <v>5.3559417040358701</v>
      </c>
      <c r="X75" s="5">
        <f t="shared" si="9"/>
        <v>0</v>
      </c>
      <c r="Y75" s="34">
        <f>Controle[[#This Row],[Tempo Estudado]]+Y74</f>
        <v>2.6933701496367561</v>
      </c>
      <c r="Z75" s="35" t="str">
        <f t="shared" ca="1" si="10"/>
        <v/>
      </c>
      <c r="AA75" s="3" t="str">
        <f ca="1">IF(Z75="x",IF(Controle[[#This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6" spans="1:27" x14ac:dyDescent="0.25">
      <c r="A76" s="44">
        <f t="shared" si="13"/>
        <v>75</v>
      </c>
      <c r="B76" s="44" t="s">
        <v>5</v>
      </c>
      <c r="C76" s="44" t="s">
        <v>80</v>
      </c>
      <c r="D76" s="45">
        <v>2.0601851851851853E-3</v>
      </c>
      <c r="E76" s="44"/>
      <c r="F76" s="45">
        <f>Curso[[#This Row],[Tempo]]*$AG$4</f>
        <v>4.0857537098179563E-3</v>
      </c>
      <c r="G76" s="46">
        <f t="shared" si="14"/>
        <v>0.52394052910283506</v>
      </c>
      <c r="H76" s="47">
        <f>_xlfn.XLOOKUP(Curso[[#This Row],[Tempo Progr Acum]],Controle[Tempo Esperado Acum],Controle[Data corrida],,1,1)</f>
        <v>44674</v>
      </c>
      <c r="I76" s="47">
        <v>44673</v>
      </c>
      <c r="J76" s="48">
        <f ca="1">IF(Curso[[#This Row],[Data Prevista]]&gt;TODAY(),0,IF(Curso[[#This Row],[Data Prevista]]=TODAY(),3,2))</f>
        <v>2</v>
      </c>
      <c r="K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6" s="53" t="str">
        <f>IF((Curso[[#This Row],[Estudado]]-7)&lt;$H$2,"",Curso[[#This Row],[Estudado]]-7)</f>
        <v/>
      </c>
      <c r="M76" s="53" t="str">
        <f>IF((Curso[[#This Row],[Estudado]]-15)&lt;$H$2,"",Curso[[#This Row],[Estudado]]-15)</f>
        <v/>
      </c>
      <c r="N76" s="53" t="str">
        <f>IF((Curso[[#This Row],[Estudado]]-30)&lt;$H$2,"",Curso[[#This Row],[Estudado]]-30)</f>
        <v/>
      </c>
      <c r="O76" s="53" t="str">
        <f>IF((Curso[[#This Row],[Estudado]]-60)&lt;$H$2,"",Curso[[#This Row],[Estudado]]-60)</f>
        <v/>
      </c>
      <c r="P76" s="53" t="str">
        <f>IF((Curso[[#This Row],[Estudado]]-120)&lt;$H$2,"",Curso[[#This Row],[Estudado]]-120)</f>
        <v/>
      </c>
      <c r="Q76" s="48"/>
      <c r="R76" s="2"/>
      <c r="S76" s="16">
        <f t="shared" si="15"/>
        <v>75</v>
      </c>
      <c r="T76" s="7">
        <f t="shared" si="11"/>
        <v>44741</v>
      </c>
      <c r="U76" s="4" t="str">
        <f t="shared" si="12"/>
        <v>qua</v>
      </c>
      <c r="V76" s="31">
        <f>IF(Controle[[#This Row],[Dia Semana]]&lt;&gt;"dom",$AI$1,0)</f>
        <v>8.5014947683109118E-2</v>
      </c>
      <c r="W76" s="9">
        <f t="shared" si="16"/>
        <v>5.4409566517189791</v>
      </c>
      <c r="X76" s="5">
        <f t="shared" si="9"/>
        <v>0</v>
      </c>
      <c r="Y76" s="34">
        <f>Controle[[#This Row],[Tempo Estudado]]+Y75</f>
        <v>2.6933701496367561</v>
      </c>
      <c r="Z76" s="35" t="str">
        <f t="shared" ca="1" si="10"/>
        <v/>
      </c>
      <c r="AA76" s="3" t="str">
        <f ca="1">IF(Z76="x",IF(Controle[[#This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7" spans="1:27" x14ac:dyDescent="0.25">
      <c r="A77" s="44">
        <f t="shared" si="13"/>
        <v>76</v>
      </c>
      <c r="B77" s="44" t="s">
        <v>5</v>
      </c>
      <c r="C77" s="44" t="s">
        <v>81</v>
      </c>
      <c r="D77" s="45">
        <v>5.37037037037037E-3</v>
      </c>
      <c r="E77" s="44"/>
      <c r="F77" s="45">
        <f>Curso[[#This Row],[Tempo]]*$AG$4</f>
        <v>1.0650504052559165E-2</v>
      </c>
      <c r="G77" s="46">
        <f t="shared" si="14"/>
        <v>0.53459103315539425</v>
      </c>
      <c r="H77" s="47">
        <f>_xlfn.XLOOKUP(Curso[[#This Row],[Tempo Progr Acum]],Controle[Tempo Esperado Acum],Controle[Data corrida],,1,1)</f>
        <v>44674</v>
      </c>
      <c r="I77" s="47">
        <v>44673</v>
      </c>
      <c r="J77" s="48">
        <f ca="1">IF(Curso[[#This Row],[Data Prevista]]&gt;TODAY(),0,IF(Curso[[#This Row],[Data Prevista]]=TODAY(),3,2))</f>
        <v>2</v>
      </c>
      <c r="K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7" s="53" t="str">
        <f>IF((Curso[[#This Row],[Estudado]]-7)&lt;$H$2,"",Curso[[#This Row],[Estudado]]-7)</f>
        <v/>
      </c>
      <c r="M77" s="53" t="str">
        <f>IF((Curso[[#This Row],[Estudado]]-15)&lt;$H$2,"",Curso[[#This Row],[Estudado]]-15)</f>
        <v/>
      </c>
      <c r="N77" s="53" t="str">
        <f>IF((Curso[[#This Row],[Estudado]]-30)&lt;$H$2,"",Curso[[#This Row],[Estudado]]-30)</f>
        <v/>
      </c>
      <c r="O77" s="53" t="str">
        <f>IF((Curso[[#This Row],[Estudado]]-60)&lt;$H$2,"",Curso[[#This Row],[Estudado]]-60)</f>
        <v/>
      </c>
      <c r="P77" s="53" t="str">
        <f>IF((Curso[[#This Row],[Estudado]]-120)&lt;$H$2,"",Curso[[#This Row],[Estudado]]-120)</f>
        <v/>
      </c>
      <c r="Q77" s="48"/>
      <c r="R77" s="2"/>
      <c r="S77" s="16">
        <f t="shared" si="15"/>
        <v>76</v>
      </c>
      <c r="T77" s="7">
        <f t="shared" si="11"/>
        <v>44742</v>
      </c>
      <c r="U77" s="4" t="str">
        <f t="shared" si="12"/>
        <v>qui</v>
      </c>
      <c r="V77" s="31">
        <f>IF(Controle[[#This Row],[Dia Semana]]&lt;&gt;"dom",$AI$1,0)</f>
        <v>8.5014947683109118E-2</v>
      </c>
      <c r="W77" s="9">
        <f t="shared" si="16"/>
        <v>5.5259715994020882</v>
      </c>
      <c r="X77" s="5">
        <f t="shared" si="9"/>
        <v>0</v>
      </c>
      <c r="Y77" s="34">
        <f>Controle[[#This Row],[Tempo Estudado]]+Y76</f>
        <v>2.6933701496367561</v>
      </c>
      <c r="Z77" s="35" t="str">
        <f t="shared" ca="1" si="10"/>
        <v/>
      </c>
      <c r="AA77" s="3" t="str">
        <f ca="1">IF(Z77="x",IF(Controle[[#This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8" spans="1:27" x14ac:dyDescent="0.25">
      <c r="A78" s="44">
        <f t="shared" si="13"/>
        <v>77</v>
      </c>
      <c r="B78" s="44" t="s">
        <v>5</v>
      </c>
      <c r="C78" s="44" t="s">
        <v>82</v>
      </c>
      <c r="D78" s="45">
        <v>3.6111111111111114E-3</v>
      </c>
      <c r="E78" s="44"/>
      <c r="F78" s="45">
        <f>Curso[[#This Row],[Tempo]]*$AG$4</f>
        <v>7.1615458284449577E-3</v>
      </c>
      <c r="G78" s="46">
        <f t="shared" si="14"/>
        <v>0.54175257898383922</v>
      </c>
      <c r="H78" s="47">
        <f>_xlfn.XLOOKUP(Curso[[#This Row],[Tempo Progr Acum]],Controle[Tempo Esperado Acum],Controle[Data corrida],,1,1)</f>
        <v>44674</v>
      </c>
      <c r="I78" s="47">
        <v>44673</v>
      </c>
      <c r="J78" s="48">
        <f ca="1">IF(Curso[[#This Row],[Data Prevista]]&gt;TODAY(),0,IF(Curso[[#This Row],[Data Prevista]]=TODAY(),3,2))</f>
        <v>2</v>
      </c>
      <c r="K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8" s="53" t="str">
        <f>IF((Curso[[#This Row],[Estudado]]-7)&lt;$H$2,"",Curso[[#This Row],[Estudado]]-7)</f>
        <v/>
      </c>
      <c r="M78" s="53" t="str">
        <f>IF((Curso[[#This Row],[Estudado]]-15)&lt;$H$2,"",Curso[[#This Row],[Estudado]]-15)</f>
        <v/>
      </c>
      <c r="N78" s="53" t="str">
        <f>IF((Curso[[#This Row],[Estudado]]-30)&lt;$H$2,"",Curso[[#This Row],[Estudado]]-30)</f>
        <v/>
      </c>
      <c r="O78" s="53" t="str">
        <f>IF((Curso[[#This Row],[Estudado]]-60)&lt;$H$2,"",Curso[[#This Row],[Estudado]]-60)</f>
        <v/>
      </c>
      <c r="P78" s="53" t="str">
        <f>IF((Curso[[#This Row],[Estudado]]-120)&lt;$H$2,"",Curso[[#This Row],[Estudado]]-120)</f>
        <v/>
      </c>
      <c r="Q78" s="48"/>
      <c r="R78" s="2"/>
      <c r="S78" s="16">
        <f t="shared" si="15"/>
        <v>77</v>
      </c>
      <c r="T78" s="7">
        <f t="shared" si="11"/>
        <v>44743</v>
      </c>
      <c r="U78" s="4" t="str">
        <f t="shared" si="12"/>
        <v>sex</v>
      </c>
      <c r="V78" s="31">
        <f>IF(Controle[[#This Row],[Dia Semana]]&lt;&gt;"dom",$AI$1,0)</f>
        <v>8.5014947683109118E-2</v>
      </c>
      <c r="W78" s="9">
        <f t="shared" si="16"/>
        <v>5.6109865470851972</v>
      </c>
      <c r="X78" s="5">
        <f t="shared" si="9"/>
        <v>0</v>
      </c>
      <c r="Y78" s="34">
        <f>Controle[[#This Row],[Tempo Estudado]]+Y77</f>
        <v>2.6933701496367561</v>
      </c>
      <c r="Z78" s="35" t="str">
        <f t="shared" ca="1" si="10"/>
        <v/>
      </c>
      <c r="AA78" s="3" t="str">
        <f ca="1">IF(Z78="x",IF(Controle[[#This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9" spans="1:27" x14ac:dyDescent="0.25">
      <c r="A79" s="44">
        <f t="shared" si="13"/>
        <v>78</v>
      </c>
      <c r="B79" s="44" t="s">
        <v>5</v>
      </c>
      <c r="C79" s="44" t="s">
        <v>83</v>
      </c>
      <c r="D79" s="45">
        <v>6.0648148148148145E-3</v>
      </c>
      <c r="E79" s="44"/>
      <c r="F79" s="45">
        <f>Curso[[#This Row],[Tempo]]*$AG$4</f>
        <v>1.2027724404183196E-2</v>
      </c>
      <c r="G79" s="46">
        <f t="shared" si="14"/>
        <v>0.55378030338802242</v>
      </c>
      <c r="H79" s="47">
        <f>_xlfn.XLOOKUP(Curso[[#This Row],[Tempo Progr Acum]],Controle[Tempo Esperado Acum],Controle[Data corrida],,1,1)</f>
        <v>44674</v>
      </c>
      <c r="I79" s="47">
        <v>44673</v>
      </c>
      <c r="J79" s="48">
        <f ca="1">IF(Curso[[#This Row],[Data Prevista]]&gt;TODAY(),0,IF(Curso[[#This Row],[Data Prevista]]=TODAY(),3,2))</f>
        <v>2</v>
      </c>
      <c r="K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9" s="53" t="str">
        <f>IF((Curso[[#This Row],[Estudado]]-7)&lt;$H$2,"",Curso[[#This Row],[Estudado]]-7)</f>
        <v/>
      </c>
      <c r="M79" s="53" t="str">
        <f>IF((Curso[[#This Row],[Estudado]]-15)&lt;$H$2,"",Curso[[#This Row],[Estudado]]-15)</f>
        <v/>
      </c>
      <c r="N79" s="53" t="str">
        <f>IF((Curso[[#This Row],[Estudado]]-30)&lt;$H$2,"",Curso[[#This Row],[Estudado]]-30)</f>
        <v/>
      </c>
      <c r="O79" s="53" t="str">
        <f>IF((Curso[[#This Row],[Estudado]]-60)&lt;$H$2,"",Curso[[#This Row],[Estudado]]-60)</f>
        <v/>
      </c>
      <c r="P79" s="53" t="str">
        <f>IF((Curso[[#This Row],[Estudado]]-120)&lt;$H$2,"",Curso[[#This Row],[Estudado]]-120)</f>
        <v/>
      </c>
      <c r="Q79" s="48"/>
      <c r="R79" s="2"/>
      <c r="S79" s="16">
        <f t="shared" si="15"/>
        <v>78</v>
      </c>
      <c r="T79" s="7">
        <f t="shared" si="11"/>
        <v>44744</v>
      </c>
      <c r="U79" s="4" t="str">
        <f t="shared" si="12"/>
        <v>sáb</v>
      </c>
      <c r="V79" s="31">
        <f>IF(Controle[[#This Row],[Dia Semana]]&lt;&gt;"dom",$AI$1,0)</f>
        <v>8.5014947683109118E-2</v>
      </c>
      <c r="W79" s="9">
        <f t="shared" si="16"/>
        <v>5.6960014947683062</v>
      </c>
      <c r="X79" s="5">
        <f t="shared" si="9"/>
        <v>0</v>
      </c>
      <c r="Y79" s="34">
        <f>Controle[[#This Row],[Tempo Estudado]]+Y78</f>
        <v>2.6933701496367561</v>
      </c>
      <c r="Z79" s="35" t="str">
        <f t="shared" ca="1" si="10"/>
        <v/>
      </c>
      <c r="AA79" s="3" t="str">
        <f ca="1">IF(Z79="x",IF(Controle[[#This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0" spans="1:27" x14ac:dyDescent="0.25">
      <c r="A80" s="44">
        <f t="shared" si="13"/>
        <v>79</v>
      </c>
      <c r="B80" s="44" t="s">
        <v>5</v>
      </c>
      <c r="C80" s="44" t="s">
        <v>84</v>
      </c>
      <c r="D80" s="45">
        <v>4.4328703703703709E-3</v>
      </c>
      <c r="E80" s="44"/>
      <c r="F80" s="45">
        <f>Curso[[#This Row],[Tempo]]*$AG$4</f>
        <v>8.7912565778667275E-3</v>
      </c>
      <c r="G80" s="46">
        <f t="shared" si="14"/>
        <v>0.56257155996588915</v>
      </c>
      <c r="H80" s="47">
        <f>_xlfn.XLOOKUP(Curso[[#This Row],[Tempo Progr Acum]],Controle[Tempo Esperado Acum],Controle[Data corrida],,1,1)</f>
        <v>44674</v>
      </c>
      <c r="I80" s="47">
        <v>44673</v>
      </c>
      <c r="J80" s="48">
        <f ca="1">IF(Curso[[#This Row],[Data Prevista]]&gt;TODAY(),0,IF(Curso[[#This Row],[Data Prevista]]=TODAY(),3,2))</f>
        <v>2</v>
      </c>
      <c r="K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0" s="53" t="str">
        <f>IF((Curso[[#This Row],[Estudado]]-7)&lt;$H$2,"",Curso[[#This Row],[Estudado]]-7)</f>
        <v/>
      </c>
      <c r="M80" s="53" t="str">
        <f>IF((Curso[[#This Row],[Estudado]]-15)&lt;$H$2,"",Curso[[#This Row],[Estudado]]-15)</f>
        <v/>
      </c>
      <c r="N80" s="53" t="str">
        <f>IF((Curso[[#This Row],[Estudado]]-30)&lt;$H$2,"",Curso[[#This Row],[Estudado]]-30)</f>
        <v/>
      </c>
      <c r="O80" s="53" t="str">
        <f>IF((Curso[[#This Row],[Estudado]]-60)&lt;$H$2,"",Curso[[#This Row],[Estudado]]-60)</f>
        <v/>
      </c>
      <c r="P80" s="53" t="str">
        <f>IF((Curso[[#This Row],[Estudado]]-120)&lt;$H$2,"",Curso[[#This Row],[Estudado]]-120)</f>
        <v/>
      </c>
      <c r="Q80" s="48"/>
      <c r="R80" s="2"/>
      <c r="S80" s="16">
        <f t="shared" si="15"/>
        <v>79</v>
      </c>
      <c r="T80" s="7">
        <f t="shared" si="11"/>
        <v>44745</v>
      </c>
      <c r="U80" s="4" t="str">
        <f t="shared" si="12"/>
        <v>dom</v>
      </c>
      <c r="V80" s="31">
        <f>IF(Controle[[#This Row],[Dia Semana]]&lt;&gt;"dom",$AI$1,0)</f>
        <v>0</v>
      </c>
      <c r="W80" s="9">
        <f t="shared" si="16"/>
        <v>5.6960014947683062</v>
      </c>
      <c r="X80" s="5">
        <f t="shared" si="9"/>
        <v>0</v>
      </c>
      <c r="Y80" s="34">
        <f>Controle[[#This Row],[Tempo Estudado]]+Y79</f>
        <v>2.6933701496367561</v>
      </c>
      <c r="Z80" s="35" t="str">
        <f t="shared" ca="1" si="10"/>
        <v/>
      </c>
      <c r="AA80" s="3" t="str">
        <f ca="1">IF(Z80="x",IF(Controle[[#This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1" spans="1:27" x14ac:dyDescent="0.25">
      <c r="A81" s="44">
        <f t="shared" si="13"/>
        <v>80</v>
      </c>
      <c r="B81" s="44" t="s">
        <v>5</v>
      </c>
      <c r="C81" s="44" t="s">
        <v>85</v>
      </c>
      <c r="D81" s="45">
        <v>3.0555555555555557E-3</v>
      </c>
      <c r="E81" s="44"/>
      <c r="F81" s="45">
        <f>Curso[[#This Row],[Tempo]]*$AG$4</f>
        <v>6.0597695471457328E-3</v>
      </c>
      <c r="G81" s="46">
        <f t="shared" si="14"/>
        <v>0.56863132951303486</v>
      </c>
      <c r="H81" s="47">
        <f>_xlfn.XLOOKUP(Curso[[#This Row],[Tempo Progr Acum]],Controle[Tempo Esperado Acum],Controle[Data corrida],,1,1)</f>
        <v>44674</v>
      </c>
      <c r="I81" s="47">
        <v>44673</v>
      </c>
      <c r="J81" s="48">
        <f ca="1">IF(Curso[[#This Row],[Data Prevista]]&gt;TODAY(),0,IF(Curso[[#This Row],[Data Prevista]]=TODAY(),3,2))</f>
        <v>2</v>
      </c>
      <c r="K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1" s="53" t="str">
        <f>IF((Curso[[#This Row],[Estudado]]-7)&lt;$H$2,"",Curso[[#This Row],[Estudado]]-7)</f>
        <v/>
      </c>
      <c r="M81" s="53" t="str">
        <f>IF((Curso[[#This Row],[Estudado]]-15)&lt;$H$2,"",Curso[[#This Row],[Estudado]]-15)</f>
        <v/>
      </c>
      <c r="N81" s="53" t="str">
        <f>IF((Curso[[#This Row],[Estudado]]-30)&lt;$H$2,"",Curso[[#This Row],[Estudado]]-30)</f>
        <v/>
      </c>
      <c r="O81" s="53" t="str">
        <f>IF((Curso[[#This Row],[Estudado]]-60)&lt;$H$2,"",Curso[[#This Row],[Estudado]]-60)</f>
        <v/>
      </c>
      <c r="P81" s="53" t="str">
        <f>IF((Curso[[#This Row],[Estudado]]-120)&lt;$H$2,"",Curso[[#This Row],[Estudado]]-120)</f>
        <v/>
      </c>
      <c r="Q81" s="48"/>
      <c r="R81" s="2"/>
      <c r="S81" s="16">
        <f t="shared" si="15"/>
        <v>80</v>
      </c>
      <c r="T81" s="7">
        <f t="shared" si="11"/>
        <v>44746</v>
      </c>
      <c r="U81" s="4" t="str">
        <f t="shared" si="12"/>
        <v>seg</v>
      </c>
      <c r="V81" s="31">
        <f>IF(Controle[[#This Row],[Dia Semana]]&lt;&gt;"dom",$AI$1,0)</f>
        <v>8.5014947683109118E-2</v>
      </c>
      <c r="W81" s="9">
        <f t="shared" si="16"/>
        <v>5.7810164424514152</v>
      </c>
      <c r="X81" s="5">
        <f t="shared" si="9"/>
        <v>0</v>
      </c>
      <c r="Y81" s="34">
        <f>Controle[[#This Row],[Tempo Estudado]]+Y80</f>
        <v>2.6933701496367561</v>
      </c>
      <c r="Z81" s="35" t="str">
        <f t="shared" ca="1" si="10"/>
        <v/>
      </c>
      <c r="AA81" s="3" t="str">
        <f ca="1">IF(Z81="x",IF(Controle[[#This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2" spans="1:27" x14ac:dyDescent="0.25">
      <c r="A82" s="44">
        <f t="shared" si="13"/>
        <v>81</v>
      </c>
      <c r="B82" s="44" t="s">
        <v>5</v>
      </c>
      <c r="C82" s="44" t="s">
        <v>86</v>
      </c>
      <c r="D82" s="45">
        <v>7.9398148148148145E-3</v>
      </c>
      <c r="E82" s="44"/>
      <c r="F82" s="45">
        <f>Curso[[#This Row],[Tempo]]*$AG$4</f>
        <v>1.5746219353568076E-2</v>
      </c>
      <c r="G82" s="46">
        <f t="shared" si="14"/>
        <v>0.58437754886660298</v>
      </c>
      <c r="H82" s="47">
        <f>_xlfn.XLOOKUP(Curso[[#This Row],[Tempo Progr Acum]],Controle[Tempo Esperado Acum],Controle[Data corrida],,1,1)</f>
        <v>44674</v>
      </c>
      <c r="I82" s="47">
        <v>44673</v>
      </c>
      <c r="J82" s="48">
        <f ca="1">IF(Curso[[#This Row],[Data Prevista]]&gt;TODAY(),0,IF(Curso[[#This Row],[Data Prevista]]=TODAY(),3,2))</f>
        <v>2</v>
      </c>
      <c r="K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2" s="53" t="str">
        <f>IF((Curso[[#This Row],[Estudado]]-7)&lt;$H$2,"",Curso[[#This Row],[Estudado]]-7)</f>
        <v/>
      </c>
      <c r="M82" s="53" t="str">
        <f>IF((Curso[[#This Row],[Estudado]]-15)&lt;$H$2,"",Curso[[#This Row],[Estudado]]-15)</f>
        <v/>
      </c>
      <c r="N82" s="53" t="str">
        <f>IF((Curso[[#This Row],[Estudado]]-30)&lt;$H$2,"",Curso[[#This Row],[Estudado]]-30)</f>
        <v/>
      </c>
      <c r="O82" s="53" t="str">
        <f>IF((Curso[[#This Row],[Estudado]]-60)&lt;$H$2,"",Curso[[#This Row],[Estudado]]-60)</f>
        <v/>
      </c>
      <c r="P82" s="53" t="str">
        <f>IF((Curso[[#This Row],[Estudado]]-120)&lt;$H$2,"",Curso[[#This Row],[Estudado]]-120)</f>
        <v/>
      </c>
      <c r="Q82" s="48"/>
      <c r="R82" s="2"/>
      <c r="S82" s="16">
        <f t="shared" si="15"/>
        <v>81</v>
      </c>
      <c r="T82" s="7">
        <f t="shared" si="11"/>
        <v>44747</v>
      </c>
      <c r="U82" s="4" t="str">
        <f t="shared" si="12"/>
        <v>ter</v>
      </c>
      <c r="V82" s="31">
        <f>IF(Controle[[#This Row],[Dia Semana]]&lt;&gt;"dom",$AI$1,0)</f>
        <v>8.5014947683109118E-2</v>
      </c>
      <c r="W82" s="9">
        <f t="shared" si="16"/>
        <v>5.8660313901345242</v>
      </c>
      <c r="X82" s="5">
        <f t="shared" si="9"/>
        <v>0</v>
      </c>
      <c r="Y82" s="34">
        <f>Controle[[#This Row],[Tempo Estudado]]+Y81</f>
        <v>2.6933701496367561</v>
      </c>
      <c r="Z82" s="35" t="str">
        <f t="shared" ca="1" si="10"/>
        <v/>
      </c>
      <c r="AA82" s="3" t="str">
        <f ca="1">IF(Z82="x",IF(Controle[[#This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3" spans="1:27" x14ac:dyDescent="0.25">
      <c r="A83" s="44">
        <f t="shared" si="13"/>
        <v>82</v>
      </c>
      <c r="B83" s="44" t="s">
        <v>5</v>
      </c>
      <c r="C83" s="44" t="s">
        <v>87</v>
      </c>
      <c r="D83" s="45">
        <v>4.4212962962962956E-3</v>
      </c>
      <c r="E83" s="44"/>
      <c r="F83" s="45">
        <f>Curso[[#This Row],[Tempo]]*$AG$4</f>
        <v>8.7683029053396578E-3</v>
      </c>
      <c r="G83" s="46">
        <f t="shared" si="14"/>
        <v>0.59314585177194268</v>
      </c>
      <c r="H83" s="47">
        <f>_xlfn.XLOOKUP(Curso[[#This Row],[Tempo Progr Acum]],Controle[Tempo Esperado Acum],Controle[Data corrida],,1,1)</f>
        <v>44674</v>
      </c>
      <c r="I83" s="47">
        <v>44673</v>
      </c>
      <c r="J83" s="48">
        <f ca="1">IF(Curso[[#This Row],[Data Prevista]]&gt;TODAY(),0,IF(Curso[[#This Row],[Data Prevista]]=TODAY(),3,2))</f>
        <v>2</v>
      </c>
      <c r="K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3" s="53" t="str">
        <f>IF((Curso[[#This Row],[Estudado]]-7)&lt;$H$2,"",Curso[[#This Row],[Estudado]]-7)</f>
        <v/>
      </c>
      <c r="M83" s="53" t="str">
        <f>IF((Curso[[#This Row],[Estudado]]-15)&lt;$H$2,"",Curso[[#This Row],[Estudado]]-15)</f>
        <v/>
      </c>
      <c r="N83" s="53" t="str">
        <f>IF((Curso[[#This Row],[Estudado]]-30)&lt;$H$2,"",Curso[[#This Row],[Estudado]]-30)</f>
        <v/>
      </c>
      <c r="O83" s="53" t="str">
        <f>IF((Curso[[#This Row],[Estudado]]-60)&lt;$H$2,"",Curso[[#This Row],[Estudado]]-60)</f>
        <v/>
      </c>
      <c r="P83" s="53" t="str">
        <f>IF((Curso[[#This Row],[Estudado]]-120)&lt;$H$2,"",Curso[[#This Row],[Estudado]]-120)</f>
        <v/>
      </c>
      <c r="Q83" s="48"/>
      <c r="R83" s="2"/>
      <c r="S83" s="16">
        <f t="shared" si="15"/>
        <v>82</v>
      </c>
      <c r="T83" s="7">
        <f t="shared" si="11"/>
        <v>44748</v>
      </c>
      <c r="U83" s="4" t="str">
        <f t="shared" si="12"/>
        <v>qua</v>
      </c>
      <c r="V83" s="31">
        <f>IF(Controle[[#This Row],[Dia Semana]]&lt;&gt;"dom",$AI$1,0)</f>
        <v>8.5014947683109118E-2</v>
      </c>
      <c r="W83" s="9">
        <f t="shared" si="16"/>
        <v>5.9510463378176333</v>
      </c>
      <c r="X83" s="5">
        <f t="shared" si="9"/>
        <v>0</v>
      </c>
      <c r="Y83" s="34">
        <f>Controle[[#This Row],[Tempo Estudado]]+Y82</f>
        <v>2.6933701496367561</v>
      </c>
      <c r="Z83" s="35" t="str">
        <f t="shared" ca="1" si="10"/>
        <v/>
      </c>
      <c r="AA83" s="3" t="str">
        <f ca="1">IF(Z83="x",IF(Controle[[#This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4" spans="1:27" x14ac:dyDescent="0.25">
      <c r="A84" s="44">
        <f t="shared" si="13"/>
        <v>83</v>
      </c>
      <c r="B84" s="44" t="s">
        <v>5</v>
      </c>
      <c r="C84" s="44" t="s">
        <v>88</v>
      </c>
      <c r="D84" s="45">
        <v>4.386574074074074E-3</v>
      </c>
      <c r="E84" s="44"/>
      <c r="F84" s="45">
        <f>Curso[[#This Row],[Tempo]]*$AG$4</f>
        <v>8.6994418877584575E-3</v>
      </c>
      <c r="G84" s="46">
        <f t="shared" si="14"/>
        <v>0.60184529365970119</v>
      </c>
      <c r="H84" s="47">
        <f>_xlfn.XLOOKUP(Curso[[#This Row],[Tempo Progr Acum]],Controle[Tempo Esperado Acum],Controle[Data corrida],,1,1)</f>
        <v>44676</v>
      </c>
      <c r="I84" s="47">
        <v>44674</v>
      </c>
      <c r="J84" s="48">
        <f ca="1">IF(Curso[[#This Row],[Data Prevista]]&gt;TODAY(),0,IF(Curso[[#This Row],[Data Prevista]]=TODAY(),3,2))</f>
        <v>2</v>
      </c>
      <c r="K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4" s="53">
        <f>IF((Curso[[#This Row],[Estudado]]-7)&lt;$H$2,"",Curso[[#This Row],[Estudado]]-7)</f>
        <v>44667</v>
      </c>
      <c r="M84" s="53" t="str">
        <f>IF((Curso[[#This Row],[Estudado]]-15)&lt;$H$2,"",Curso[[#This Row],[Estudado]]-15)</f>
        <v/>
      </c>
      <c r="N84" s="53" t="str">
        <f>IF((Curso[[#This Row],[Estudado]]-30)&lt;$H$2,"",Curso[[#This Row],[Estudado]]-30)</f>
        <v/>
      </c>
      <c r="O84" s="53" t="str">
        <f>IF((Curso[[#This Row],[Estudado]]-60)&lt;$H$2,"",Curso[[#This Row],[Estudado]]-60)</f>
        <v/>
      </c>
      <c r="P84" s="53" t="str">
        <f>IF((Curso[[#This Row],[Estudado]]-120)&lt;$H$2,"",Curso[[#This Row],[Estudado]]-120)</f>
        <v/>
      </c>
      <c r="Q84" s="48"/>
      <c r="R84" s="2"/>
      <c r="S84" s="16">
        <f t="shared" si="15"/>
        <v>83</v>
      </c>
      <c r="T84" s="7">
        <f t="shared" si="11"/>
        <v>44749</v>
      </c>
      <c r="U84" s="4" t="str">
        <f t="shared" si="12"/>
        <v>qui</v>
      </c>
      <c r="V84" s="31">
        <f>IF(Controle[[#This Row],[Dia Semana]]&lt;&gt;"dom",$AI$1,0)</f>
        <v>8.5014947683109118E-2</v>
      </c>
      <c r="W84" s="9">
        <f t="shared" si="16"/>
        <v>6.0360612855007423</v>
      </c>
      <c r="X84" s="5">
        <f t="shared" si="9"/>
        <v>0</v>
      </c>
      <c r="Y84" s="34">
        <f>Controle[[#This Row],[Tempo Estudado]]+Y83</f>
        <v>2.6933701496367561</v>
      </c>
      <c r="Z84" s="35" t="str">
        <f t="shared" ca="1" si="10"/>
        <v/>
      </c>
      <c r="AA84" s="3" t="str">
        <f ca="1">IF(Z84="x",IF(Controle[[#This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5" spans="1:27" x14ac:dyDescent="0.25">
      <c r="A85" s="44">
        <f t="shared" si="13"/>
        <v>84</v>
      </c>
      <c r="B85" s="44" t="s">
        <v>5</v>
      </c>
      <c r="C85" s="44" t="s">
        <v>89</v>
      </c>
      <c r="D85" s="45">
        <v>6.6435185185185182E-3</v>
      </c>
      <c r="E85" s="44"/>
      <c r="F85" s="45">
        <f>Curso[[#This Row],[Tempo]]*$AG$4</f>
        <v>1.3175408030536555E-2</v>
      </c>
      <c r="G85" s="46">
        <f t="shared" si="14"/>
        <v>0.6150207016902377</v>
      </c>
      <c r="H85" s="47">
        <f>_xlfn.XLOOKUP(Curso[[#This Row],[Tempo Progr Acum]],Controle[Tempo Esperado Acum],Controle[Data corrida],,1,1)</f>
        <v>44676</v>
      </c>
      <c r="I85" s="47">
        <v>44674</v>
      </c>
      <c r="J85" s="48">
        <f ca="1">IF(Curso[[#This Row],[Data Prevista]]&gt;TODAY(),0,IF(Curso[[#This Row],[Data Prevista]]=TODAY(),3,2))</f>
        <v>2</v>
      </c>
      <c r="K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5" s="53">
        <f>IF((Curso[[#This Row],[Estudado]]-7)&lt;$H$2,"",Curso[[#This Row],[Estudado]]-7)</f>
        <v>44667</v>
      </c>
      <c r="M85" s="53" t="str">
        <f>IF((Curso[[#This Row],[Estudado]]-15)&lt;$H$2,"",Curso[[#This Row],[Estudado]]-15)</f>
        <v/>
      </c>
      <c r="N85" s="53" t="str">
        <f>IF((Curso[[#This Row],[Estudado]]-30)&lt;$H$2,"",Curso[[#This Row],[Estudado]]-30)</f>
        <v/>
      </c>
      <c r="O85" s="53" t="str">
        <f>IF((Curso[[#This Row],[Estudado]]-60)&lt;$H$2,"",Curso[[#This Row],[Estudado]]-60)</f>
        <v/>
      </c>
      <c r="P85" s="53" t="str">
        <f>IF((Curso[[#This Row],[Estudado]]-120)&lt;$H$2,"",Curso[[#This Row],[Estudado]]-120)</f>
        <v/>
      </c>
      <c r="Q85" s="48"/>
      <c r="R85" s="2"/>
      <c r="S85" s="16">
        <f t="shared" si="15"/>
        <v>84</v>
      </c>
      <c r="T85" s="7">
        <f t="shared" si="11"/>
        <v>44750</v>
      </c>
      <c r="U85" s="4" t="str">
        <f t="shared" si="12"/>
        <v>sex</v>
      </c>
      <c r="V85" s="31">
        <f>IF(Controle[[#This Row],[Dia Semana]]&lt;&gt;"dom",$AI$1,0)</f>
        <v>8.5014947683109118E-2</v>
      </c>
      <c r="W85" s="9">
        <f t="shared" si="16"/>
        <v>6.1210762331838513</v>
      </c>
      <c r="X85" s="5">
        <f t="shared" si="9"/>
        <v>0</v>
      </c>
      <c r="Y85" s="34">
        <f>Controle[[#This Row],[Tempo Estudado]]+Y84</f>
        <v>2.6933701496367561</v>
      </c>
      <c r="Z85" s="35" t="str">
        <f t="shared" ca="1" si="10"/>
        <v/>
      </c>
      <c r="AA85" s="3" t="str">
        <f ca="1">IF(Z85="x",IF(Controle[[#This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6" spans="1:27" x14ac:dyDescent="0.25">
      <c r="A86" s="44">
        <f t="shared" si="13"/>
        <v>85</v>
      </c>
      <c r="B86" s="44" t="s">
        <v>5</v>
      </c>
      <c r="C86" s="44" t="s">
        <v>90</v>
      </c>
      <c r="D86" s="45">
        <v>6.3078703703703708E-3</v>
      </c>
      <c r="E86" s="44"/>
      <c r="F86" s="45">
        <f>Curso[[#This Row],[Tempo]]*$AG$4</f>
        <v>1.2509751527251608E-2</v>
      </c>
      <c r="G86" s="46">
        <f t="shared" si="14"/>
        <v>0.62753045321748935</v>
      </c>
      <c r="H86" s="47">
        <f>_xlfn.XLOOKUP(Curso[[#This Row],[Tempo Progr Acum]],Controle[Tempo Esperado Acum],Controle[Data corrida],,1,1)</f>
        <v>44676</v>
      </c>
      <c r="I86" s="47">
        <v>44674</v>
      </c>
      <c r="J86" s="48">
        <f ca="1">IF(Curso[[#This Row],[Data Prevista]]&gt;TODAY(),0,IF(Curso[[#This Row],[Data Prevista]]=TODAY(),3,2))</f>
        <v>2</v>
      </c>
      <c r="K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6" s="53">
        <f>IF((Curso[[#This Row],[Estudado]]-7)&lt;$H$2,"",Curso[[#This Row],[Estudado]]-7)</f>
        <v>44667</v>
      </c>
      <c r="M86" s="53" t="str">
        <f>IF((Curso[[#This Row],[Estudado]]-15)&lt;$H$2,"",Curso[[#This Row],[Estudado]]-15)</f>
        <v/>
      </c>
      <c r="N86" s="53" t="str">
        <f>IF((Curso[[#This Row],[Estudado]]-30)&lt;$H$2,"",Curso[[#This Row],[Estudado]]-30)</f>
        <v/>
      </c>
      <c r="O86" s="53" t="str">
        <f>IF((Curso[[#This Row],[Estudado]]-60)&lt;$H$2,"",Curso[[#This Row],[Estudado]]-60)</f>
        <v/>
      </c>
      <c r="P86" s="53" t="str">
        <f>IF((Curso[[#This Row],[Estudado]]-120)&lt;$H$2,"",Curso[[#This Row],[Estudado]]-120)</f>
        <v/>
      </c>
      <c r="Q86" s="48"/>
      <c r="R86" s="2"/>
      <c r="S86" s="16">
        <f t="shared" si="15"/>
        <v>85</v>
      </c>
      <c r="T86" s="7">
        <f t="shared" si="11"/>
        <v>44751</v>
      </c>
      <c r="U86" s="4" t="str">
        <f t="shared" si="12"/>
        <v>sáb</v>
      </c>
      <c r="V86" s="31">
        <f>IF(Controle[[#This Row],[Dia Semana]]&lt;&gt;"dom",$AI$1,0)</f>
        <v>8.5014947683109118E-2</v>
      </c>
      <c r="W86" s="9">
        <f t="shared" si="16"/>
        <v>6.2060911808669603</v>
      </c>
      <c r="X86" s="5">
        <f t="shared" si="9"/>
        <v>0</v>
      </c>
      <c r="Y86" s="34">
        <f>Controle[[#This Row],[Tempo Estudado]]+Y85</f>
        <v>2.6933701496367561</v>
      </c>
      <c r="Z86" s="35" t="str">
        <f t="shared" ca="1" si="10"/>
        <v/>
      </c>
      <c r="AA86" s="3" t="str">
        <f ca="1">IF(Z86="x",IF(Controle[[#This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7" spans="1:27" x14ac:dyDescent="0.25">
      <c r="A87" s="44">
        <f t="shared" si="13"/>
        <v>86</v>
      </c>
      <c r="B87" s="44" t="s">
        <v>5</v>
      </c>
      <c r="C87" s="44" t="s">
        <v>91</v>
      </c>
      <c r="D87" s="45">
        <v>7.5694444444444446E-3</v>
      </c>
      <c r="E87" s="44"/>
      <c r="F87" s="45">
        <f>Curso[[#This Row],[Tempo]]*$AG$4</f>
        <v>1.5011701832701929E-2</v>
      </c>
      <c r="G87" s="46">
        <f t="shared" si="14"/>
        <v>0.6425421550501913</v>
      </c>
      <c r="H87" s="47">
        <f>_xlfn.XLOOKUP(Curso[[#This Row],[Tempo Progr Acum]],Controle[Tempo Esperado Acum],Controle[Data corrida],,1,1)</f>
        <v>44676</v>
      </c>
      <c r="I87" s="47">
        <v>44674</v>
      </c>
      <c r="J87" s="48">
        <f ca="1">IF(Curso[[#This Row],[Data Prevista]]&gt;TODAY(),0,IF(Curso[[#This Row],[Data Prevista]]=TODAY(),3,2))</f>
        <v>2</v>
      </c>
      <c r="K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7" s="53">
        <f>IF((Curso[[#This Row],[Estudado]]-7)&lt;$H$2,"",Curso[[#This Row],[Estudado]]-7)</f>
        <v>44667</v>
      </c>
      <c r="M87" s="53" t="str">
        <f>IF((Curso[[#This Row],[Estudado]]-15)&lt;$H$2,"",Curso[[#This Row],[Estudado]]-15)</f>
        <v/>
      </c>
      <c r="N87" s="53" t="str">
        <f>IF((Curso[[#This Row],[Estudado]]-30)&lt;$H$2,"",Curso[[#This Row],[Estudado]]-30)</f>
        <v/>
      </c>
      <c r="O87" s="53" t="str">
        <f>IF((Curso[[#This Row],[Estudado]]-60)&lt;$H$2,"",Curso[[#This Row],[Estudado]]-60)</f>
        <v/>
      </c>
      <c r="P87" s="53" t="str">
        <f>IF((Curso[[#This Row],[Estudado]]-120)&lt;$H$2,"",Curso[[#This Row],[Estudado]]-120)</f>
        <v/>
      </c>
      <c r="Q87" s="48"/>
      <c r="R87" s="2"/>
      <c r="S87" s="16">
        <f t="shared" si="15"/>
        <v>86</v>
      </c>
      <c r="T87" s="7">
        <f t="shared" si="11"/>
        <v>44752</v>
      </c>
      <c r="U87" s="4" t="str">
        <f t="shared" si="12"/>
        <v>dom</v>
      </c>
      <c r="V87" s="31">
        <f>IF(Controle[[#This Row],[Dia Semana]]&lt;&gt;"dom",$AI$1,0)</f>
        <v>0</v>
      </c>
      <c r="W87" s="9">
        <f t="shared" si="16"/>
        <v>6.2060911808669603</v>
      </c>
      <c r="X87" s="5">
        <f t="shared" si="9"/>
        <v>0</v>
      </c>
      <c r="Y87" s="34">
        <f>Controle[[#This Row],[Tempo Estudado]]+Y86</f>
        <v>2.6933701496367561</v>
      </c>
      <c r="Z87" s="35" t="str">
        <f t="shared" ca="1" si="10"/>
        <v/>
      </c>
      <c r="AA87" s="3" t="str">
        <f ca="1">IF(Z87="x",IF(Controle[[#This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8" spans="1:27" x14ac:dyDescent="0.25">
      <c r="A88" s="44">
        <f t="shared" si="13"/>
        <v>87</v>
      </c>
      <c r="B88" s="44" t="s">
        <v>5</v>
      </c>
      <c r="C88" s="44" t="s">
        <v>92</v>
      </c>
      <c r="D88" s="45">
        <v>6.4699074074074069E-3</v>
      </c>
      <c r="E88" s="44"/>
      <c r="F88" s="45">
        <f>Curso[[#This Row],[Tempo]]*$AG$4</f>
        <v>1.2831102942630547E-2</v>
      </c>
      <c r="G88" s="46">
        <f t="shared" si="14"/>
        <v>0.65537325799282187</v>
      </c>
      <c r="H88" s="47">
        <f>_xlfn.XLOOKUP(Curso[[#This Row],[Tempo Progr Acum]],Controle[Tempo Esperado Acum],Controle[Data corrida],,1,1)</f>
        <v>44676</v>
      </c>
      <c r="I88" s="47">
        <v>44674</v>
      </c>
      <c r="J88" s="48">
        <f ca="1">IF(Curso[[#This Row],[Data Prevista]]&gt;TODAY(),0,IF(Curso[[#This Row],[Data Prevista]]=TODAY(),3,2))</f>
        <v>2</v>
      </c>
      <c r="K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8" s="53">
        <f>IF((Curso[[#This Row],[Estudado]]-7)&lt;$H$2,"",Curso[[#This Row],[Estudado]]-7)</f>
        <v>44667</v>
      </c>
      <c r="M88" s="53" t="str">
        <f>IF((Curso[[#This Row],[Estudado]]-15)&lt;$H$2,"",Curso[[#This Row],[Estudado]]-15)</f>
        <v/>
      </c>
      <c r="N88" s="53" t="str">
        <f>IF((Curso[[#This Row],[Estudado]]-30)&lt;$H$2,"",Curso[[#This Row],[Estudado]]-30)</f>
        <v/>
      </c>
      <c r="O88" s="53" t="str">
        <f>IF((Curso[[#This Row],[Estudado]]-60)&lt;$H$2,"",Curso[[#This Row],[Estudado]]-60)</f>
        <v/>
      </c>
      <c r="P88" s="53" t="str">
        <f>IF((Curso[[#This Row],[Estudado]]-120)&lt;$H$2,"",Curso[[#This Row],[Estudado]]-120)</f>
        <v/>
      </c>
      <c r="Q88" s="48"/>
      <c r="R88" s="2"/>
      <c r="S88" s="16">
        <f t="shared" si="15"/>
        <v>87</v>
      </c>
      <c r="T88" s="7">
        <f t="shared" si="11"/>
        <v>44753</v>
      </c>
      <c r="U88" s="4" t="str">
        <f t="shared" si="12"/>
        <v>seg</v>
      </c>
      <c r="V88" s="31">
        <f>IF(Controle[[#This Row],[Dia Semana]]&lt;&gt;"dom",$AI$1,0)</f>
        <v>8.5014947683109118E-2</v>
      </c>
      <c r="W88" s="9">
        <f t="shared" si="16"/>
        <v>6.2911061285500693</v>
      </c>
      <c r="X88" s="5">
        <f t="shared" si="9"/>
        <v>0</v>
      </c>
      <c r="Y88" s="34">
        <f>Controle[[#This Row],[Tempo Estudado]]+Y87</f>
        <v>2.6933701496367561</v>
      </c>
      <c r="Z88" s="35" t="str">
        <f t="shared" ca="1" si="10"/>
        <v/>
      </c>
      <c r="AA88" s="3" t="str">
        <f ca="1">IF(Z88="x",IF(Controle[[#This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9" spans="1:27" x14ac:dyDescent="0.25">
      <c r="A89" s="44">
        <f t="shared" si="13"/>
        <v>88</v>
      </c>
      <c r="B89" s="44" t="s">
        <v>5</v>
      </c>
      <c r="C89" s="44" t="s">
        <v>93</v>
      </c>
      <c r="D89" s="45">
        <v>5.7175925925925927E-3</v>
      </c>
      <c r="E89" s="44"/>
      <c r="F89" s="45">
        <f>Curso[[#This Row],[Tempo]]*$AG$4</f>
        <v>1.1339114228371182E-2</v>
      </c>
      <c r="G89" s="46">
        <f t="shared" si="14"/>
        <v>0.66671237222119306</v>
      </c>
      <c r="H89" s="47">
        <f>_xlfn.XLOOKUP(Curso[[#This Row],[Tempo Progr Acum]],Controle[Tempo Esperado Acum],Controle[Data corrida],,1,1)</f>
        <v>44676</v>
      </c>
      <c r="I89" s="47">
        <v>44678</v>
      </c>
      <c r="J89" s="48">
        <f ca="1">IF(Curso[[#This Row],[Data Prevista]]&gt;TODAY(),0,IF(Curso[[#This Row],[Data Prevista]]=TODAY(),3,2))</f>
        <v>2</v>
      </c>
      <c r="K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9" s="53">
        <f>IF((Curso[[#This Row],[Estudado]]-7)&lt;$H$2,"",Curso[[#This Row],[Estudado]]-7)</f>
        <v>44671</v>
      </c>
      <c r="M89" s="53" t="str">
        <f>IF((Curso[[#This Row],[Estudado]]-15)&lt;$H$2,"",Curso[[#This Row],[Estudado]]-15)</f>
        <v/>
      </c>
      <c r="N89" s="53" t="str">
        <f>IF((Curso[[#This Row],[Estudado]]-30)&lt;$H$2,"",Curso[[#This Row],[Estudado]]-30)</f>
        <v/>
      </c>
      <c r="O89" s="53" t="str">
        <f>IF((Curso[[#This Row],[Estudado]]-60)&lt;$H$2,"",Curso[[#This Row],[Estudado]]-60)</f>
        <v/>
      </c>
      <c r="P89" s="53" t="str">
        <f>IF((Curso[[#This Row],[Estudado]]-120)&lt;$H$2,"",Curso[[#This Row],[Estudado]]-120)</f>
        <v/>
      </c>
      <c r="Q89" s="48"/>
      <c r="R89" s="2"/>
      <c r="S89" s="16">
        <f t="shared" si="15"/>
        <v>88</v>
      </c>
      <c r="T89" s="7">
        <f t="shared" si="11"/>
        <v>44754</v>
      </c>
      <c r="U89" s="4" t="str">
        <f t="shared" si="12"/>
        <v>ter</v>
      </c>
      <c r="V89" s="31">
        <f>IF(Controle[[#This Row],[Dia Semana]]&lt;&gt;"dom",$AI$1,0)</f>
        <v>8.5014947683109118E-2</v>
      </c>
      <c r="W89" s="9">
        <f t="shared" si="16"/>
        <v>6.3761210762331784</v>
      </c>
      <c r="X89" s="5">
        <f t="shared" si="9"/>
        <v>0</v>
      </c>
      <c r="Y89" s="34">
        <f>Controle[[#This Row],[Tempo Estudado]]+Y88</f>
        <v>2.6933701496367561</v>
      </c>
      <c r="Z89" s="35" t="str">
        <f t="shared" ca="1" si="10"/>
        <v/>
      </c>
      <c r="AA89" s="3" t="str">
        <f ca="1">IF(Z89="x",IF(Controle[[#This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0" spans="1:27" x14ac:dyDescent="0.25">
      <c r="A90" s="44">
        <f t="shared" si="13"/>
        <v>89</v>
      </c>
      <c r="B90" s="44" t="s">
        <v>5</v>
      </c>
      <c r="C90" s="44" t="s">
        <v>94</v>
      </c>
      <c r="D90" s="45">
        <v>6.6782407407407415E-3</v>
      </c>
      <c r="E90" s="44"/>
      <c r="F90" s="45">
        <f>Curso[[#This Row],[Tempo]]*$AG$4</f>
        <v>1.3244269048117759E-2</v>
      </c>
      <c r="G90" s="46">
        <f t="shared" si="14"/>
        <v>0.67995664126931077</v>
      </c>
      <c r="H90" s="47">
        <f>_xlfn.XLOOKUP(Curso[[#This Row],[Tempo Progr Acum]],Controle[Tempo Esperado Acum],Controle[Data corrida],,1,1)</f>
        <v>44676</v>
      </c>
      <c r="I90" s="47">
        <v>44678</v>
      </c>
      <c r="J90" s="48">
        <f ca="1">IF(Curso[[#This Row],[Data Prevista]]&gt;TODAY(),0,IF(Curso[[#This Row],[Data Prevista]]=TODAY(),3,2))</f>
        <v>2</v>
      </c>
      <c r="K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0" s="53">
        <f>IF((Curso[[#This Row],[Estudado]]-7)&lt;$H$2,"",Curso[[#This Row],[Estudado]]-7)</f>
        <v>44671</v>
      </c>
      <c r="M90" s="53" t="str">
        <f>IF((Curso[[#This Row],[Estudado]]-15)&lt;$H$2,"",Curso[[#This Row],[Estudado]]-15)</f>
        <v/>
      </c>
      <c r="N90" s="53" t="str">
        <f>IF((Curso[[#This Row],[Estudado]]-30)&lt;$H$2,"",Curso[[#This Row],[Estudado]]-30)</f>
        <v/>
      </c>
      <c r="O90" s="53" t="str">
        <f>IF((Curso[[#This Row],[Estudado]]-60)&lt;$H$2,"",Curso[[#This Row],[Estudado]]-60)</f>
        <v/>
      </c>
      <c r="P90" s="53" t="str">
        <f>IF((Curso[[#This Row],[Estudado]]-120)&lt;$H$2,"",Curso[[#This Row],[Estudado]]-120)</f>
        <v/>
      </c>
      <c r="Q90" s="48"/>
      <c r="R90" s="2"/>
      <c r="S90" s="16">
        <f t="shared" si="15"/>
        <v>89</v>
      </c>
      <c r="T90" s="7">
        <f t="shared" si="11"/>
        <v>44755</v>
      </c>
      <c r="U90" s="4" t="str">
        <f t="shared" si="12"/>
        <v>qua</v>
      </c>
      <c r="V90" s="31">
        <f>IF(Controle[[#This Row],[Dia Semana]]&lt;&gt;"dom",$AI$1,0)</f>
        <v>8.5014947683109118E-2</v>
      </c>
      <c r="W90" s="9">
        <f t="shared" si="16"/>
        <v>6.4611360239162874</v>
      </c>
      <c r="X90" s="5">
        <f t="shared" si="9"/>
        <v>0</v>
      </c>
      <c r="Y90" s="34">
        <f>Controle[[#This Row],[Tempo Estudado]]+Y89</f>
        <v>2.6933701496367561</v>
      </c>
      <c r="Z90" s="35" t="str">
        <f t="shared" ca="1" si="10"/>
        <v/>
      </c>
      <c r="AA90" s="3" t="str">
        <f ca="1">IF(Z90="x",IF(Controle[[#This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1" spans="1:27" x14ac:dyDescent="0.25">
      <c r="A91" s="44">
        <f t="shared" si="13"/>
        <v>90</v>
      </c>
      <c r="B91" s="44" t="s">
        <v>5</v>
      </c>
      <c r="C91" s="44" t="s">
        <v>95</v>
      </c>
      <c r="D91" s="45">
        <v>5.0231481481481481E-3</v>
      </c>
      <c r="E91" s="44"/>
      <c r="F91" s="45">
        <f>Curso[[#This Row],[Tempo]]*$AG$4</f>
        <v>9.9618938767471518E-3</v>
      </c>
      <c r="G91" s="46">
        <f t="shared" si="14"/>
        <v>0.68991853514605794</v>
      </c>
      <c r="H91" s="47">
        <f>_xlfn.XLOOKUP(Curso[[#This Row],[Tempo Progr Acum]],Controle[Tempo Esperado Acum],Controle[Data corrida],,1,1)</f>
        <v>44677</v>
      </c>
      <c r="I91" s="47">
        <v>44678</v>
      </c>
      <c r="J91" s="48">
        <f ca="1">IF(Curso[[#This Row],[Data Prevista]]&gt;TODAY(),0,IF(Curso[[#This Row],[Data Prevista]]=TODAY(),3,2))</f>
        <v>2</v>
      </c>
      <c r="K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1" s="53">
        <f>IF((Curso[[#This Row],[Estudado]]-7)&lt;$H$2,"",Curso[[#This Row],[Estudado]]-7)</f>
        <v>44671</v>
      </c>
      <c r="M91" s="53" t="str">
        <f>IF((Curso[[#This Row],[Estudado]]-15)&lt;$H$2,"",Curso[[#This Row],[Estudado]]-15)</f>
        <v/>
      </c>
      <c r="N91" s="53" t="str">
        <f>IF((Curso[[#This Row],[Estudado]]-30)&lt;$H$2,"",Curso[[#This Row],[Estudado]]-30)</f>
        <v/>
      </c>
      <c r="O91" s="53" t="str">
        <f>IF((Curso[[#This Row],[Estudado]]-60)&lt;$H$2,"",Curso[[#This Row],[Estudado]]-60)</f>
        <v/>
      </c>
      <c r="P91" s="53" t="str">
        <f>IF((Curso[[#This Row],[Estudado]]-120)&lt;$H$2,"",Curso[[#This Row],[Estudado]]-120)</f>
        <v/>
      </c>
      <c r="Q91" s="48"/>
      <c r="R91" s="2"/>
      <c r="S91" s="16">
        <f t="shared" si="15"/>
        <v>90</v>
      </c>
      <c r="T91" s="7">
        <f t="shared" si="11"/>
        <v>44756</v>
      </c>
      <c r="U91" s="4" t="str">
        <f t="shared" si="12"/>
        <v>qui</v>
      </c>
      <c r="V91" s="31">
        <f>IF(Controle[[#This Row],[Dia Semana]]&lt;&gt;"dom",$AI$1,0)</f>
        <v>8.5014947683109118E-2</v>
      </c>
      <c r="W91" s="9">
        <f t="shared" si="16"/>
        <v>6.5461509715993964</v>
      </c>
      <c r="X91" s="5">
        <f t="shared" si="9"/>
        <v>0</v>
      </c>
      <c r="Y91" s="34">
        <f>Controle[[#This Row],[Tempo Estudado]]+Y90</f>
        <v>2.6933701496367561</v>
      </c>
      <c r="Z91" s="35" t="str">
        <f t="shared" ca="1" si="10"/>
        <v/>
      </c>
      <c r="AA91" s="3" t="str">
        <f ca="1">IF(Z91="x",IF(Controle[[#This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2" spans="1:27" x14ac:dyDescent="0.25">
      <c r="A92" s="44">
        <f t="shared" si="13"/>
        <v>91</v>
      </c>
      <c r="B92" s="44" t="s">
        <v>5</v>
      </c>
      <c r="C92" s="44" t="s">
        <v>96</v>
      </c>
      <c r="D92" s="45">
        <v>6.4699074074074069E-3</v>
      </c>
      <c r="E92" s="44"/>
      <c r="F92" s="45">
        <f>Curso[[#This Row],[Tempo]]*$AG$4</f>
        <v>1.2831102942630547E-2</v>
      </c>
      <c r="G92" s="46">
        <f t="shared" si="14"/>
        <v>0.70274963808868851</v>
      </c>
      <c r="H92" s="47">
        <f>_xlfn.XLOOKUP(Curso[[#This Row],[Tempo Progr Acum]],Controle[Tempo Esperado Acum],Controle[Data corrida],,1,1)</f>
        <v>44677</v>
      </c>
      <c r="I92" s="47">
        <v>44678</v>
      </c>
      <c r="J92" s="48">
        <f ca="1">IF(Curso[[#This Row],[Data Prevista]]&gt;TODAY(),0,IF(Curso[[#This Row],[Data Prevista]]=TODAY(),3,2))</f>
        <v>2</v>
      </c>
      <c r="K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2" s="53">
        <f>IF((Curso[[#This Row],[Estudado]]-7)&lt;$H$2,"",Curso[[#This Row],[Estudado]]-7)</f>
        <v>44671</v>
      </c>
      <c r="M92" s="53" t="str">
        <f>IF((Curso[[#This Row],[Estudado]]-15)&lt;$H$2,"",Curso[[#This Row],[Estudado]]-15)</f>
        <v/>
      </c>
      <c r="N92" s="53" t="str">
        <f>IF((Curso[[#This Row],[Estudado]]-30)&lt;$H$2,"",Curso[[#This Row],[Estudado]]-30)</f>
        <v/>
      </c>
      <c r="O92" s="53" t="str">
        <f>IF((Curso[[#This Row],[Estudado]]-60)&lt;$H$2,"",Curso[[#This Row],[Estudado]]-60)</f>
        <v/>
      </c>
      <c r="P92" s="53" t="str">
        <f>IF((Curso[[#This Row],[Estudado]]-120)&lt;$H$2,"",Curso[[#This Row],[Estudado]]-120)</f>
        <v/>
      </c>
      <c r="Q92" s="48"/>
      <c r="R92" s="2"/>
      <c r="S92" s="16">
        <f t="shared" si="15"/>
        <v>91</v>
      </c>
      <c r="T92" s="7">
        <f t="shared" si="11"/>
        <v>44757</v>
      </c>
      <c r="U92" s="4" t="str">
        <f t="shared" si="12"/>
        <v>sex</v>
      </c>
      <c r="V92" s="31">
        <f>IF(Controle[[#This Row],[Dia Semana]]&lt;&gt;"dom",$AI$1,0)</f>
        <v>8.5014947683109118E-2</v>
      </c>
      <c r="W92" s="9">
        <f t="shared" si="16"/>
        <v>6.6311659192825054</v>
      </c>
      <c r="X92" s="5">
        <f t="shared" si="9"/>
        <v>0</v>
      </c>
      <c r="Y92" s="34">
        <f>Controle[[#This Row],[Tempo Estudado]]+Y91</f>
        <v>2.6933701496367561</v>
      </c>
      <c r="Z92" s="35" t="str">
        <f t="shared" ca="1" si="10"/>
        <v/>
      </c>
      <c r="AA92" s="3" t="str">
        <f ca="1">IF(Z92="x",IF(Controle[[#This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3" spans="1:27" x14ac:dyDescent="0.25">
      <c r="A93" s="44">
        <f t="shared" si="13"/>
        <v>92</v>
      </c>
      <c r="B93" s="44" t="s">
        <v>5</v>
      </c>
      <c r="C93" s="44" t="s">
        <v>97</v>
      </c>
      <c r="D93" s="45">
        <v>7.6157407407407415E-3</v>
      </c>
      <c r="E93" s="44"/>
      <c r="F93" s="45">
        <f>Curso[[#This Row],[Tempo]]*$AG$4</f>
        <v>1.5103516522810199E-2</v>
      </c>
      <c r="G93" s="46">
        <f t="shared" si="14"/>
        <v>0.71785315461149868</v>
      </c>
      <c r="H93" s="47">
        <f>_xlfn.XLOOKUP(Curso[[#This Row],[Tempo Progr Acum]],Controle[Tempo Esperado Acum],Controle[Data corrida],,1,1)</f>
        <v>44677</v>
      </c>
      <c r="I93" s="47">
        <v>44678</v>
      </c>
      <c r="J93" s="48">
        <f ca="1">IF(Curso[[#This Row],[Data Prevista]]&gt;TODAY(),0,IF(Curso[[#This Row],[Data Prevista]]=TODAY(),3,2))</f>
        <v>2</v>
      </c>
      <c r="K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3" s="53">
        <f>IF((Curso[[#This Row],[Estudado]]-7)&lt;$H$2,"",Curso[[#This Row],[Estudado]]-7)</f>
        <v>44671</v>
      </c>
      <c r="M93" s="53" t="str">
        <f>IF((Curso[[#This Row],[Estudado]]-15)&lt;$H$2,"",Curso[[#This Row],[Estudado]]-15)</f>
        <v/>
      </c>
      <c r="N93" s="53" t="str">
        <f>IF((Curso[[#This Row],[Estudado]]-30)&lt;$H$2,"",Curso[[#This Row],[Estudado]]-30)</f>
        <v/>
      </c>
      <c r="O93" s="53" t="str">
        <f>IF((Curso[[#This Row],[Estudado]]-60)&lt;$H$2,"",Curso[[#This Row],[Estudado]]-60)</f>
        <v/>
      </c>
      <c r="P93" s="53" t="str">
        <f>IF((Curso[[#This Row],[Estudado]]-120)&lt;$H$2,"",Curso[[#This Row],[Estudado]]-120)</f>
        <v/>
      </c>
      <c r="Q93" s="48"/>
      <c r="R93" s="2"/>
      <c r="S93" s="16">
        <f t="shared" si="15"/>
        <v>92</v>
      </c>
      <c r="T93" s="7">
        <f t="shared" si="11"/>
        <v>44758</v>
      </c>
      <c r="U93" s="4" t="str">
        <f t="shared" si="12"/>
        <v>sáb</v>
      </c>
      <c r="V93" s="31">
        <f>IF(Controle[[#This Row],[Dia Semana]]&lt;&gt;"dom",$AI$1,0)</f>
        <v>8.5014947683109118E-2</v>
      </c>
      <c r="W93" s="9">
        <f t="shared" si="16"/>
        <v>6.7161808669656144</v>
      </c>
      <c r="X93" s="5">
        <f t="shared" si="9"/>
        <v>0</v>
      </c>
      <c r="Y93" s="34">
        <f>Controle[[#This Row],[Tempo Estudado]]+Y92</f>
        <v>2.6933701496367561</v>
      </c>
      <c r="Z93" s="35" t="str">
        <f t="shared" ca="1" si="10"/>
        <v/>
      </c>
      <c r="AA93" s="3" t="str">
        <f ca="1">IF(Z93="x",IF(Controle[[#This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4" spans="1:27" x14ac:dyDescent="0.25">
      <c r="A94" s="44">
        <f t="shared" si="13"/>
        <v>93</v>
      </c>
      <c r="B94" s="44" t="s">
        <v>5</v>
      </c>
      <c r="C94" s="44" t="s">
        <v>98</v>
      </c>
      <c r="D94" s="45">
        <v>0</v>
      </c>
      <c r="E94" s="44" t="s">
        <v>7</v>
      </c>
      <c r="F94" s="45">
        <f>Curso[[#This Row],[Tempo]]*$AG$4</f>
        <v>0</v>
      </c>
      <c r="G94" s="46">
        <f t="shared" si="14"/>
        <v>0.71785315461149868</v>
      </c>
      <c r="H94" s="47">
        <f>_xlfn.XLOOKUP(Curso[[#This Row],[Tempo Progr Acum]],Controle[Tempo Esperado Acum],Controle[Data corrida],,1,1)</f>
        <v>44677</v>
      </c>
      <c r="I94" s="47">
        <v>44678</v>
      </c>
      <c r="J94" s="48">
        <f ca="1">IF(Curso[[#This Row],[Data Prevista]]&gt;TODAY(),0,IF(Curso[[#This Row],[Data Prevista]]=TODAY(),3,2))</f>
        <v>2</v>
      </c>
      <c r="K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4" s="53">
        <f>IF((Curso[[#This Row],[Estudado]]-7)&lt;$H$2,"",Curso[[#This Row],[Estudado]]-7)</f>
        <v>44671</v>
      </c>
      <c r="M94" s="53" t="str">
        <f>IF((Curso[[#This Row],[Estudado]]-15)&lt;$H$2,"",Curso[[#This Row],[Estudado]]-15)</f>
        <v/>
      </c>
      <c r="N94" s="53" t="str">
        <f>IF((Curso[[#This Row],[Estudado]]-30)&lt;$H$2,"",Curso[[#This Row],[Estudado]]-30)</f>
        <v/>
      </c>
      <c r="O94" s="53" t="str">
        <f>IF((Curso[[#This Row],[Estudado]]-60)&lt;$H$2,"",Curso[[#This Row],[Estudado]]-60)</f>
        <v/>
      </c>
      <c r="P94" s="53" t="str">
        <f>IF((Curso[[#This Row],[Estudado]]-120)&lt;$H$2,"",Curso[[#This Row],[Estudado]]-120)</f>
        <v/>
      </c>
      <c r="Q94" s="48"/>
      <c r="R94" s="2"/>
      <c r="S94" s="16">
        <f t="shared" si="15"/>
        <v>93</v>
      </c>
      <c r="T94" s="7">
        <f t="shared" si="11"/>
        <v>44759</v>
      </c>
      <c r="U94" s="4" t="str">
        <f t="shared" si="12"/>
        <v>dom</v>
      </c>
      <c r="V94" s="31">
        <f>IF(Controle[[#This Row],[Dia Semana]]&lt;&gt;"dom",$AI$1,0)</f>
        <v>0</v>
      </c>
      <c r="W94" s="9">
        <f t="shared" si="16"/>
        <v>6.7161808669656144</v>
      </c>
      <c r="X94" s="5">
        <f t="shared" si="9"/>
        <v>0</v>
      </c>
      <c r="Y94" s="34">
        <f>Controle[[#This Row],[Tempo Estudado]]+Y93</f>
        <v>2.6933701496367561</v>
      </c>
      <c r="Z94" s="35" t="str">
        <f t="shared" ca="1" si="10"/>
        <v/>
      </c>
      <c r="AA94" s="3" t="str">
        <f ca="1">IF(Z94="x",IF(Controle[[#This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5" spans="1:27" x14ac:dyDescent="0.25">
      <c r="A95" s="44">
        <f t="shared" si="13"/>
        <v>94</v>
      </c>
      <c r="B95" s="44" t="s">
        <v>5</v>
      </c>
      <c r="C95" s="44" t="s">
        <v>99</v>
      </c>
      <c r="D95" s="45">
        <v>6.5740740740740733E-3</v>
      </c>
      <c r="E95" s="44"/>
      <c r="F95" s="45">
        <f>Curso[[#This Row],[Tempo]]*$AG$4</f>
        <v>1.3037685995374151E-2</v>
      </c>
      <c r="G95" s="46">
        <f t="shared" si="14"/>
        <v>0.73089084060687282</v>
      </c>
      <c r="H95" s="47">
        <f>_xlfn.XLOOKUP(Curso[[#This Row],[Tempo Progr Acum]],Controle[Tempo Esperado Acum],Controle[Data corrida],,1,1)</f>
        <v>44677</v>
      </c>
      <c r="I95" s="47">
        <v>44678</v>
      </c>
      <c r="J95" s="48">
        <f ca="1">IF(Curso[[#This Row],[Data Prevista]]&gt;TODAY(),0,IF(Curso[[#This Row],[Data Prevista]]=TODAY(),3,2))</f>
        <v>2</v>
      </c>
      <c r="K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5" s="53">
        <f>IF((Curso[[#This Row],[Estudado]]-7)&lt;$H$2,"",Curso[[#This Row],[Estudado]]-7)</f>
        <v>44671</v>
      </c>
      <c r="M95" s="53" t="str">
        <f>IF((Curso[[#This Row],[Estudado]]-15)&lt;$H$2,"",Curso[[#This Row],[Estudado]]-15)</f>
        <v/>
      </c>
      <c r="N95" s="53" t="str">
        <f>IF((Curso[[#This Row],[Estudado]]-30)&lt;$H$2,"",Curso[[#This Row],[Estudado]]-30)</f>
        <v/>
      </c>
      <c r="O95" s="53" t="str">
        <f>IF((Curso[[#This Row],[Estudado]]-60)&lt;$H$2,"",Curso[[#This Row],[Estudado]]-60)</f>
        <v/>
      </c>
      <c r="P95" s="53" t="str">
        <f>IF((Curso[[#This Row],[Estudado]]-120)&lt;$H$2,"",Curso[[#This Row],[Estudado]]-120)</f>
        <v/>
      </c>
      <c r="Q95" s="48"/>
      <c r="R95" s="2"/>
      <c r="S95" s="16">
        <f t="shared" si="15"/>
        <v>94</v>
      </c>
      <c r="T95" s="7">
        <f t="shared" si="11"/>
        <v>44760</v>
      </c>
      <c r="U95" s="4" t="str">
        <f t="shared" si="12"/>
        <v>seg</v>
      </c>
      <c r="V95" s="31">
        <f>IF(Controle[[#This Row],[Dia Semana]]&lt;&gt;"dom",$AI$1,0)</f>
        <v>8.5014947683109118E-2</v>
      </c>
      <c r="W95" s="9">
        <f t="shared" si="16"/>
        <v>6.8011958146487235</v>
      </c>
      <c r="X95" s="5">
        <f t="shared" si="9"/>
        <v>0</v>
      </c>
      <c r="Y95" s="34">
        <f>Controle[[#This Row],[Tempo Estudado]]+Y94</f>
        <v>2.6933701496367561</v>
      </c>
      <c r="Z95" s="35" t="str">
        <f t="shared" ca="1" si="10"/>
        <v/>
      </c>
      <c r="AA95" s="3" t="str">
        <f ca="1">IF(Z95="x",IF(Controle[[#This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6" spans="1:27" x14ac:dyDescent="0.25">
      <c r="A96" s="44">
        <f t="shared" si="13"/>
        <v>95</v>
      </c>
      <c r="B96" s="44" t="s">
        <v>5</v>
      </c>
      <c r="C96" s="44" t="s">
        <v>100</v>
      </c>
      <c r="D96" s="45">
        <v>0</v>
      </c>
      <c r="E96" s="44" t="s">
        <v>7</v>
      </c>
      <c r="F96" s="45">
        <f>Curso[[#This Row],[Tempo]]*$AG$4</f>
        <v>0</v>
      </c>
      <c r="G96" s="46">
        <f t="shared" si="14"/>
        <v>0.73089084060687282</v>
      </c>
      <c r="H96" s="47">
        <f>_xlfn.XLOOKUP(Curso[[#This Row],[Tempo Progr Acum]],Controle[Tempo Esperado Acum],Controle[Data corrida],,1,1)</f>
        <v>44677</v>
      </c>
      <c r="I96" s="47">
        <v>44678</v>
      </c>
      <c r="J96" s="48">
        <f ca="1">IF(Curso[[#This Row],[Data Prevista]]&gt;TODAY(),0,IF(Curso[[#This Row],[Data Prevista]]=TODAY(),3,2))</f>
        <v>2</v>
      </c>
      <c r="K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6" s="53">
        <f>IF((Curso[[#This Row],[Estudado]]-7)&lt;$H$2,"",Curso[[#This Row],[Estudado]]-7)</f>
        <v>44671</v>
      </c>
      <c r="M96" s="53" t="str">
        <f>IF((Curso[[#This Row],[Estudado]]-15)&lt;$H$2,"",Curso[[#This Row],[Estudado]]-15)</f>
        <v/>
      </c>
      <c r="N96" s="53" t="str">
        <f>IF((Curso[[#This Row],[Estudado]]-30)&lt;$H$2,"",Curso[[#This Row],[Estudado]]-30)</f>
        <v/>
      </c>
      <c r="O96" s="53" t="str">
        <f>IF((Curso[[#This Row],[Estudado]]-60)&lt;$H$2,"",Curso[[#This Row],[Estudado]]-60)</f>
        <v/>
      </c>
      <c r="P96" s="53" t="str">
        <f>IF((Curso[[#This Row],[Estudado]]-120)&lt;$H$2,"",Curso[[#This Row],[Estudado]]-120)</f>
        <v/>
      </c>
      <c r="Q96" s="48"/>
      <c r="R96" s="2"/>
      <c r="S96" s="16">
        <f t="shared" si="15"/>
        <v>95</v>
      </c>
      <c r="T96" s="7">
        <f t="shared" si="11"/>
        <v>44761</v>
      </c>
      <c r="U96" s="4" t="str">
        <f t="shared" si="12"/>
        <v>ter</v>
      </c>
      <c r="V96" s="31">
        <f>IF(Controle[[#This Row],[Dia Semana]]&lt;&gt;"dom",$AI$1,0)</f>
        <v>8.5014947683109118E-2</v>
      </c>
      <c r="W96" s="9">
        <f t="shared" si="16"/>
        <v>6.8862107623318325</v>
      </c>
      <c r="X96" s="5">
        <f t="shared" si="9"/>
        <v>0</v>
      </c>
      <c r="Y96" s="34">
        <f>Controle[[#This Row],[Tempo Estudado]]+Y95</f>
        <v>2.6933701496367561</v>
      </c>
      <c r="Z96" s="35" t="str">
        <f t="shared" ca="1" si="10"/>
        <v/>
      </c>
      <c r="AA96" s="3" t="str">
        <f ca="1">IF(Z96="x",IF(Controle[[#This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7" spans="1:27" x14ac:dyDescent="0.25">
      <c r="A97" s="44">
        <f t="shared" si="13"/>
        <v>96</v>
      </c>
      <c r="B97" s="44" t="s">
        <v>5</v>
      </c>
      <c r="C97" s="44" t="s">
        <v>101</v>
      </c>
      <c r="D97" s="45">
        <v>6.215277777777777E-3</v>
      </c>
      <c r="E97" s="44"/>
      <c r="F97" s="45">
        <f>Curso[[#This Row],[Tempo]]*$AG$4</f>
        <v>1.2326122147035068E-2</v>
      </c>
      <c r="G97" s="46">
        <f t="shared" si="14"/>
        <v>0.74321696275390792</v>
      </c>
      <c r="H97" s="47">
        <f>_xlfn.XLOOKUP(Curso[[#This Row],[Tempo Progr Acum]],Controle[Tempo Esperado Acum],Controle[Data corrida],,1,1)</f>
        <v>44677</v>
      </c>
      <c r="I97" s="47">
        <v>44678</v>
      </c>
      <c r="J97" s="48">
        <f ca="1">IF(Curso[[#This Row],[Data Prevista]]&gt;TODAY(),0,IF(Curso[[#This Row],[Data Prevista]]=TODAY(),3,2))</f>
        <v>2</v>
      </c>
      <c r="K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7" s="53">
        <f>IF((Curso[[#This Row],[Estudado]]-7)&lt;$H$2,"",Curso[[#This Row],[Estudado]]-7)</f>
        <v>44671</v>
      </c>
      <c r="M97" s="53" t="str">
        <f>IF((Curso[[#This Row],[Estudado]]-15)&lt;$H$2,"",Curso[[#This Row],[Estudado]]-15)</f>
        <v/>
      </c>
      <c r="N97" s="53" t="str">
        <f>IF((Curso[[#This Row],[Estudado]]-30)&lt;$H$2,"",Curso[[#This Row],[Estudado]]-30)</f>
        <v/>
      </c>
      <c r="O97" s="53" t="str">
        <f>IF((Curso[[#This Row],[Estudado]]-60)&lt;$H$2,"",Curso[[#This Row],[Estudado]]-60)</f>
        <v/>
      </c>
      <c r="P97" s="53" t="str">
        <f>IF((Curso[[#This Row],[Estudado]]-120)&lt;$H$2,"",Curso[[#This Row],[Estudado]]-120)</f>
        <v/>
      </c>
      <c r="Q97" s="48"/>
      <c r="R97" s="2"/>
      <c r="S97" s="16">
        <f t="shared" si="15"/>
        <v>96</v>
      </c>
      <c r="T97" s="7">
        <f t="shared" si="11"/>
        <v>44762</v>
      </c>
      <c r="U97" s="4" t="str">
        <f t="shared" si="12"/>
        <v>qua</v>
      </c>
      <c r="V97" s="31">
        <f>IF(Controle[[#This Row],[Dia Semana]]&lt;&gt;"dom",$AI$1,0)</f>
        <v>8.5014947683109118E-2</v>
      </c>
      <c r="W97" s="9">
        <f t="shared" si="16"/>
        <v>6.9712257100149415</v>
      </c>
      <c r="X97" s="5">
        <f t="shared" si="9"/>
        <v>0</v>
      </c>
      <c r="Y97" s="34">
        <f>Controle[[#This Row],[Tempo Estudado]]+Y96</f>
        <v>2.6933701496367561</v>
      </c>
      <c r="Z97" s="35" t="str">
        <f t="shared" ca="1" si="10"/>
        <v/>
      </c>
      <c r="AA97" s="3" t="str">
        <f ca="1">IF(Z97="x",IF(Controle[[#This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8" spans="1:27" x14ac:dyDescent="0.25">
      <c r="A98" s="44">
        <f t="shared" si="13"/>
        <v>97</v>
      </c>
      <c r="B98" s="44" t="s">
        <v>5</v>
      </c>
      <c r="C98" s="44" t="s">
        <v>102</v>
      </c>
      <c r="D98" s="45">
        <v>7.8009259259259256E-3</v>
      </c>
      <c r="E98" s="44"/>
      <c r="F98" s="45">
        <f>Curso[[#This Row],[Tempo]]*$AG$4</f>
        <v>1.5470775283243272E-2</v>
      </c>
      <c r="G98" s="46">
        <f t="shared" si="14"/>
        <v>0.75868773803715117</v>
      </c>
      <c r="H98" s="47">
        <f>_xlfn.XLOOKUP(Curso[[#This Row],[Tempo Progr Acum]],Controle[Tempo Esperado Acum],Controle[Data corrida],,1,1)</f>
        <v>44677</v>
      </c>
      <c r="I98" s="47">
        <v>44678</v>
      </c>
      <c r="J98" s="48">
        <f ca="1">IF(Curso[[#This Row],[Data Prevista]]&gt;TODAY(),0,IF(Curso[[#This Row],[Data Prevista]]=TODAY(),3,2))</f>
        <v>2</v>
      </c>
      <c r="K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8" s="53">
        <f>IF((Curso[[#This Row],[Estudado]]-7)&lt;$H$2,"",Curso[[#This Row],[Estudado]]-7)</f>
        <v>44671</v>
      </c>
      <c r="M98" s="53" t="str">
        <f>IF((Curso[[#This Row],[Estudado]]-15)&lt;$H$2,"",Curso[[#This Row],[Estudado]]-15)</f>
        <v/>
      </c>
      <c r="N98" s="53" t="str">
        <f>IF((Curso[[#This Row],[Estudado]]-30)&lt;$H$2,"",Curso[[#This Row],[Estudado]]-30)</f>
        <v/>
      </c>
      <c r="O98" s="53" t="str">
        <f>IF((Curso[[#This Row],[Estudado]]-60)&lt;$H$2,"",Curso[[#This Row],[Estudado]]-60)</f>
        <v/>
      </c>
      <c r="P98" s="53" t="str">
        <f>IF((Curso[[#This Row],[Estudado]]-120)&lt;$H$2,"",Curso[[#This Row],[Estudado]]-120)</f>
        <v/>
      </c>
      <c r="Q98" s="48"/>
      <c r="R98" s="2"/>
      <c r="S98" s="16">
        <f t="shared" si="15"/>
        <v>97</v>
      </c>
      <c r="T98" s="7">
        <f t="shared" si="11"/>
        <v>44763</v>
      </c>
      <c r="U98" s="4" t="str">
        <f t="shared" si="12"/>
        <v>qui</v>
      </c>
      <c r="V98" s="31">
        <f>IF(Controle[[#This Row],[Dia Semana]]&lt;&gt;"dom",$AI$1,0)</f>
        <v>8.5014947683109118E-2</v>
      </c>
      <c r="W98" s="9">
        <f t="shared" si="16"/>
        <v>7.0562406576980505</v>
      </c>
      <c r="X98" s="5">
        <f t="shared" si="9"/>
        <v>0</v>
      </c>
      <c r="Y98" s="34">
        <f>Controle[[#This Row],[Tempo Estudado]]+Y97</f>
        <v>2.6933701496367561</v>
      </c>
      <c r="Z98" s="35" t="str">
        <f t="shared" ref="Z98:Z129" ca="1" si="17">IF(T98=TODAY(),"X",IF(T98&lt;TODAY(),"O",""))</f>
        <v/>
      </c>
      <c r="AA98" s="3" t="str">
        <f ca="1">IF(Z98="x",IF(Controle[[#This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9" spans="1:27" x14ac:dyDescent="0.25">
      <c r="A99" s="44">
        <f t="shared" si="13"/>
        <v>98</v>
      </c>
      <c r="B99" s="44" t="s">
        <v>5</v>
      </c>
      <c r="C99" s="44" t="s">
        <v>103</v>
      </c>
      <c r="D99" s="45">
        <v>3.4027777777777784E-3</v>
      </c>
      <c r="E99" s="44"/>
      <c r="F99" s="45">
        <f>Curso[[#This Row],[Tempo]]*$AG$4</f>
        <v>6.7483797229577489E-3</v>
      </c>
      <c r="G99" s="46">
        <f t="shared" si="14"/>
        <v>0.76543611776010889</v>
      </c>
      <c r="H99" s="47">
        <f>_xlfn.XLOOKUP(Curso[[#This Row],[Tempo Progr Acum]],Controle[Tempo Esperado Acum],Controle[Data corrida],,1,1)</f>
        <v>44678</v>
      </c>
      <c r="I99" s="47">
        <v>44678</v>
      </c>
      <c r="J99" s="48">
        <f ca="1">IF(Curso[[#This Row],[Data Prevista]]&gt;TODAY(),0,IF(Curso[[#This Row],[Data Prevista]]=TODAY(),3,2))</f>
        <v>2</v>
      </c>
      <c r="K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9" s="53">
        <f>IF((Curso[[#This Row],[Estudado]]-7)&lt;$H$2,"",Curso[[#This Row],[Estudado]]-7)</f>
        <v>44671</v>
      </c>
      <c r="M99" s="53" t="str">
        <f>IF((Curso[[#This Row],[Estudado]]-15)&lt;$H$2,"",Curso[[#This Row],[Estudado]]-15)</f>
        <v/>
      </c>
      <c r="N99" s="53" t="str">
        <f>IF((Curso[[#This Row],[Estudado]]-30)&lt;$H$2,"",Curso[[#This Row],[Estudado]]-30)</f>
        <v/>
      </c>
      <c r="O99" s="53" t="str">
        <f>IF((Curso[[#This Row],[Estudado]]-60)&lt;$H$2,"",Curso[[#This Row],[Estudado]]-60)</f>
        <v/>
      </c>
      <c r="P99" s="53" t="str">
        <f>IF((Curso[[#This Row],[Estudado]]-120)&lt;$H$2,"",Curso[[#This Row],[Estudado]]-120)</f>
        <v/>
      </c>
      <c r="Q99" s="48"/>
      <c r="R99" s="2"/>
      <c r="S99" s="16">
        <f t="shared" si="15"/>
        <v>98</v>
      </c>
      <c r="T99" s="7">
        <f t="shared" si="11"/>
        <v>44764</v>
      </c>
      <c r="U99" s="4" t="str">
        <f t="shared" si="12"/>
        <v>sex</v>
      </c>
      <c r="V99" s="31">
        <f>IF(Controle[[#This Row],[Dia Semana]]&lt;&gt;"dom",$AI$1,0)</f>
        <v>8.5014947683109118E-2</v>
      </c>
      <c r="W99" s="9">
        <f t="shared" si="16"/>
        <v>7.1412556053811596</v>
      </c>
      <c r="X99" s="5">
        <f t="shared" si="9"/>
        <v>0</v>
      </c>
      <c r="Y99" s="34">
        <f>Controle[[#This Row],[Tempo Estudado]]+Y98</f>
        <v>2.6933701496367561</v>
      </c>
      <c r="Z99" s="35" t="str">
        <f t="shared" ca="1" si="17"/>
        <v/>
      </c>
      <c r="AA99" s="3" t="str">
        <f ca="1">IF(Z99="x",IF(Controle[[#This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0" spans="1:27" x14ac:dyDescent="0.25">
      <c r="A100" s="44">
        <f t="shared" si="13"/>
        <v>99</v>
      </c>
      <c r="B100" s="44" t="s">
        <v>5</v>
      </c>
      <c r="C100" s="44" t="s">
        <v>68</v>
      </c>
      <c r="D100" s="45">
        <v>0</v>
      </c>
      <c r="E100" s="44" t="s">
        <v>69</v>
      </c>
      <c r="F100" s="45">
        <f>Curso[[#This Row],[Tempo]]*$AG$4</f>
        <v>0</v>
      </c>
      <c r="G100" s="46">
        <f t="shared" si="14"/>
        <v>0.76543611776010889</v>
      </c>
      <c r="H100" s="47">
        <f>_xlfn.XLOOKUP(Curso[[#This Row],[Tempo Progr Acum]],Controle[Tempo Esperado Acum],Controle[Data corrida],,1,1)</f>
        <v>44678</v>
      </c>
      <c r="I100" s="47">
        <v>44678</v>
      </c>
      <c r="J100" s="48">
        <f ca="1">IF(Curso[[#This Row],[Data Prevista]]&gt;TODAY(),0,IF(Curso[[#This Row],[Data Prevista]]=TODAY(),3,2))</f>
        <v>2</v>
      </c>
      <c r="K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0" s="53">
        <f>IF((Curso[[#This Row],[Estudado]]-7)&lt;$H$2,"",Curso[[#This Row],[Estudado]]-7)</f>
        <v>44671</v>
      </c>
      <c r="M100" s="53" t="str">
        <f>IF((Curso[[#This Row],[Estudado]]-15)&lt;$H$2,"",Curso[[#This Row],[Estudado]]-15)</f>
        <v/>
      </c>
      <c r="N100" s="53" t="str">
        <f>IF((Curso[[#This Row],[Estudado]]-30)&lt;$H$2,"",Curso[[#This Row],[Estudado]]-30)</f>
        <v/>
      </c>
      <c r="O100" s="53" t="str">
        <f>IF((Curso[[#This Row],[Estudado]]-60)&lt;$H$2,"",Curso[[#This Row],[Estudado]]-60)</f>
        <v/>
      </c>
      <c r="P100" s="53" t="str">
        <f>IF((Curso[[#This Row],[Estudado]]-120)&lt;$H$2,"",Curso[[#This Row],[Estudado]]-120)</f>
        <v/>
      </c>
      <c r="Q100" s="48"/>
      <c r="R100" s="2"/>
      <c r="S100" s="16">
        <f t="shared" si="15"/>
        <v>99</v>
      </c>
      <c r="T100" s="7">
        <f t="shared" si="11"/>
        <v>44765</v>
      </c>
      <c r="U100" s="4" t="str">
        <f t="shared" si="12"/>
        <v>sáb</v>
      </c>
      <c r="V100" s="31">
        <f>IF(Controle[[#This Row],[Dia Semana]]&lt;&gt;"dom",$AI$1,0)</f>
        <v>8.5014947683109118E-2</v>
      </c>
      <c r="W100" s="9">
        <f t="shared" si="16"/>
        <v>7.2262705530642686</v>
      </c>
      <c r="X100" s="5">
        <f t="shared" si="9"/>
        <v>0</v>
      </c>
      <c r="Y100" s="34">
        <f>Controle[[#This Row],[Tempo Estudado]]+Y99</f>
        <v>2.6933701496367561</v>
      </c>
      <c r="Z100" s="35" t="str">
        <f t="shared" ca="1" si="17"/>
        <v/>
      </c>
      <c r="AA100" s="3" t="str">
        <f ca="1">IF(Z100="x",IF(Controle[[#This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1" spans="1:27" x14ac:dyDescent="0.25">
      <c r="A101" s="44">
        <f t="shared" si="13"/>
        <v>100</v>
      </c>
      <c r="B101" s="44" t="s">
        <v>5</v>
      </c>
      <c r="C101" s="44" t="s">
        <v>70</v>
      </c>
      <c r="D101" s="45">
        <v>0</v>
      </c>
      <c r="E101" s="44" t="s">
        <v>7</v>
      </c>
      <c r="F101" s="45">
        <f>Curso[[#This Row],[Tempo]]*$AG$4</f>
        <v>0</v>
      </c>
      <c r="G101" s="46">
        <f t="shared" si="14"/>
        <v>0.76543611776010889</v>
      </c>
      <c r="H101" s="47">
        <f>_xlfn.XLOOKUP(Curso[[#This Row],[Tempo Progr Acum]],Controle[Tempo Esperado Acum],Controle[Data corrida],,1,1)</f>
        <v>44678</v>
      </c>
      <c r="I101" s="47">
        <v>44678</v>
      </c>
      <c r="J101" s="48">
        <f ca="1">IF(Curso[[#This Row],[Data Prevista]]&gt;TODAY(),0,IF(Curso[[#This Row],[Data Prevista]]=TODAY(),3,2))</f>
        <v>2</v>
      </c>
      <c r="K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1" s="53">
        <f>IF((Curso[[#This Row],[Estudado]]-7)&lt;$H$2,"",Curso[[#This Row],[Estudado]]-7)</f>
        <v>44671</v>
      </c>
      <c r="M101" s="53" t="str">
        <f>IF((Curso[[#This Row],[Estudado]]-15)&lt;$H$2,"",Curso[[#This Row],[Estudado]]-15)</f>
        <v/>
      </c>
      <c r="N101" s="53" t="str">
        <f>IF((Curso[[#This Row],[Estudado]]-30)&lt;$H$2,"",Curso[[#This Row],[Estudado]]-30)</f>
        <v/>
      </c>
      <c r="O101" s="53" t="str">
        <f>IF((Curso[[#This Row],[Estudado]]-60)&lt;$H$2,"",Curso[[#This Row],[Estudado]]-60)</f>
        <v/>
      </c>
      <c r="P101" s="53" t="str">
        <f>IF((Curso[[#This Row],[Estudado]]-120)&lt;$H$2,"",Curso[[#This Row],[Estudado]]-120)</f>
        <v/>
      </c>
      <c r="Q101" s="48"/>
      <c r="R101" s="2"/>
      <c r="S101" s="16">
        <f t="shared" si="15"/>
        <v>100</v>
      </c>
      <c r="T101" s="7">
        <f t="shared" si="11"/>
        <v>44766</v>
      </c>
      <c r="U101" s="4" t="str">
        <f t="shared" si="12"/>
        <v>dom</v>
      </c>
      <c r="V101" s="31">
        <f>IF(Controle[[#This Row],[Dia Semana]]&lt;&gt;"dom",$AI$1,0)</f>
        <v>0</v>
      </c>
      <c r="W101" s="9">
        <f t="shared" si="16"/>
        <v>7.2262705530642686</v>
      </c>
      <c r="X101" s="5">
        <f t="shared" si="9"/>
        <v>0</v>
      </c>
      <c r="Y101" s="34">
        <f>Controle[[#This Row],[Tempo Estudado]]+Y100</f>
        <v>2.6933701496367561</v>
      </c>
      <c r="Z101" s="35" t="str">
        <f t="shared" ca="1" si="17"/>
        <v/>
      </c>
      <c r="AA101" s="3" t="str">
        <f ca="1">IF(Z101="x",IF(Controle[[#This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2" spans="1:27" x14ac:dyDescent="0.25">
      <c r="A102" s="44">
        <f t="shared" si="13"/>
        <v>101</v>
      </c>
      <c r="B102" s="44" t="s">
        <v>5</v>
      </c>
      <c r="C102" s="44" t="s">
        <v>71</v>
      </c>
      <c r="D102" s="45">
        <v>0</v>
      </c>
      <c r="E102" s="44" t="s">
        <v>7</v>
      </c>
      <c r="F102" s="45">
        <f>Curso[[#This Row],[Tempo]]*$AG$4</f>
        <v>0</v>
      </c>
      <c r="G102" s="46">
        <f t="shared" si="14"/>
        <v>0.76543611776010889</v>
      </c>
      <c r="H102" s="47">
        <f>_xlfn.XLOOKUP(Curso[[#This Row],[Tempo Progr Acum]],Controle[Tempo Esperado Acum],Controle[Data corrida],,1,1)</f>
        <v>44678</v>
      </c>
      <c r="I102" s="47">
        <v>44678</v>
      </c>
      <c r="J102" s="48">
        <f ca="1">IF(Curso[[#This Row],[Data Prevista]]&gt;TODAY(),0,IF(Curso[[#This Row],[Data Prevista]]=TODAY(),3,2))</f>
        <v>2</v>
      </c>
      <c r="K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2" s="53">
        <f>IF((Curso[[#This Row],[Estudado]]-7)&lt;$H$2,"",Curso[[#This Row],[Estudado]]-7)</f>
        <v>44671</v>
      </c>
      <c r="M102" s="53" t="str">
        <f>IF((Curso[[#This Row],[Estudado]]-15)&lt;$H$2,"",Curso[[#This Row],[Estudado]]-15)</f>
        <v/>
      </c>
      <c r="N102" s="53" t="str">
        <f>IF((Curso[[#This Row],[Estudado]]-30)&lt;$H$2,"",Curso[[#This Row],[Estudado]]-30)</f>
        <v/>
      </c>
      <c r="O102" s="53" t="str">
        <f>IF((Curso[[#This Row],[Estudado]]-60)&lt;$H$2,"",Curso[[#This Row],[Estudado]]-60)</f>
        <v/>
      </c>
      <c r="P102" s="53" t="str">
        <f>IF((Curso[[#This Row],[Estudado]]-120)&lt;$H$2,"",Curso[[#This Row],[Estudado]]-120)</f>
        <v/>
      </c>
      <c r="Q102" s="48"/>
      <c r="R102" s="2"/>
      <c r="S102" s="16">
        <f t="shared" si="15"/>
        <v>101</v>
      </c>
      <c r="T102" s="7">
        <f t="shared" si="11"/>
        <v>44767</v>
      </c>
      <c r="U102" s="4" t="str">
        <f t="shared" si="12"/>
        <v>seg</v>
      </c>
      <c r="V102" s="31">
        <f>IF(Controle[[#This Row],[Dia Semana]]&lt;&gt;"dom",$AI$1,0)</f>
        <v>8.5014947683109118E-2</v>
      </c>
      <c r="W102" s="9">
        <f t="shared" si="16"/>
        <v>7.3112855007473776</v>
      </c>
      <c r="X102" s="5">
        <f t="shared" si="9"/>
        <v>0</v>
      </c>
      <c r="Y102" s="34">
        <f>Controle[[#This Row],[Tempo Estudado]]+Y101</f>
        <v>2.6933701496367561</v>
      </c>
      <c r="Z102" s="35" t="str">
        <f t="shared" ca="1" si="17"/>
        <v/>
      </c>
      <c r="AA102" s="3" t="str">
        <f ca="1">IF(Z102="x",IF(Controle[[#This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3" spans="1:27" x14ac:dyDescent="0.25">
      <c r="A103" s="44">
        <f t="shared" si="13"/>
        <v>102</v>
      </c>
      <c r="B103" s="44" t="s">
        <v>5</v>
      </c>
      <c r="C103" s="44" t="s">
        <v>39</v>
      </c>
      <c r="D103" s="45">
        <v>0</v>
      </c>
      <c r="E103" s="44" t="s">
        <v>7</v>
      </c>
      <c r="F103" s="45">
        <f>Curso[[#This Row],[Tempo]]*$AG$4</f>
        <v>0</v>
      </c>
      <c r="G103" s="46">
        <f t="shared" si="14"/>
        <v>0.76543611776010889</v>
      </c>
      <c r="H103" s="47">
        <f>_xlfn.XLOOKUP(Curso[[#This Row],[Tempo Progr Acum]],Controle[Tempo Esperado Acum],Controle[Data corrida],,1,1)</f>
        <v>44678</v>
      </c>
      <c r="I103" s="47">
        <v>44678</v>
      </c>
      <c r="J103" s="48">
        <f ca="1">IF(Curso[[#This Row],[Data Prevista]]&gt;TODAY(),0,IF(Curso[[#This Row],[Data Prevista]]=TODAY(),3,2))</f>
        <v>2</v>
      </c>
      <c r="K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3" s="53">
        <f>IF((Curso[[#This Row],[Estudado]]-7)&lt;$H$2,"",Curso[[#This Row],[Estudado]]-7)</f>
        <v>44671</v>
      </c>
      <c r="M103" s="53" t="str">
        <f>IF((Curso[[#This Row],[Estudado]]-15)&lt;$H$2,"",Curso[[#This Row],[Estudado]]-15)</f>
        <v/>
      </c>
      <c r="N103" s="53" t="str">
        <f>IF((Curso[[#This Row],[Estudado]]-30)&lt;$H$2,"",Curso[[#This Row],[Estudado]]-30)</f>
        <v/>
      </c>
      <c r="O103" s="53" t="str">
        <f>IF((Curso[[#This Row],[Estudado]]-60)&lt;$H$2,"",Curso[[#This Row],[Estudado]]-60)</f>
        <v/>
      </c>
      <c r="P103" s="53" t="str">
        <f>IF((Curso[[#This Row],[Estudado]]-120)&lt;$H$2,"",Curso[[#This Row],[Estudado]]-120)</f>
        <v/>
      </c>
      <c r="Q103" s="48"/>
      <c r="R103" s="2"/>
      <c r="S103" s="16">
        <f t="shared" si="15"/>
        <v>102</v>
      </c>
      <c r="T103" s="7">
        <f t="shared" si="11"/>
        <v>44768</v>
      </c>
      <c r="U103" s="4" t="str">
        <f t="shared" si="12"/>
        <v>ter</v>
      </c>
      <c r="V103" s="31">
        <f>IF(Controle[[#This Row],[Dia Semana]]&lt;&gt;"dom",$AI$1,0)</f>
        <v>8.5014947683109118E-2</v>
      </c>
      <c r="W103" s="9">
        <f t="shared" si="16"/>
        <v>7.3963004484304866</v>
      </c>
      <c r="X103" s="5">
        <f t="shared" si="9"/>
        <v>0</v>
      </c>
      <c r="Y103" s="34">
        <f>Controle[[#This Row],[Tempo Estudado]]+Y102</f>
        <v>2.6933701496367561</v>
      </c>
      <c r="Z103" s="35" t="str">
        <f t="shared" ca="1" si="17"/>
        <v/>
      </c>
      <c r="AA103" s="3" t="str">
        <f ca="1">IF(Z103="x",IF(Controle[[#This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4" spans="1:27" x14ac:dyDescent="0.25">
      <c r="A104" s="44">
        <f t="shared" si="13"/>
        <v>103</v>
      </c>
      <c r="B104" s="44" t="s">
        <v>5</v>
      </c>
      <c r="C104" s="44" t="s">
        <v>104</v>
      </c>
      <c r="D104" s="45">
        <v>0</v>
      </c>
      <c r="E104" s="44" t="s">
        <v>7</v>
      </c>
      <c r="F104" s="45">
        <f>Curso[[#This Row],[Tempo]]*$AG$4</f>
        <v>0</v>
      </c>
      <c r="G104" s="46">
        <f t="shared" si="14"/>
        <v>0.76543611776010889</v>
      </c>
      <c r="H104" s="47">
        <f>_xlfn.XLOOKUP(Curso[[#This Row],[Tempo Progr Acum]],Controle[Tempo Esperado Acum],Controle[Data corrida],,1,1)</f>
        <v>44678</v>
      </c>
      <c r="I104" s="47">
        <v>44681</v>
      </c>
      <c r="J104" s="48">
        <f ca="1">IF(Curso[[#This Row],[Data Prevista]]&gt;TODAY(),0,IF(Curso[[#This Row],[Data Prevista]]=TODAY(),3,2))</f>
        <v>2</v>
      </c>
      <c r="K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4" s="53">
        <f>IF((Curso[[#This Row],[Estudado]]-7)&lt;$H$2,"",Curso[[#This Row],[Estudado]]-7)</f>
        <v>44674</v>
      </c>
      <c r="M104" s="53" t="str">
        <f>IF((Curso[[#This Row],[Estudado]]-15)&lt;$H$2,"",Curso[[#This Row],[Estudado]]-15)</f>
        <v/>
      </c>
      <c r="N104" s="53" t="str">
        <f>IF((Curso[[#This Row],[Estudado]]-30)&lt;$H$2,"",Curso[[#This Row],[Estudado]]-30)</f>
        <v/>
      </c>
      <c r="O104" s="53" t="str">
        <f>IF((Curso[[#This Row],[Estudado]]-60)&lt;$H$2,"",Curso[[#This Row],[Estudado]]-60)</f>
        <v/>
      </c>
      <c r="P104" s="53" t="str">
        <f>IF((Curso[[#This Row],[Estudado]]-120)&lt;$H$2,"",Curso[[#This Row],[Estudado]]-120)</f>
        <v/>
      </c>
      <c r="Q104" s="48"/>
      <c r="R104" s="2"/>
      <c r="S104" s="16">
        <f t="shared" si="15"/>
        <v>103</v>
      </c>
      <c r="T104" s="7">
        <f t="shared" si="11"/>
        <v>44769</v>
      </c>
      <c r="U104" s="4" t="str">
        <f t="shared" si="12"/>
        <v>qua</v>
      </c>
      <c r="V104" s="31">
        <f>IF(Controle[[#This Row],[Dia Semana]]&lt;&gt;"dom",$AI$1,0)</f>
        <v>8.5014947683109118E-2</v>
      </c>
      <c r="W104" s="9">
        <f t="shared" si="16"/>
        <v>7.4813153961135956</v>
      </c>
      <c r="X104" s="5">
        <f t="shared" si="9"/>
        <v>0</v>
      </c>
      <c r="Y104" s="34">
        <f>Controle[[#This Row],[Tempo Estudado]]+Y103</f>
        <v>2.6933701496367561</v>
      </c>
      <c r="Z104" s="35" t="str">
        <f t="shared" ca="1" si="17"/>
        <v/>
      </c>
      <c r="AA104" s="3" t="str">
        <f ca="1">IF(Z104="x",IF(Controle[[#This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5" spans="1:27" x14ac:dyDescent="0.25">
      <c r="A105" s="44">
        <f t="shared" si="13"/>
        <v>104</v>
      </c>
      <c r="B105" s="44" t="s">
        <v>5</v>
      </c>
      <c r="C105" s="44" t="s">
        <v>42</v>
      </c>
      <c r="D105" s="45">
        <v>3.2060185185185191E-3</v>
      </c>
      <c r="E105" s="44"/>
      <c r="F105" s="45">
        <f>Curso[[#This Row],[Tempo]]*$AG$4</f>
        <v>6.3581672899976072E-3</v>
      </c>
      <c r="G105" s="46">
        <f t="shared" si="14"/>
        <v>0.7717942850501065</v>
      </c>
      <c r="H105" s="47">
        <f>_xlfn.XLOOKUP(Curso[[#This Row],[Tempo Progr Acum]],Controle[Tempo Esperado Acum],Controle[Data corrida],,1,1)</f>
        <v>44678</v>
      </c>
      <c r="I105" s="47">
        <v>44681</v>
      </c>
      <c r="J105" s="48">
        <f ca="1">IF(Curso[[#This Row],[Data Prevista]]&gt;TODAY(),0,IF(Curso[[#This Row],[Data Prevista]]=TODAY(),3,2))</f>
        <v>2</v>
      </c>
      <c r="K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5" s="53">
        <f>IF((Curso[[#This Row],[Estudado]]-7)&lt;$H$2,"",Curso[[#This Row],[Estudado]]-7)</f>
        <v>44674</v>
      </c>
      <c r="M105" s="53" t="str">
        <f>IF((Curso[[#This Row],[Estudado]]-15)&lt;$H$2,"",Curso[[#This Row],[Estudado]]-15)</f>
        <v/>
      </c>
      <c r="N105" s="53" t="str">
        <f>IF((Curso[[#This Row],[Estudado]]-30)&lt;$H$2,"",Curso[[#This Row],[Estudado]]-30)</f>
        <v/>
      </c>
      <c r="O105" s="53" t="str">
        <f>IF((Curso[[#This Row],[Estudado]]-60)&lt;$H$2,"",Curso[[#This Row],[Estudado]]-60)</f>
        <v/>
      </c>
      <c r="P105" s="53" t="str">
        <f>IF((Curso[[#This Row],[Estudado]]-120)&lt;$H$2,"",Curso[[#This Row],[Estudado]]-120)</f>
        <v/>
      </c>
      <c r="Q105" s="48"/>
      <c r="R105" s="2"/>
      <c r="S105" s="16">
        <f t="shared" si="15"/>
        <v>104</v>
      </c>
      <c r="T105" s="7">
        <f t="shared" si="11"/>
        <v>44770</v>
      </c>
      <c r="U105" s="4" t="str">
        <f t="shared" si="12"/>
        <v>qui</v>
      </c>
      <c r="V105" s="31">
        <f>IF(Controle[[#This Row],[Dia Semana]]&lt;&gt;"dom",$AI$1,0)</f>
        <v>8.5014947683109118E-2</v>
      </c>
      <c r="W105" s="9">
        <f t="shared" si="16"/>
        <v>7.5663303437967047</v>
      </c>
      <c r="X105" s="5">
        <f t="shared" si="9"/>
        <v>0</v>
      </c>
      <c r="Y105" s="34">
        <f>Controle[[#This Row],[Tempo Estudado]]+Y104</f>
        <v>2.6933701496367561</v>
      </c>
      <c r="Z105" s="35" t="str">
        <f t="shared" ca="1" si="17"/>
        <v/>
      </c>
      <c r="AA105" s="3" t="str">
        <f ca="1">IF(Z105="x",IF(Controle[[#This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6" spans="1:27" x14ac:dyDescent="0.25">
      <c r="A106" s="44">
        <f t="shared" si="13"/>
        <v>105</v>
      </c>
      <c r="B106" s="44" t="s">
        <v>5</v>
      </c>
      <c r="C106" s="44" t="s">
        <v>105</v>
      </c>
      <c r="D106" s="45">
        <v>4.3287037037037035E-3</v>
      </c>
      <c r="E106" s="44"/>
      <c r="F106" s="45">
        <f>Curso[[#This Row],[Tempo]]*$AG$4</f>
        <v>8.5846735251231213E-3</v>
      </c>
      <c r="G106" s="46">
        <f t="shared" si="14"/>
        <v>0.78037895857522965</v>
      </c>
      <c r="H106" s="47">
        <f>_xlfn.XLOOKUP(Curso[[#This Row],[Tempo Progr Acum]],Controle[Tempo Esperado Acum],Controle[Data corrida],,1,1)</f>
        <v>44678</v>
      </c>
      <c r="I106" s="47">
        <v>44681</v>
      </c>
      <c r="J106" s="48">
        <f ca="1">IF(Curso[[#This Row],[Data Prevista]]&gt;TODAY(),0,IF(Curso[[#This Row],[Data Prevista]]=TODAY(),3,2))</f>
        <v>2</v>
      </c>
      <c r="K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6" s="53">
        <f>IF((Curso[[#This Row],[Estudado]]-7)&lt;$H$2,"",Curso[[#This Row],[Estudado]]-7)</f>
        <v>44674</v>
      </c>
      <c r="M106" s="53" t="str">
        <f>IF((Curso[[#This Row],[Estudado]]-15)&lt;$H$2,"",Curso[[#This Row],[Estudado]]-15)</f>
        <v/>
      </c>
      <c r="N106" s="53" t="str">
        <f>IF((Curso[[#This Row],[Estudado]]-30)&lt;$H$2,"",Curso[[#This Row],[Estudado]]-30)</f>
        <v/>
      </c>
      <c r="O106" s="53" t="str">
        <f>IF((Curso[[#This Row],[Estudado]]-60)&lt;$H$2,"",Curso[[#This Row],[Estudado]]-60)</f>
        <v/>
      </c>
      <c r="P106" s="53" t="str">
        <f>IF((Curso[[#This Row],[Estudado]]-120)&lt;$H$2,"",Curso[[#This Row],[Estudado]]-120)</f>
        <v/>
      </c>
      <c r="Q106" s="48"/>
      <c r="R106" s="2"/>
      <c r="S106" s="16">
        <f t="shared" si="15"/>
        <v>105</v>
      </c>
      <c r="T106" s="7">
        <f t="shared" si="11"/>
        <v>44771</v>
      </c>
      <c r="U106" s="4" t="str">
        <f t="shared" si="12"/>
        <v>sex</v>
      </c>
      <c r="V106" s="31">
        <f>IF(Controle[[#This Row],[Dia Semana]]&lt;&gt;"dom",$AI$1,0)</f>
        <v>8.5014947683109118E-2</v>
      </c>
      <c r="W106" s="9">
        <f t="shared" si="16"/>
        <v>7.6513452914798137</v>
      </c>
      <c r="X106" s="5">
        <f t="shared" si="9"/>
        <v>0</v>
      </c>
      <c r="Y106" s="34">
        <f>Controle[[#This Row],[Tempo Estudado]]+Y105</f>
        <v>2.6933701496367561</v>
      </c>
      <c r="Z106" s="35" t="str">
        <f t="shared" ca="1" si="17"/>
        <v/>
      </c>
      <c r="AA106" s="3" t="str">
        <f ca="1">IF(Z106="x",IF(Controle[[#This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7" spans="1:27" x14ac:dyDescent="0.25">
      <c r="A107" s="44">
        <f t="shared" si="13"/>
        <v>106</v>
      </c>
      <c r="B107" s="44" t="s">
        <v>5</v>
      </c>
      <c r="C107" s="44" t="s">
        <v>106</v>
      </c>
      <c r="D107" s="45">
        <v>5.0694444444444441E-3</v>
      </c>
      <c r="E107" s="44"/>
      <c r="F107" s="45">
        <f>Curso[[#This Row],[Tempo]]*$AG$4</f>
        <v>1.005370856685542E-2</v>
      </c>
      <c r="G107" s="46">
        <f t="shared" si="14"/>
        <v>0.79043266714208504</v>
      </c>
      <c r="H107" s="47">
        <f>_xlfn.XLOOKUP(Curso[[#This Row],[Tempo Progr Acum]],Controle[Tempo Esperado Acum],Controle[Data corrida],,1,1)</f>
        <v>44678</v>
      </c>
      <c r="I107" s="47">
        <v>44681</v>
      </c>
      <c r="J107" s="48">
        <f ca="1">IF(Curso[[#This Row],[Data Prevista]]&gt;TODAY(),0,IF(Curso[[#This Row],[Data Prevista]]=TODAY(),3,2))</f>
        <v>2</v>
      </c>
      <c r="K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7" s="53">
        <f>IF((Curso[[#This Row],[Estudado]]-7)&lt;$H$2,"",Curso[[#This Row],[Estudado]]-7)</f>
        <v>44674</v>
      </c>
      <c r="M107" s="53" t="str">
        <f>IF((Curso[[#This Row],[Estudado]]-15)&lt;$H$2,"",Curso[[#This Row],[Estudado]]-15)</f>
        <v/>
      </c>
      <c r="N107" s="53" t="str">
        <f>IF((Curso[[#This Row],[Estudado]]-30)&lt;$H$2,"",Curso[[#This Row],[Estudado]]-30)</f>
        <v/>
      </c>
      <c r="O107" s="53" t="str">
        <f>IF((Curso[[#This Row],[Estudado]]-60)&lt;$H$2,"",Curso[[#This Row],[Estudado]]-60)</f>
        <v/>
      </c>
      <c r="P107" s="53" t="str">
        <f>IF((Curso[[#This Row],[Estudado]]-120)&lt;$H$2,"",Curso[[#This Row],[Estudado]]-120)</f>
        <v/>
      </c>
      <c r="Q107" s="48"/>
      <c r="R107" s="2"/>
      <c r="S107" s="16">
        <f t="shared" si="15"/>
        <v>106</v>
      </c>
      <c r="T107" s="7">
        <f t="shared" si="11"/>
        <v>44772</v>
      </c>
      <c r="U107" s="4" t="str">
        <f t="shared" si="12"/>
        <v>sáb</v>
      </c>
      <c r="V107" s="31">
        <f>IF(Controle[[#This Row],[Dia Semana]]&lt;&gt;"dom",$AI$1,0)</f>
        <v>8.5014947683109118E-2</v>
      </c>
      <c r="W107" s="9">
        <f t="shared" si="16"/>
        <v>7.7363602391629227</v>
      </c>
      <c r="X107" s="5">
        <f t="shared" si="9"/>
        <v>0</v>
      </c>
      <c r="Y107" s="34">
        <f>Controle[[#This Row],[Tempo Estudado]]+Y106</f>
        <v>2.6933701496367561</v>
      </c>
      <c r="Z107" s="35" t="str">
        <f t="shared" ca="1" si="17"/>
        <v/>
      </c>
      <c r="AA107" s="3" t="str">
        <f ca="1">IF(Z107="x",IF(Controle[[#This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8" spans="1:27" x14ac:dyDescent="0.25">
      <c r="A108" s="44">
        <f t="shared" si="13"/>
        <v>107</v>
      </c>
      <c r="B108" s="44" t="s">
        <v>5</v>
      </c>
      <c r="C108" s="44" t="s">
        <v>107</v>
      </c>
      <c r="D108" s="45">
        <v>5.37037037037037E-3</v>
      </c>
      <c r="E108" s="44"/>
      <c r="F108" s="45">
        <f>Curso[[#This Row],[Tempo]]*$AG$4</f>
        <v>1.0650504052559165E-2</v>
      </c>
      <c r="G108" s="46">
        <f t="shared" si="14"/>
        <v>0.80108317119464423</v>
      </c>
      <c r="H108" s="47">
        <f>_xlfn.XLOOKUP(Curso[[#This Row],[Tempo Progr Acum]],Controle[Tempo Esperado Acum],Controle[Data corrida],,1,1)</f>
        <v>44678</v>
      </c>
      <c r="I108" s="47">
        <v>44681</v>
      </c>
      <c r="J108" s="48">
        <f ca="1">IF(Curso[[#This Row],[Data Prevista]]&gt;TODAY(),0,IF(Curso[[#This Row],[Data Prevista]]=TODAY(),3,2))</f>
        <v>2</v>
      </c>
      <c r="K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8" s="53">
        <f>IF((Curso[[#This Row],[Estudado]]-7)&lt;$H$2,"",Curso[[#This Row],[Estudado]]-7)</f>
        <v>44674</v>
      </c>
      <c r="M108" s="53" t="str">
        <f>IF((Curso[[#This Row],[Estudado]]-15)&lt;$H$2,"",Curso[[#This Row],[Estudado]]-15)</f>
        <v/>
      </c>
      <c r="N108" s="53" t="str">
        <f>IF((Curso[[#This Row],[Estudado]]-30)&lt;$H$2,"",Curso[[#This Row],[Estudado]]-30)</f>
        <v/>
      </c>
      <c r="O108" s="53" t="str">
        <f>IF((Curso[[#This Row],[Estudado]]-60)&lt;$H$2,"",Curso[[#This Row],[Estudado]]-60)</f>
        <v/>
      </c>
      <c r="P108" s="53" t="str">
        <f>IF((Curso[[#This Row],[Estudado]]-120)&lt;$H$2,"",Curso[[#This Row],[Estudado]]-120)</f>
        <v/>
      </c>
      <c r="Q108" s="48"/>
      <c r="R108" s="2"/>
      <c r="S108" s="16">
        <f t="shared" si="15"/>
        <v>107</v>
      </c>
      <c r="T108" s="7">
        <f t="shared" si="11"/>
        <v>44773</v>
      </c>
      <c r="U108" s="4" t="str">
        <f t="shared" si="12"/>
        <v>dom</v>
      </c>
      <c r="V108" s="31">
        <f>IF(Controle[[#This Row],[Dia Semana]]&lt;&gt;"dom",$AI$1,0)</f>
        <v>0</v>
      </c>
      <c r="W108" s="9">
        <f t="shared" si="16"/>
        <v>7.7363602391629227</v>
      </c>
      <c r="X108" s="5">
        <f t="shared" si="9"/>
        <v>0</v>
      </c>
      <c r="Y108" s="34">
        <f>Controle[[#This Row],[Tempo Estudado]]+Y107</f>
        <v>2.6933701496367561</v>
      </c>
      <c r="Z108" s="35" t="str">
        <f t="shared" ca="1" si="17"/>
        <v/>
      </c>
      <c r="AA108" s="3" t="str">
        <f ca="1">IF(Z108="x",IF(Controle[[#This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9" spans="1:27" x14ac:dyDescent="0.25">
      <c r="A109" s="44">
        <f t="shared" si="13"/>
        <v>108</v>
      </c>
      <c r="B109" s="44" t="s">
        <v>5</v>
      </c>
      <c r="C109" s="44" t="s">
        <v>108</v>
      </c>
      <c r="D109" s="45">
        <v>4.4675925925925933E-3</v>
      </c>
      <c r="E109" s="44"/>
      <c r="F109" s="45">
        <f>Curso[[#This Row],[Tempo]]*$AG$4</f>
        <v>8.8601175954479295E-3</v>
      </c>
      <c r="G109" s="46">
        <f t="shared" si="14"/>
        <v>0.80994328879009214</v>
      </c>
      <c r="H109" s="47">
        <f>_xlfn.XLOOKUP(Curso[[#This Row],[Tempo Progr Acum]],Controle[Tempo Esperado Acum],Controle[Data corrida],,1,1)</f>
        <v>44678</v>
      </c>
      <c r="I109" s="47">
        <v>44681</v>
      </c>
      <c r="J109" s="48">
        <f ca="1">IF(Curso[[#This Row],[Data Prevista]]&gt;TODAY(),0,IF(Curso[[#This Row],[Data Prevista]]=TODAY(),3,2))</f>
        <v>2</v>
      </c>
      <c r="K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9" s="53">
        <f>IF((Curso[[#This Row],[Estudado]]-7)&lt;$H$2,"",Curso[[#This Row],[Estudado]]-7)</f>
        <v>44674</v>
      </c>
      <c r="M109" s="53" t="str">
        <f>IF((Curso[[#This Row],[Estudado]]-15)&lt;$H$2,"",Curso[[#This Row],[Estudado]]-15)</f>
        <v/>
      </c>
      <c r="N109" s="53" t="str">
        <f>IF((Curso[[#This Row],[Estudado]]-30)&lt;$H$2,"",Curso[[#This Row],[Estudado]]-30)</f>
        <v/>
      </c>
      <c r="O109" s="53" t="str">
        <f>IF((Curso[[#This Row],[Estudado]]-60)&lt;$H$2,"",Curso[[#This Row],[Estudado]]-60)</f>
        <v/>
      </c>
      <c r="P109" s="53" t="str">
        <f>IF((Curso[[#This Row],[Estudado]]-120)&lt;$H$2,"",Curso[[#This Row],[Estudado]]-120)</f>
        <v/>
      </c>
      <c r="Q109" s="48"/>
      <c r="R109" s="2"/>
      <c r="S109" s="16">
        <f t="shared" si="15"/>
        <v>108</v>
      </c>
      <c r="T109" s="7">
        <f t="shared" si="11"/>
        <v>44774</v>
      </c>
      <c r="U109" s="4" t="str">
        <f t="shared" si="12"/>
        <v>seg</v>
      </c>
      <c r="V109" s="31">
        <f>IF(Controle[[#This Row],[Dia Semana]]&lt;&gt;"dom",$AI$1,0)</f>
        <v>8.5014947683109118E-2</v>
      </c>
      <c r="W109" s="9">
        <f t="shared" si="16"/>
        <v>7.8213751868460317</v>
      </c>
      <c r="X109" s="5">
        <f t="shared" si="9"/>
        <v>0</v>
      </c>
      <c r="Y109" s="34">
        <f>Controle[[#This Row],[Tempo Estudado]]+Y108</f>
        <v>2.6933701496367561</v>
      </c>
      <c r="Z109" s="35" t="str">
        <f t="shared" ca="1" si="17"/>
        <v/>
      </c>
      <c r="AA109" s="3" t="str">
        <f ca="1">IF(Z109="x",IF(Controle[[#This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0" spans="1:27" x14ac:dyDescent="0.25">
      <c r="A110" s="44">
        <f t="shared" si="13"/>
        <v>109</v>
      </c>
      <c r="B110" s="44" t="s">
        <v>5</v>
      </c>
      <c r="C110" s="44" t="s">
        <v>109</v>
      </c>
      <c r="D110" s="45">
        <v>2.7777777777777779E-3</v>
      </c>
      <c r="E110" s="44"/>
      <c r="F110" s="45">
        <f>Curso[[#This Row],[Tempo]]*$AG$4</f>
        <v>5.5088814064961208E-3</v>
      </c>
      <c r="G110" s="46">
        <f t="shared" si="14"/>
        <v>0.81545217019658822</v>
      </c>
      <c r="H110" s="47">
        <f>_xlfn.XLOOKUP(Curso[[#This Row],[Tempo Progr Acum]],Controle[Tempo Esperado Acum],Controle[Data corrida],,1,1)</f>
        <v>44678</v>
      </c>
      <c r="I110" s="47">
        <v>44681</v>
      </c>
      <c r="J110" s="48">
        <f ca="1">IF(Curso[[#This Row],[Data Prevista]]&gt;TODAY(),0,IF(Curso[[#This Row],[Data Prevista]]=TODAY(),3,2))</f>
        <v>2</v>
      </c>
      <c r="K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0" s="53">
        <f>IF((Curso[[#This Row],[Estudado]]-7)&lt;$H$2,"",Curso[[#This Row],[Estudado]]-7)</f>
        <v>44674</v>
      </c>
      <c r="M110" s="53" t="str">
        <f>IF((Curso[[#This Row],[Estudado]]-15)&lt;$H$2,"",Curso[[#This Row],[Estudado]]-15)</f>
        <v/>
      </c>
      <c r="N110" s="53" t="str">
        <f>IF((Curso[[#This Row],[Estudado]]-30)&lt;$H$2,"",Curso[[#This Row],[Estudado]]-30)</f>
        <v/>
      </c>
      <c r="O110" s="53" t="str">
        <f>IF((Curso[[#This Row],[Estudado]]-60)&lt;$H$2,"",Curso[[#This Row],[Estudado]]-60)</f>
        <v/>
      </c>
      <c r="P110" s="53" t="str">
        <f>IF((Curso[[#This Row],[Estudado]]-120)&lt;$H$2,"",Curso[[#This Row],[Estudado]]-120)</f>
        <v/>
      </c>
      <c r="Q110" s="48"/>
      <c r="R110" s="2"/>
      <c r="S110" s="16">
        <f t="shared" si="15"/>
        <v>109</v>
      </c>
      <c r="T110" s="7">
        <f t="shared" si="11"/>
        <v>44775</v>
      </c>
      <c r="U110" s="4" t="str">
        <f t="shared" si="12"/>
        <v>ter</v>
      </c>
      <c r="V110" s="31">
        <f>IF(Controle[[#This Row],[Dia Semana]]&lt;&gt;"dom",$AI$1,0)</f>
        <v>8.5014947683109118E-2</v>
      </c>
      <c r="W110" s="9">
        <f t="shared" si="16"/>
        <v>7.9063901345291407</v>
      </c>
      <c r="X110" s="5">
        <f t="shared" si="9"/>
        <v>0</v>
      </c>
      <c r="Y110" s="34">
        <f>Controle[[#This Row],[Tempo Estudado]]+Y109</f>
        <v>2.6933701496367561</v>
      </c>
      <c r="Z110" s="35" t="str">
        <f t="shared" ca="1" si="17"/>
        <v/>
      </c>
      <c r="AA110" s="3" t="str">
        <f ca="1">IF(Z110="x",IF(Controle[[#This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1" spans="1:27" x14ac:dyDescent="0.25">
      <c r="A111" s="44">
        <f t="shared" si="13"/>
        <v>110</v>
      </c>
      <c r="B111" s="44" t="s">
        <v>5</v>
      </c>
      <c r="C111" s="44" t="s">
        <v>110</v>
      </c>
      <c r="D111" s="45">
        <v>3.2291666666666666E-3</v>
      </c>
      <c r="E111" s="44"/>
      <c r="F111" s="45">
        <f>Curso[[#This Row],[Tempo]]*$AG$4</f>
        <v>6.4040746350517404E-3</v>
      </c>
      <c r="G111" s="46">
        <f t="shared" si="14"/>
        <v>0.82185624483163999</v>
      </c>
      <c r="H111" s="47">
        <f>_xlfn.XLOOKUP(Curso[[#This Row],[Tempo Progr Acum]],Controle[Tempo Esperado Acum],Controle[Data corrida],,1,1)</f>
        <v>44678</v>
      </c>
      <c r="I111" s="47">
        <v>44681</v>
      </c>
      <c r="J111" s="48">
        <f ca="1">IF(Curso[[#This Row],[Data Prevista]]&gt;TODAY(),0,IF(Curso[[#This Row],[Data Prevista]]=TODAY(),3,2))</f>
        <v>2</v>
      </c>
      <c r="K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1" s="53">
        <f>IF((Curso[[#This Row],[Estudado]]-7)&lt;$H$2,"",Curso[[#This Row],[Estudado]]-7)</f>
        <v>44674</v>
      </c>
      <c r="M111" s="53" t="str">
        <f>IF((Curso[[#This Row],[Estudado]]-15)&lt;$H$2,"",Curso[[#This Row],[Estudado]]-15)</f>
        <v/>
      </c>
      <c r="N111" s="53" t="str">
        <f>IF((Curso[[#This Row],[Estudado]]-30)&lt;$H$2,"",Curso[[#This Row],[Estudado]]-30)</f>
        <v/>
      </c>
      <c r="O111" s="53" t="str">
        <f>IF((Curso[[#This Row],[Estudado]]-60)&lt;$H$2,"",Curso[[#This Row],[Estudado]]-60)</f>
        <v/>
      </c>
      <c r="P111" s="53" t="str">
        <f>IF((Curso[[#This Row],[Estudado]]-120)&lt;$H$2,"",Curso[[#This Row],[Estudado]]-120)</f>
        <v/>
      </c>
      <c r="Q111" s="48"/>
      <c r="R111" s="2"/>
      <c r="S111" s="16">
        <f t="shared" si="15"/>
        <v>110</v>
      </c>
      <c r="T111" s="7">
        <f t="shared" si="11"/>
        <v>44776</v>
      </c>
      <c r="U111" s="4" t="str">
        <f t="shared" si="12"/>
        <v>qua</v>
      </c>
      <c r="V111" s="31">
        <f>IF(Controle[[#This Row],[Dia Semana]]&lt;&gt;"dom",$AI$1,0)</f>
        <v>8.5014947683109118E-2</v>
      </c>
      <c r="W111" s="9">
        <f t="shared" si="16"/>
        <v>7.9914050822122498</v>
      </c>
      <c r="X111" s="5">
        <f t="shared" si="9"/>
        <v>0</v>
      </c>
      <c r="Y111" s="34">
        <f>Controle[[#This Row],[Tempo Estudado]]+Y110</f>
        <v>2.6933701496367561</v>
      </c>
      <c r="Z111" s="35" t="str">
        <f t="shared" ca="1" si="17"/>
        <v/>
      </c>
      <c r="AA111" s="3" t="str">
        <f ca="1">IF(Z111="x",IF(Controle[[#This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2" spans="1:27" x14ac:dyDescent="0.25">
      <c r="A112" s="44">
        <f t="shared" si="13"/>
        <v>111</v>
      </c>
      <c r="B112" s="44" t="s">
        <v>5</v>
      </c>
      <c r="C112" s="44" t="s">
        <v>111</v>
      </c>
      <c r="D112" s="45">
        <v>3.6111111111111114E-3</v>
      </c>
      <c r="E112" s="44"/>
      <c r="F112" s="45">
        <f>Curso[[#This Row],[Tempo]]*$AG$4</f>
        <v>7.1615458284449577E-3</v>
      </c>
      <c r="G112" s="46">
        <f t="shared" si="14"/>
        <v>0.82901779066008496</v>
      </c>
      <c r="H112" s="47">
        <f>_xlfn.XLOOKUP(Curso[[#This Row],[Tempo Progr Acum]],Controle[Tempo Esperado Acum],Controle[Data corrida],,1,1)</f>
        <v>44678</v>
      </c>
      <c r="I112" s="47">
        <v>44681</v>
      </c>
      <c r="J112" s="48">
        <f ca="1">IF(Curso[[#This Row],[Data Prevista]]&gt;TODAY(),0,IF(Curso[[#This Row],[Data Prevista]]=TODAY(),3,2))</f>
        <v>2</v>
      </c>
      <c r="K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2" s="53">
        <f>IF((Curso[[#This Row],[Estudado]]-7)&lt;$H$2,"",Curso[[#This Row],[Estudado]]-7)</f>
        <v>44674</v>
      </c>
      <c r="M112" s="53" t="str">
        <f>IF((Curso[[#This Row],[Estudado]]-15)&lt;$H$2,"",Curso[[#This Row],[Estudado]]-15)</f>
        <v/>
      </c>
      <c r="N112" s="53" t="str">
        <f>IF((Curso[[#This Row],[Estudado]]-30)&lt;$H$2,"",Curso[[#This Row],[Estudado]]-30)</f>
        <v/>
      </c>
      <c r="O112" s="53" t="str">
        <f>IF((Curso[[#This Row],[Estudado]]-60)&lt;$H$2,"",Curso[[#This Row],[Estudado]]-60)</f>
        <v/>
      </c>
      <c r="P112" s="53" t="str">
        <f>IF((Curso[[#This Row],[Estudado]]-120)&lt;$H$2,"",Curso[[#This Row],[Estudado]]-120)</f>
        <v/>
      </c>
      <c r="Q112" s="48"/>
      <c r="R112" s="2"/>
      <c r="S112" s="16">
        <f t="shared" si="15"/>
        <v>111</v>
      </c>
      <c r="T112" s="7">
        <f t="shared" si="11"/>
        <v>44777</v>
      </c>
      <c r="U112" s="4" t="str">
        <f t="shared" si="12"/>
        <v>qui</v>
      </c>
      <c r="V112" s="31">
        <f>IF(Controle[[#This Row],[Dia Semana]]&lt;&gt;"dom",$AI$1,0)</f>
        <v>8.5014947683109118E-2</v>
      </c>
      <c r="W112" s="9">
        <f t="shared" si="16"/>
        <v>8.0764200298953597</v>
      </c>
      <c r="X112" s="5">
        <f t="shared" si="9"/>
        <v>0</v>
      </c>
      <c r="Y112" s="34">
        <f>Controle[[#This Row],[Tempo Estudado]]+Y111</f>
        <v>2.6933701496367561</v>
      </c>
      <c r="Z112" s="35" t="str">
        <f t="shared" ca="1" si="17"/>
        <v/>
      </c>
      <c r="AA112" s="3" t="str">
        <f ca="1">IF(Z112="x",IF(Controle[[#This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3" spans="1:27" x14ac:dyDescent="0.25">
      <c r="A113" s="44">
        <f t="shared" si="13"/>
        <v>112</v>
      </c>
      <c r="B113" s="44" t="s">
        <v>5</v>
      </c>
      <c r="C113" s="44" t="s">
        <v>112</v>
      </c>
      <c r="D113" s="45">
        <v>4.7685185185185183E-3</v>
      </c>
      <c r="E113" s="44"/>
      <c r="F113" s="45">
        <f>Curso[[#This Row],[Tempo]]*$AG$4</f>
        <v>9.456913081151673E-3</v>
      </c>
      <c r="G113" s="46">
        <f t="shared" si="14"/>
        <v>0.83847470374123667</v>
      </c>
      <c r="H113" s="47">
        <f>_xlfn.XLOOKUP(Curso[[#This Row],[Tempo Progr Acum]],Controle[Tempo Esperado Acum],Controle[Data corrida],,1,1)</f>
        <v>44678</v>
      </c>
      <c r="I113" s="47">
        <v>44681</v>
      </c>
      <c r="J113" s="48">
        <f ca="1">IF(Curso[[#This Row],[Data Prevista]]&gt;TODAY(),0,IF(Curso[[#This Row],[Data Prevista]]=TODAY(),3,2))</f>
        <v>2</v>
      </c>
      <c r="K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3" s="53">
        <f>IF((Curso[[#This Row],[Estudado]]-7)&lt;$H$2,"",Curso[[#This Row],[Estudado]]-7)</f>
        <v>44674</v>
      </c>
      <c r="M113" s="53" t="str">
        <f>IF((Curso[[#This Row],[Estudado]]-15)&lt;$H$2,"",Curso[[#This Row],[Estudado]]-15)</f>
        <v/>
      </c>
      <c r="N113" s="53" t="str">
        <f>IF((Curso[[#This Row],[Estudado]]-30)&lt;$H$2,"",Curso[[#This Row],[Estudado]]-30)</f>
        <v/>
      </c>
      <c r="O113" s="53" t="str">
        <f>IF((Curso[[#This Row],[Estudado]]-60)&lt;$H$2,"",Curso[[#This Row],[Estudado]]-60)</f>
        <v/>
      </c>
      <c r="P113" s="53" t="str">
        <f>IF((Curso[[#This Row],[Estudado]]-120)&lt;$H$2,"",Curso[[#This Row],[Estudado]]-120)</f>
        <v/>
      </c>
      <c r="Q113" s="48"/>
      <c r="R113" s="2"/>
      <c r="S113" s="16">
        <f t="shared" si="15"/>
        <v>112</v>
      </c>
      <c r="T113" s="7">
        <f t="shared" si="11"/>
        <v>44778</v>
      </c>
      <c r="U113" s="4" t="str">
        <f t="shared" si="12"/>
        <v>sex</v>
      </c>
      <c r="V113" s="31">
        <f>IF(Controle[[#This Row],[Dia Semana]]&lt;&gt;"dom",$AI$1,0)</f>
        <v>8.5014947683109118E-2</v>
      </c>
      <c r="W113" s="9">
        <f t="shared" si="16"/>
        <v>8.1614349775784696</v>
      </c>
      <c r="X113" s="5">
        <f t="shared" si="9"/>
        <v>0</v>
      </c>
      <c r="Y113" s="34">
        <f>Controle[[#This Row],[Tempo Estudado]]+Y112</f>
        <v>2.6933701496367561</v>
      </c>
      <c r="Z113" s="35" t="str">
        <f t="shared" ca="1" si="17"/>
        <v/>
      </c>
      <c r="AA113" s="3" t="str">
        <f ca="1">IF(Z113="x",IF(Controle[[#This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4" spans="1:27" x14ac:dyDescent="0.25">
      <c r="A114" s="44">
        <f t="shared" si="13"/>
        <v>113</v>
      </c>
      <c r="B114" s="44" t="s">
        <v>5</v>
      </c>
      <c r="C114" s="44" t="s">
        <v>113</v>
      </c>
      <c r="D114" s="45">
        <v>6.9328703703703696E-3</v>
      </c>
      <c r="E114" s="44"/>
      <c r="F114" s="45">
        <f>Curso[[#This Row],[Tempo]]*$AG$4</f>
        <v>1.3749249843713233E-2</v>
      </c>
      <c r="G114" s="46">
        <f t="shared" si="14"/>
        <v>0.85222395358494996</v>
      </c>
      <c r="H114" s="47">
        <f>_xlfn.XLOOKUP(Curso[[#This Row],[Tempo Progr Acum]],Controle[Tempo Esperado Acum],Controle[Data corrida],,1,1)</f>
        <v>44679</v>
      </c>
      <c r="I114" s="47">
        <v>44681</v>
      </c>
      <c r="J114" s="48">
        <f ca="1">IF(Curso[[#This Row],[Data Prevista]]&gt;TODAY(),0,IF(Curso[[#This Row],[Data Prevista]]=TODAY(),3,2))</f>
        <v>2</v>
      </c>
      <c r="K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4" s="53">
        <f>IF((Curso[[#This Row],[Estudado]]-7)&lt;$H$2,"",Curso[[#This Row],[Estudado]]-7)</f>
        <v>44674</v>
      </c>
      <c r="M114" s="53" t="str">
        <f>IF((Curso[[#This Row],[Estudado]]-15)&lt;$H$2,"",Curso[[#This Row],[Estudado]]-15)</f>
        <v/>
      </c>
      <c r="N114" s="53" t="str">
        <f>IF((Curso[[#This Row],[Estudado]]-30)&lt;$H$2,"",Curso[[#This Row],[Estudado]]-30)</f>
        <v/>
      </c>
      <c r="O114" s="53" t="str">
        <f>IF((Curso[[#This Row],[Estudado]]-60)&lt;$H$2,"",Curso[[#This Row],[Estudado]]-60)</f>
        <v/>
      </c>
      <c r="P114" s="53" t="str">
        <f>IF((Curso[[#This Row],[Estudado]]-120)&lt;$H$2,"",Curso[[#This Row],[Estudado]]-120)</f>
        <v/>
      </c>
      <c r="Q114" s="48"/>
      <c r="R114" s="2"/>
      <c r="S114" s="16">
        <f t="shared" si="15"/>
        <v>113</v>
      </c>
      <c r="T114" s="7">
        <f t="shared" si="11"/>
        <v>44779</v>
      </c>
      <c r="U114" s="4" t="str">
        <f t="shared" si="12"/>
        <v>sáb</v>
      </c>
      <c r="V114" s="31">
        <f>IF(Controle[[#This Row],[Dia Semana]]&lt;&gt;"dom",$AI$1,0)</f>
        <v>8.5014947683109118E-2</v>
      </c>
      <c r="W114" s="9">
        <f t="shared" si="16"/>
        <v>8.2464499252615795</v>
      </c>
      <c r="X114" s="5">
        <f t="shared" si="9"/>
        <v>0</v>
      </c>
      <c r="Y114" s="34">
        <f>Controle[[#This Row],[Tempo Estudado]]+Y113</f>
        <v>2.6933701496367561</v>
      </c>
      <c r="Z114" s="35" t="str">
        <f t="shared" ca="1" si="17"/>
        <v/>
      </c>
      <c r="AA114" s="3" t="str">
        <f ca="1">IF(Z114="x",IF(Controle[[#This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5" spans="1:27" x14ac:dyDescent="0.25">
      <c r="A115" s="44">
        <f t="shared" si="13"/>
        <v>114</v>
      </c>
      <c r="B115" s="44" t="s">
        <v>5</v>
      </c>
      <c r="C115" s="44" t="s">
        <v>114</v>
      </c>
      <c r="D115" s="45">
        <v>4.7337962962962958E-3</v>
      </c>
      <c r="E115" s="44"/>
      <c r="F115" s="45">
        <f>Curso[[#This Row],[Tempo]]*$AG$4</f>
        <v>9.388052063570471E-3</v>
      </c>
      <c r="G115" s="46">
        <f t="shared" si="14"/>
        <v>0.86161200564852047</v>
      </c>
      <c r="H115" s="47">
        <f>_xlfn.XLOOKUP(Curso[[#This Row],[Tempo Progr Acum]],Controle[Tempo Esperado Acum],Controle[Data corrida],,1,1)</f>
        <v>44679</v>
      </c>
      <c r="I115" s="47">
        <v>44681</v>
      </c>
      <c r="J115" s="48">
        <f ca="1">IF(Curso[[#This Row],[Data Prevista]]&gt;TODAY(),0,IF(Curso[[#This Row],[Data Prevista]]=TODAY(),3,2))</f>
        <v>2</v>
      </c>
      <c r="K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5" s="53">
        <f>IF((Curso[[#This Row],[Estudado]]-7)&lt;$H$2,"",Curso[[#This Row],[Estudado]]-7)</f>
        <v>44674</v>
      </c>
      <c r="M115" s="53" t="str">
        <f>IF((Curso[[#This Row],[Estudado]]-15)&lt;$H$2,"",Curso[[#This Row],[Estudado]]-15)</f>
        <v/>
      </c>
      <c r="N115" s="53" t="str">
        <f>IF((Curso[[#This Row],[Estudado]]-30)&lt;$H$2,"",Curso[[#This Row],[Estudado]]-30)</f>
        <v/>
      </c>
      <c r="O115" s="53" t="str">
        <f>IF((Curso[[#This Row],[Estudado]]-60)&lt;$H$2,"",Curso[[#This Row],[Estudado]]-60)</f>
        <v/>
      </c>
      <c r="P115" s="53" t="str">
        <f>IF((Curso[[#This Row],[Estudado]]-120)&lt;$H$2,"",Curso[[#This Row],[Estudado]]-120)</f>
        <v/>
      </c>
      <c r="Q115" s="48"/>
      <c r="R115" s="2"/>
      <c r="S115" s="16">
        <f t="shared" si="15"/>
        <v>114</v>
      </c>
      <c r="T115" s="7">
        <f t="shared" si="11"/>
        <v>44780</v>
      </c>
      <c r="U115" s="4" t="str">
        <f t="shared" si="12"/>
        <v>dom</v>
      </c>
      <c r="V115" s="31">
        <f>IF(Controle[[#This Row],[Dia Semana]]&lt;&gt;"dom",$AI$1,0)</f>
        <v>0</v>
      </c>
      <c r="W115" s="9">
        <f t="shared" si="16"/>
        <v>8.2464499252615795</v>
      </c>
      <c r="X115" s="5">
        <f t="shared" si="9"/>
        <v>0</v>
      </c>
      <c r="Y115" s="34">
        <f>Controle[[#This Row],[Tempo Estudado]]+Y114</f>
        <v>2.6933701496367561</v>
      </c>
      <c r="Z115" s="35" t="str">
        <f t="shared" ca="1" si="17"/>
        <v/>
      </c>
      <c r="AA115" s="3" t="str">
        <f ca="1">IF(Z115="x",IF(Controle[[#This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6" spans="1:27" x14ac:dyDescent="0.25">
      <c r="A116" s="44">
        <f t="shared" si="13"/>
        <v>115</v>
      </c>
      <c r="B116" s="44" t="s">
        <v>5</v>
      </c>
      <c r="C116" s="44" t="s">
        <v>115</v>
      </c>
      <c r="D116" s="45">
        <v>5.6018518518518518E-3</v>
      </c>
      <c r="E116" s="44"/>
      <c r="F116" s="45">
        <f>Curso[[#This Row],[Tempo]]*$AG$4</f>
        <v>1.110957750310051E-2</v>
      </c>
      <c r="G116" s="46">
        <f t="shared" si="14"/>
        <v>0.87272158315162096</v>
      </c>
      <c r="H116" s="47">
        <f>_xlfn.XLOOKUP(Curso[[#This Row],[Tempo Progr Acum]],Controle[Tempo Esperado Acum],Controle[Data corrida],,1,1)</f>
        <v>44679</v>
      </c>
      <c r="I116" s="47">
        <v>44681</v>
      </c>
      <c r="J116" s="48">
        <f ca="1">IF(Curso[[#This Row],[Data Prevista]]&gt;TODAY(),0,IF(Curso[[#This Row],[Data Prevista]]=TODAY(),3,2))</f>
        <v>2</v>
      </c>
      <c r="K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6" s="53">
        <f>IF((Curso[[#This Row],[Estudado]]-7)&lt;$H$2,"",Curso[[#This Row],[Estudado]]-7)</f>
        <v>44674</v>
      </c>
      <c r="M116" s="53" t="str">
        <f>IF((Curso[[#This Row],[Estudado]]-15)&lt;$H$2,"",Curso[[#This Row],[Estudado]]-15)</f>
        <v/>
      </c>
      <c r="N116" s="53" t="str">
        <f>IF((Curso[[#This Row],[Estudado]]-30)&lt;$H$2,"",Curso[[#This Row],[Estudado]]-30)</f>
        <v/>
      </c>
      <c r="O116" s="53" t="str">
        <f>IF((Curso[[#This Row],[Estudado]]-60)&lt;$H$2,"",Curso[[#This Row],[Estudado]]-60)</f>
        <v/>
      </c>
      <c r="P116" s="53" t="str">
        <f>IF((Curso[[#This Row],[Estudado]]-120)&lt;$H$2,"",Curso[[#This Row],[Estudado]]-120)</f>
        <v/>
      </c>
      <c r="Q116" s="48"/>
      <c r="R116" s="2"/>
      <c r="S116" s="16">
        <f t="shared" si="15"/>
        <v>115</v>
      </c>
      <c r="T116" s="7">
        <f t="shared" si="11"/>
        <v>44781</v>
      </c>
      <c r="U116" s="4" t="str">
        <f t="shared" si="12"/>
        <v>seg</v>
      </c>
      <c r="V116" s="31">
        <f>IF(Controle[[#This Row],[Dia Semana]]&lt;&gt;"dom",$AI$1,0)</f>
        <v>8.5014947683109118E-2</v>
      </c>
      <c r="W116" s="9">
        <f t="shared" si="16"/>
        <v>8.3314648729446894</v>
      </c>
      <c r="X116" s="5">
        <f t="shared" si="9"/>
        <v>0</v>
      </c>
      <c r="Y116" s="34">
        <f>Controle[[#This Row],[Tempo Estudado]]+Y115</f>
        <v>2.6933701496367561</v>
      </c>
      <c r="Z116" s="35" t="str">
        <f t="shared" ca="1" si="17"/>
        <v/>
      </c>
      <c r="AA116" s="3" t="str">
        <f ca="1">IF(Z116="x",IF(Controle[[#This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7" spans="1:27" x14ac:dyDescent="0.25">
      <c r="A117" s="44">
        <f t="shared" si="13"/>
        <v>116</v>
      </c>
      <c r="B117" s="44" t="s">
        <v>5</v>
      </c>
      <c r="C117" s="44" t="s">
        <v>116</v>
      </c>
      <c r="D117" s="45">
        <v>6.7939814814814816E-3</v>
      </c>
      <c r="E117" s="44"/>
      <c r="F117" s="45">
        <f>Curso[[#This Row],[Tempo]]*$AG$4</f>
        <v>1.3473805773388428E-2</v>
      </c>
      <c r="G117" s="46">
        <f t="shared" si="14"/>
        <v>0.88619538892500938</v>
      </c>
      <c r="H117" s="47">
        <f>_xlfn.XLOOKUP(Curso[[#This Row],[Tempo Progr Acum]],Controle[Tempo Esperado Acum],Controle[Data corrida],,1,1)</f>
        <v>44679</v>
      </c>
      <c r="I117" s="47">
        <v>44681</v>
      </c>
      <c r="J117" s="48">
        <f ca="1">IF(Curso[[#This Row],[Data Prevista]]&gt;TODAY(),0,IF(Curso[[#This Row],[Data Prevista]]=TODAY(),3,2))</f>
        <v>2</v>
      </c>
      <c r="K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7" s="53">
        <f>IF((Curso[[#This Row],[Estudado]]-7)&lt;$H$2,"",Curso[[#This Row],[Estudado]]-7)</f>
        <v>44674</v>
      </c>
      <c r="M117" s="53" t="str">
        <f>IF((Curso[[#This Row],[Estudado]]-15)&lt;$H$2,"",Curso[[#This Row],[Estudado]]-15)</f>
        <v/>
      </c>
      <c r="N117" s="53" t="str">
        <f>IF((Curso[[#This Row],[Estudado]]-30)&lt;$H$2,"",Curso[[#This Row],[Estudado]]-30)</f>
        <v/>
      </c>
      <c r="O117" s="53" t="str">
        <f>IF((Curso[[#This Row],[Estudado]]-60)&lt;$H$2,"",Curso[[#This Row],[Estudado]]-60)</f>
        <v/>
      </c>
      <c r="P117" s="53" t="str">
        <f>IF((Curso[[#This Row],[Estudado]]-120)&lt;$H$2,"",Curso[[#This Row],[Estudado]]-120)</f>
        <v/>
      </c>
      <c r="Q117" s="48"/>
      <c r="R117" s="2"/>
      <c r="S117" s="16">
        <f t="shared" si="15"/>
        <v>116</v>
      </c>
      <c r="T117" s="7">
        <f t="shared" si="11"/>
        <v>44782</v>
      </c>
      <c r="U117" s="4" t="str">
        <f t="shared" si="12"/>
        <v>ter</v>
      </c>
      <c r="V117" s="31">
        <f>IF(Controle[[#This Row],[Dia Semana]]&lt;&gt;"dom",$AI$1,0)</f>
        <v>8.5014947683109118E-2</v>
      </c>
      <c r="W117" s="9">
        <f t="shared" si="16"/>
        <v>8.4164798206277993</v>
      </c>
      <c r="X117" s="5">
        <f t="shared" si="9"/>
        <v>0</v>
      </c>
      <c r="Y117" s="34">
        <f>Controle[[#This Row],[Tempo Estudado]]+Y116</f>
        <v>2.6933701496367561</v>
      </c>
      <c r="Z117" s="35" t="str">
        <f t="shared" ca="1" si="17"/>
        <v/>
      </c>
      <c r="AA117" s="3" t="str">
        <f ca="1">IF(Z117="x",IF(Controle[[#This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8" spans="1:27" x14ac:dyDescent="0.25">
      <c r="A118" s="44">
        <f t="shared" si="13"/>
        <v>117</v>
      </c>
      <c r="B118" s="44" t="s">
        <v>5</v>
      </c>
      <c r="C118" s="44" t="s">
        <v>117</v>
      </c>
      <c r="D118" s="45">
        <v>5.5787037037037038E-3</v>
      </c>
      <c r="E118" s="44"/>
      <c r="F118" s="45">
        <f>Curso[[#This Row],[Tempo]]*$AG$4</f>
        <v>1.1063670158046376E-2</v>
      </c>
      <c r="G118" s="46">
        <f t="shared" si="14"/>
        <v>0.8972590590830557</v>
      </c>
      <c r="H118" s="47">
        <f>_xlfn.XLOOKUP(Curso[[#This Row],[Tempo Progr Acum]],Controle[Tempo Esperado Acum],Controle[Data corrida],,1,1)</f>
        <v>44679</v>
      </c>
      <c r="I118" s="47">
        <v>44681</v>
      </c>
      <c r="J118" s="48">
        <f ca="1">IF(Curso[[#This Row],[Data Prevista]]&gt;TODAY(),0,IF(Curso[[#This Row],[Data Prevista]]=TODAY(),3,2))</f>
        <v>2</v>
      </c>
      <c r="K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8" s="53">
        <f>IF((Curso[[#This Row],[Estudado]]-7)&lt;$H$2,"",Curso[[#This Row],[Estudado]]-7)</f>
        <v>44674</v>
      </c>
      <c r="M118" s="53" t="str">
        <f>IF((Curso[[#This Row],[Estudado]]-15)&lt;$H$2,"",Curso[[#This Row],[Estudado]]-15)</f>
        <v/>
      </c>
      <c r="N118" s="53" t="str">
        <f>IF((Curso[[#This Row],[Estudado]]-30)&lt;$H$2,"",Curso[[#This Row],[Estudado]]-30)</f>
        <v/>
      </c>
      <c r="O118" s="53" t="str">
        <f>IF((Curso[[#This Row],[Estudado]]-60)&lt;$H$2,"",Curso[[#This Row],[Estudado]]-60)</f>
        <v/>
      </c>
      <c r="P118" s="53" t="str">
        <f>IF((Curso[[#This Row],[Estudado]]-120)&lt;$H$2,"",Curso[[#This Row],[Estudado]]-120)</f>
        <v/>
      </c>
      <c r="Q118" s="48"/>
      <c r="R118" s="2"/>
      <c r="S118" s="16">
        <f t="shared" si="15"/>
        <v>117</v>
      </c>
      <c r="T118" s="7">
        <f t="shared" si="11"/>
        <v>44783</v>
      </c>
      <c r="U118" s="4" t="str">
        <f t="shared" si="12"/>
        <v>qua</v>
      </c>
      <c r="V118" s="31">
        <f>IF(Controle[[#This Row],[Dia Semana]]&lt;&gt;"dom",$AI$1,0)</f>
        <v>8.5014947683109118E-2</v>
      </c>
      <c r="W118" s="9">
        <f t="shared" si="16"/>
        <v>8.5014947683109092</v>
      </c>
      <c r="X118" s="5">
        <f t="shared" si="9"/>
        <v>0</v>
      </c>
      <c r="Y118" s="34">
        <f>Controle[[#This Row],[Tempo Estudado]]+Y117</f>
        <v>2.6933701496367561</v>
      </c>
      <c r="Z118" s="35" t="str">
        <f t="shared" ca="1" si="17"/>
        <v/>
      </c>
      <c r="AA118" s="3" t="str">
        <f ca="1">IF(Z118="x",IF(Controle[[#This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9" spans="1:27" x14ac:dyDescent="0.25">
      <c r="A119" s="44">
        <f t="shared" si="13"/>
        <v>118</v>
      </c>
      <c r="B119" s="44" t="s">
        <v>5</v>
      </c>
      <c r="C119" s="44" t="s">
        <v>118</v>
      </c>
      <c r="D119" s="45">
        <v>5.3935185185185188E-3</v>
      </c>
      <c r="E119" s="44"/>
      <c r="F119" s="45">
        <f>Curso[[#This Row],[Tempo]]*$AG$4</f>
        <v>1.0696411397613301E-2</v>
      </c>
      <c r="G119" s="46">
        <f t="shared" si="14"/>
        <v>0.90795547048066905</v>
      </c>
      <c r="H119" s="47">
        <f>_xlfn.XLOOKUP(Curso[[#This Row],[Tempo Progr Acum]],Controle[Tempo Esperado Acum],Controle[Data corrida],,1,1)</f>
        <v>44679</v>
      </c>
      <c r="I119" s="47">
        <v>44681</v>
      </c>
      <c r="J119" s="48">
        <f ca="1">IF(Curso[[#This Row],[Data Prevista]]&gt;TODAY(),0,IF(Curso[[#This Row],[Data Prevista]]=TODAY(),3,2))</f>
        <v>2</v>
      </c>
      <c r="K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9" s="53">
        <f>IF((Curso[[#This Row],[Estudado]]-7)&lt;$H$2,"",Curso[[#This Row],[Estudado]]-7)</f>
        <v>44674</v>
      </c>
      <c r="M119" s="53" t="str">
        <f>IF((Curso[[#This Row],[Estudado]]-15)&lt;$H$2,"",Curso[[#This Row],[Estudado]]-15)</f>
        <v/>
      </c>
      <c r="N119" s="53" t="str">
        <f>IF((Curso[[#This Row],[Estudado]]-30)&lt;$H$2,"",Curso[[#This Row],[Estudado]]-30)</f>
        <v/>
      </c>
      <c r="O119" s="53" t="str">
        <f>IF((Curso[[#This Row],[Estudado]]-60)&lt;$H$2,"",Curso[[#This Row],[Estudado]]-60)</f>
        <v/>
      </c>
      <c r="P119" s="53" t="str">
        <f>IF((Curso[[#This Row],[Estudado]]-120)&lt;$H$2,"",Curso[[#This Row],[Estudado]]-120)</f>
        <v/>
      </c>
      <c r="Q119" s="48"/>
      <c r="R119" s="2"/>
      <c r="S119" s="16">
        <f t="shared" si="15"/>
        <v>118</v>
      </c>
      <c r="T119" s="7">
        <f t="shared" si="11"/>
        <v>44784</v>
      </c>
      <c r="U119" s="4" t="str">
        <f t="shared" si="12"/>
        <v>qui</v>
      </c>
      <c r="V119" s="31">
        <f>IF(Controle[[#This Row],[Dia Semana]]&lt;&gt;"dom",$AI$1,0)</f>
        <v>8.5014947683109118E-2</v>
      </c>
      <c r="W119" s="9">
        <f t="shared" si="16"/>
        <v>8.5865097159940191</v>
      </c>
      <c r="X119" s="5">
        <f t="shared" si="9"/>
        <v>0</v>
      </c>
      <c r="Y119" s="34">
        <f>Controle[[#This Row],[Tempo Estudado]]+Y118</f>
        <v>2.6933701496367561</v>
      </c>
      <c r="Z119" s="35" t="str">
        <f t="shared" ca="1" si="17"/>
        <v/>
      </c>
      <c r="AA119" s="3" t="str">
        <f ca="1">IF(Z119="x",IF(Controle[[#This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0" spans="1:27" x14ac:dyDescent="0.25">
      <c r="A120" s="44">
        <f t="shared" si="13"/>
        <v>119</v>
      </c>
      <c r="B120" s="44" t="s">
        <v>5</v>
      </c>
      <c r="C120" s="44" t="s">
        <v>119</v>
      </c>
      <c r="D120" s="45">
        <v>5.9606481481481489E-3</v>
      </c>
      <c r="E120" s="44"/>
      <c r="F120" s="45">
        <f>Curso[[#This Row],[Tempo]]*$AG$4</f>
        <v>1.1821141351439595E-2</v>
      </c>
      <c r="G120" s="46">
        <f t="shared" si="14"/>
        <v>0.91977661183210868</v>
      </c>
      <c r="H120" s="47">
        <f>_xlfn.XLOOKUP(Curso[[#This Row],[Tempo Progr Acum]],Controle[Tempo Esperado Acum],Controle[Data corrida],,1,1)</f>
        <v>44679</v>
      </c>
      <c r="I120" s="47">
        <v>44681</v>
      </c>
      <c r="J120" s="48">
        <f ca="1">IF(Curso[[#This Row],[Data Prevista]]&gt;TODAY(),0,IF(Curso[[#This Row],[Data Prevista]]=TODAY(),3,2))</f>
        <v>2</v>
      </c>
      <c r="K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0" s="53">
        <f>IF((Curso[[#This Row],[Estudado]]-7)&lt;$H$2,"",Curso[[#This Row],[Estudado]]-7)</f>
        <v>44674</v>
      </c>
      <c r="M120" s="53" t="str">
        <f>IF((Curso[[#This Row],[Estudado]]-15)&lt;$H$2,"",Curso[[#This Row],[Estudado]]-15)</f>
        <v/>
      </c>
      <c r="N120" s="53" t="str">
        <f>IF((Curso[[#This Row],[Estudado]]-30)&lt;$H$2,"",Curso[[#This Row],[Estudado]]-30)</f>
        <v/>
      </c>
      <c r="O120" s="53" t="str">
        <f>IF((Curso[[#This Row],[Estudado]]-60)&lt;$H$2,"",Curso[[#This Row],[Estudado]]-60)</f>
        <v/>
      </c>
      <c r="P120" s="53" t="str">
        <f>IF((Curso[[#This Row],[Estudado]]-120)&lt;$H$2,"",Curso[[#This Row],[Estudado]]-120)</f>
        <v/>
      </c>
      <c r="Q120" s="48"/>
      <c r="R120" s="2"/>
      <c r="S120" s="16">
        <f t="shared" si="15"/>
        <v>119</v>
      </c>
      <c r="T120" s="7">
        <f t="shared" si="11"/>
        <v>44785</v>
      </c>
      <c r="U120" s="4" t="str">
        <f t="shared" si="12"/>
        <v>sex</v>
      </c>
      <c r="V120" s="31">
        <f>IF(Controle[[#This Row],[Dia Semana]]&lt;&gt;"dom",$AI$1,0)</f>
        <v>8.5014947683109118E-2</v>
      </c>
      <c r="W120" s="9">
        <f t="shared" si="16"/>
        <v>8.671524663677129</v>
      </c>
      <c r="X120" s="5">
        <f t="shared" si="9"/>
        <v>0</v>
      </c>
      <c r="Y120" s="34">
        <f>Controle[[#This Row],[Tempo Estudado]]+Y119</f>
        <v>2.6933701496367561</v>
      </c>
      <c r="Z120" s="35" t="str">
        <f t="shared" ca="1" si="17"/>
        <v/>
      </c>
      <c r="AA120" s="3" t="str">
        <f ca="1">IF(Z120="x",IF(Controle[[#This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1" spans="1:27" x14ac:dyDescent="0.25">
      <c r="A121" s="44">
        <f t="shared" si="13"/>
        <v>120</v>
      </c>
      <c r="B121" s="44" t="s">
        <v>5</v>
      </c>
      <c r="C121" s="44" t="s">
        <v>120</v>
      </c>
      <c r="D121" s="45">
        <v>6.3657407407407404E-3</v>
      </c>
      <c r="E121" s="44"/>
      <c r="F121" s="45">
        <f>Curso[[#This Row],[Tempo]]*$AG$4</f>
        <v>1.2624519889886943E-2</v>
      </c>
      <c r="G121" s="46">
        <f t="shared" si="14"/>
        <v>0.93240113172199557</v>
      </c>
      <c r="H121" s="47">
        <f>_xlfn.XLOOKUP(Curso[[#This Row],[Tempo Progr Acum]],Controle[Tempo Esperado Acum],Controle[Data corrida],,1,1)</f>
        <v>44679</v>
      </c>
      <c r="I121" s="47">
        <v>44681</v>
      </c>
      <c r="J121" s="48">
        <f ca="1">IF(Curso[[#This Row],[Data Prevista]]&gt;TODAY(),0,IF(Curso[[#This Row],[Data Prevista]]=TODAY(),3,2))</f>
        <v>2</v>
      </c>
      <c r="K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1" s="53">
        <f>IF((Curso[[#This Row],[Estudado]]-7)&lt;$H$2,"",Curso[[#This Row],[Estudado]]-7)</f>
        <v>44674</v>
      </c>
      <c r="M121" s="53" t="str">
        <f>IF((Curso[[#This Row],[Estudado]]-15)&lt;$H$2,"",Curso[[#This Row],[Estudado]]-15)</f>
        <v/>
      </c>
      <c r="N121" s="53" t="str">
        <f>IF((Curso[[#This Row],[Estudado]]-30)&lt;$H$2,"",Curso[[#This Row],[Estudado]]-30)</f>
        <v/>
      </c>
      <c r="O121" s="53" t="str">
        <f>IF((Curso[[#This Row],[Estudado]]-60)&lt;$H$2,"",Curso[[#This Row],[Estudado]]-60)</f>
        <v/>
      </c>
      <c r="P121" s="53" t="str">
        <f>IF((Curso[[#This Row],[Estudado]]-120)&lt;$H$2,"",Curso[[#This Row],[Estudado]]-120)</f>
        <v/>
      </c>
      <c r="Q121" s="48"/>
      <c r="R121" s="2"/>
      <c r="S121" s="16">
        <f t="shared" si="15"/>
        <v>120</v>
      </c>
      <c r="T121" s="7">
        <f t="shared" si="11"/>
        <v>44786</v>
      </c>
      <c r="U121" s="4" t="str">
        <f t="shared" si="12"/>
        <v>sáb</v>
      </c>
      <c r="V121" s="31">
        <f>IF(Controle[[#This Row],[Dia Semana]]&lt;&gt;"dom",$AI$1,0)</f>
        <v>8.5014947683109118E-2</v>
      </c>
      <c r="W121" s="9">
        <f t="shared" si="16"/>
        <v>8.756539611360239</v>
      </c>
      <c r="X121" s="5">
        <f t="shared" si="9"/>
        <v>0</v>
      </c>
      <c r="Y121" s="34">
        <f>Controle[[#This Row],[Tempo Estudado]]+Y120</f>
        <v>2.6933701496367561</v>
      </c>
      <c r="Z121" s="35" t="str">
        <f t="shared" ca="1" si="17"/>
        <v/>
      </c>
      <c r="AA121" s="3" t="str">
        <f ca="1">IF(Z121="x",IF(Controle[[#This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2" spans="1:27" x14ac:dyDescent="0.25">
      <c r="A122" s="44">
        <f t="shared" si="13"/>
        <v>121</v>
      </c>
      <c r="B122" s="44" t="s">
        <v>5</v>
      </c>
      <c r="C122" s="44" t="s">
        <v>121</v>
      </c>
      <c r="D122" s="45">
        <v>8.0092592592592594E-3</v>
      </c>
      <c r="E122" s="44"/>
      <c r="F122" s="45">
        <f>Curso[[#This Row],[Tempo]]*$AG$4</f>
        <v>1.588394138873048E-2</v>
      </c>
      <c r="G122" s="46">
        <f t="shared" si="14"/>
        <v>0.94828507311072607</v>
      </c>
      <c r="H122" s="47">
        <f>_xlfn.XLOOKUP(Curso[[#This Row],[Tempo Progr Acum]],Controle[Tempo Esperado Acum],Controle[Data corrida],,1,1)</f>
        <v>44680</v>
      </c>
      <c r="I122" s="47">
        <v>44681</v>
      </c>
      <c r="J122" s="48">
        <f ca="1">IF(Curso[[#This Row],[Data Prevista]]&gt;TODAY(),0,IF(Curso[[#This Row],[Data Prevista]]=TODAY(),3,2))</f>
        <v>2</v>
      </c>
      <c r="K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2" s="53">
        <f>IF((Curso[[#This Row],[Estudado]]-7)&lt;$H$2,"",Curso[[#This Row],[Estudado]]-7)</f>
        <v>44674</v>
      </c>
      <c r="M122" s="53" t="str">
        <f>IF((Curso[[#This Row],[Estudado]]-15)&lt;$H$2,"",Curso[[#This Row],[Estudado]]-15)</f>
        <v/>
      </c>
      <c r="N122" s="53" t="str">
        <f>IF((Curso[[#This Row],[Estudado]]-30)&lt;$H$2,"",Curso[[#This Row],[Estudado]]-30)</f>
        <v/>
      </c>
      <c r="O122" s="53" t="str">
        <f>IF((Curso[[#This Row],[Estudado]]-60)&lt;$H$2,"",Curso[[#This Row],[Estudado]]-60)</f>
        <v/>
      </c>
      <c r="P122" s="53" t="str">
        <f>IF((Curso[[#This Row],[Estudado]]-120)&lt;$H$2,"",Curso[[#This Row],[Estudado]]-120)</f>
        <v/>
      </c>
      <c r="Q122" s="48"/>
      <c r="R122" s="2"/>
      <c r="S122" s="16">
        <f t="shared" si="15"/>
        <v>121</v>
      </c>
      <c r="T122" s="7">
        <f t="shared" si="11"/>
        <v>44787</v>
      </c>
      <c r="U122" s="4" t="str">
        <f t="shared" si="12"/>
        <v>dom</v>
      </c>
      <c r="V122" s="31">
        <f>IF(Controle[[#This Row],[Dia Semana]]&lt;&gt;"dom",$AI$1,0)</f>
        <v>0</v>
      </c>
      <c r="W122" s="9">
        <f t="shared" si="16"/>
        <v>8.756539611360239</v>
      </c>
      <c r="X122" s="5">
        <f t="shared" si="9"/>
        <v>0</v>
      </c>
      <c r="Y122" s="34">
        <f>Controle[[#This Row],[Tempo Estudado]]+Y121</f>
        <v>2.6933701496367561</v>
      </c>
      <c r="Z122" s="35" t="str">
        <f t="shared" ca="1" si="17"/>
        <v/>
      </c>
      <c r="AA122" s="3" t="str">
        <f ca="1">IF(Z122="x",IF(Controle[[#This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3" spans="1:27" x14ac:dyDescent="0.25">
      <c r="A123" s="44">
        <f t="shared" si="13"/>
        <v>122</v>
      </c>
      <c r="B123" s="44" t="s">
        <v>5</v>
      </c>
      <c r="C123" s="44" t="s">
        <v>122</v>
      </c>
      <c r="D123" s="45">
        <v>5.9259259259259256E-3</v>
      </c>
      <c r="E123" s="44"/>
      <c r="F123" s="45">
        <f>Curso[[#This Row],[Tempo]]*$AG$4</f>
        <v>1.1752280333858391E-2</v>
      </c>
      <c r="G123" s="46">
        <f t="shared" si="14"/>
        <v>0.96003735344458452</v>
      </c>
      <c r="H123" s="47">
        <f>_xlfn.XLOOKUP(Curso[[#This Row],[Tempo Progr Acum]],Controle[Tempo Esperado Acum],Controle[Data corrida],,1,1)</f>
        <v>44680</v>
      </c>
      <c r="I123" s="47">
        <v>44681</v>
      </c>
      <c r="J123" s="48">
        <f ca="1">IF(Curso[[#This Row],[Data Prevista]]&gt;TODAY(),0,IF(Curso[[#This Row],[Data Prevista]]=TODAY(),3,2))</f>
        <v>2</v>
      </c>
      <c r="K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3" s="53">
        <f>IF((Curso[[#This Row],[Estudado]]-7)&lt;$H$2,"",Curso[[#This Row],[Estudado]]-7)</f>
        <v>44674</v>
      </c>
      <c r="M123" s="53" t="str">
        <f>IF((Curso[[#This Row],[Estudado]]-15)&lt;$H$2,"",Curso[[#This Row],[Estudado]]-15)</f>
        <v/>
      </c>
      <c r="N123" s="53" t="str">
        <f>IF((Curso[[#This Row],[Estudado]]-30)&lt;$H$2,"",Curso[[#This Row],[Estudado]]-30)</f>
        <v/>
      </c>
      <c r="O123" s="53" t="str">
        <f>IF((Curso[[#This Row],[Estudado]]-60)&lt;$H$2,"",Curso[[#This Row],[Estudado]]-60)</f>
        <v/>
      </c>
      <c r="P123" s="53" t="str">
        <f>IF((Curso[[#This Row],[Estudado]]-120)&lt;$H$2,"",Curso[[#This Row],[Estudado]]-120)</f>
        <v/>
      </c>
      <c r="Q123" s="48"/>
      <c r="R123" s="2"/>
      <c r="S123" s="16">
        <f t="shared" si="15"/>
        <v>122</v>
      </c>
      <c r="T123" s="7">
        <f t="shared" si="11"/>
        <v>44788</v>
      </c>
      <c r="U123" s="4" t="str">
        <f t="shared" si="12"/>
        <v>seg</v>
      </c>
      <c r="V123" s="31">
        <f>IF(Controle[[#This Row],[Dia Semana]]&lt;&gt;"dom",$AI$1,0)</f>
        <v>8.5014947683109118E-2</v>
      </c>
      <c r="W123" s="9">
        <f t="shared" si="16"/>
        <v>8.8415545590433489</v>
      </c>
      <c r="X123" s="5">
        <f t="shared" si="9"/>
        <v>0</v>
      </c>
      <c r="Y123" s="34">
        <f>Controle[[#This Row],[Tempo Estudado]]+Y122</f>
        <v>2.6933701496367561</v>
      </c>
      <c r="Z123" s="35" t="str">
        <f t="shared" ca="1" si="17"/>
        <v/>
      </c>
      <c r="AA123" s="3" t="str">
        <f ca="1">IF(Z123="x",IF(Controle[[#This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4" spans="1:27" x14ac:dyDescent="0.25">
      <c r="A124" s="44">
        <f t="shared" si="13"/>
        <v>123</v>
      </c>
      <c r="B124" s="44" t="s">
        <v>5</v>
      </c>
      <c r="C124" s="44" t="s">
        <v>123</v>
      </c>
      <c r="D124" s="45">
        <v>7.7083333333333335E-3</v>
      </c>
      <c r="E124" s="44"/>
      <c r="F124" s="45">
        <f>Curso[[#This Row],[Tempo]]*$AG$4</f>
        <v>1.5287145903026735E-2</v>
      </c>
      <c r="G124" s="46">
        <f t="shared" si="14"/>
        <v>0.97532449934761123</v>
      </c>
      <c r="H124" s="47">
        <f>_xlfn.XLOOKUP(Curso[[#This Row],[Tempo Progr Acum]],Controle[Tempo Esperado Acum],Controle[Data corrida],,1,1)</f>
        <v>44680</v>
      </c>
      <c r="I124" s="47">
        <v>44681</v>
      </c>
      <c r="J124" s="48">
        <f ca="1">IF(Curso[[#This Row],[Data Prevista]]&gt;TODAY(),0,IF(Curso[[#This Row],[Data Prevista]]=TODAY(),3,2))</f>
        <v>2</v>
      </c>
      <c r="K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4" s="53">
        <f>IF((Curso[[#This Row],[Estudado]]-7)&lt;$H$2,"",Curso[[#This Row],[Estudado]]-7)</f>
        <v>44674</v>
      </c>
      <c r="M124" s="53" t="str">
        <f>IF((Curso[[#This Row],[Estudado]]-15)&lt;$H$2,"",Curso[[#This Row],[Estudado]]-15)</f>
        <v/>
      </c>
      <c r="N124" s="53" t="str">
        <f>IF((Curso[[#This Row],[Estudado]]-30)&lt;$H$2,"",Curso[[#This Row],[Estudado]]-30)</f>
        <v/>
      </c>
      <c r="O124" s="53" t="str">
        <f>IF((Curso[[#This Row],[Estudado]]-60)&lt;$H$2,"",Curso[[#This Row],[Estudado]]-60)</f>
        <v/>
      </c>
      <c r="P124" s="53" t="str">
        <f>IF((Curso[[#This Row],[Estudado]]-120)&lt;$H$2,"",Curso[[#This Row],[Estudado]]-120)</f>
        <v/>
      </c>
      <c r="Q124" s="48"/>
      <c r="R124" s="2"/>
      <c r="S124" s="16">
        <f t="shared" si="15"/>
        <v>123</v>
      </c>
      <c r="T124" s="7">
        <f t="shared" si="11"/>
        <v>44789</v>
      </c>
      <c r="U124" s="4" t="str">
        <f t="shared" si="12"/>
        <v>ter</v>
      </c>
      <c r="V124" s="31">
        <f>IF(Controle[[#This Row],[Dia Semana]]&lt;&gt;"dom",$AI$1,0)</f>
        <v>8.5014947683109118E-2</v>
      </c>
      <c r="W124" s="9">
        <f t="shared" si="16"/>
        <v>8.9265695067264588</v>
      </c>
      <c r="X124" s="5">
        <f t="shared" si="9"/>
        <v>0</v>
      </c>
      <c r="Y124" s="34">
        <f>Controle[[#This Row],[Tempo Estudado]]+Y123</f>
        <v>2.6933701496367561</v>
      </c>
      <c r="Z124" s="35" t="str">
        <f t="shared" ca="1" si="17"/>
        <v/>
      </c>
      <c r="AA124" s="3" t="str">
        <f ca="1">IF(Z124="x",IF(Controle[[#This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5" spans="1:27" x14ac:dyDescent="0.25">
      <c r="A125" s="44">
        <f t="shared" si="13"/>
        <v>124</v>
      </c>
      <c r="B125" s="44" t="s">
        <v>5</v>
      </c>
      <c r="C125" s="44" t="s">
        <v>124</v>
      </c>
      <c r="D125" s="45">
        <v>6.5972222222222222E-3</v>
      </c>
      <c r="E125" s="44"/>
      <c r="F125" s="45">
        <f>Curso[[#This Row],[Tempo]]*$AG$4</f>
        <v>1.3083593340428287E-2</v>
      </c>
      <c r="G125" s="46">
        <f t="shared" si="14"/>
        <v>0.98840809268803953</v>
      </c>
      <c r="H125" s="47">
        <f>_xlfn.XLOOKUP(Curso[[#This Row],[Tempo Progr Acum]],Controle[Tempo Esperado Acum],Controle[Data corrida],,1,1)</f>
        <v>44680</v>
      </c>
      <c r="I125" s="47">
        <v>44681</v>
      </c>
      <c r="J125" s="48">
        <f ca="1">IF(Curso[[#This Row],[Data Prevista]]&gt;TODAY(),0,IF(Curso[[#This Row],[Data Prevista]]=TODAY(),3,2))</f>
        <v>2</v>
      </c>
      <c r="K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5" s="53">
        <f>IF((Curso[[#This Row],[Estudado]]-7)&lt;$H$2,"",Curso[[#This Row],[Estudado]]-7)</f>
        <v>44674</v>
      </c>
      <c r="M125" s="53" t="str">
        <f>IF((Curso[[#This Row],[Estudado]]-15)&lt;$H$2,"",Curso[[#This Row],[Estudado]]-15)</f>
        <v/>
      </c>
      <c r="N125" s="53" t="str">
        <f>IF((Curso[[#This Row],[Estudado]]-30)&lt;$H$2,"",Curso[[#This Row],[Estudado]]-30)</f>
        <v/>
      </c>
      <c r="O125" s="53" t="str">
        <f>IF((Curso[[#This Row],[Estudado]]-60)&lt;$H$2,"",Curso[[#This Row],[Estudado]]-60)</f>
        <v/>
      </c>
      <c r="P125" s="53" t="str">
        <f>IF((Curso[[#This Row],[Estudado]]-120)&lt;$H$2,"",Curso[[#This Row],[Estudado]]-120)</f>
        <v/>
      </c>
      <c r="Q125" s="48"/>
      <c r="R125" s="2"/>
      <c r="S125" s="16">
        <f t="shared" si="15"/>
        <v>124</v>
      </c>
      <c r="T125" s="7">
        <f t="shared" si="11"/>
        <v>44790</v>
      </c>
      <c r="U125" s="4" t="str">
        <f t="shared" si="12"/>
        <v>qua</v>
      </c>
      <c r="V125" s="31">
        <f>IF(Controle[[#This Row],[Dia Semana]]&lt;&gt;"dom",$AI$1,0)</f>
        <v>8.5014947683109118E-2</v>
      </c>
      <c r="W125" s="9">
        <f t="shared" si="16"/>
        <v>9.0115844544095687</v>
      </c>
      <c r="X125" s="5">
        <f t="shared" si="9"/>
        <v>0</v>
      </c>
      <c r="Y125" s="34">
        <f>Controle[[#This Row],[Tempo Estudado]]+Y124</f>
        <v>2.6933701496367561</v>
      </c>
      <c r="Z125" s="35" t="str">
        <f t="shared" ca="1" si="17"/>
        <v/>
      </c>
      <c r="AA125" s="3" t="str">
        <f ca="1">IF(Z125="x",IF(Controle[[#This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6" spans="1:27" x14ac:dyDescent="0.25">
      <c r="A126" s="44">
        <f t="shared" si="13"/>
        <v>125</v>
      </c>
      <c r="B126" s="44" t="s">
        <v>5</v>
      </c>
      <c r="C126" s="44" t="s">
        <v>125</v>
      </c>
      <c r="D126" s="45">
        <v>8.2754629629629619E-3</v>
      </c>
      <c r="E126" s="44"/>
      <c r="F126" s="45">
        <f>Curso[[#This Row],[Tempo]]*$AG$4</f>
        <v>1.6411875856853025E-2</v>
      </c>
      <c r="G126" s="46">
        <f t="shared" si="14"/>
        <v>1.0048199685448926</v>
      </c>
      <c r="H126" s="47">
        <f>_xlfn.XLOOKUP(Curso[[#This Row],[Tempo Progr Acum]],Controle[Tempo Esperado Acum],Controle[Data corrida],,1,1)</f>
        <v>44680</v>
      </c>
      <c r="I126" s="47">
        <v>44681</v>
      </c>
      <c r="J126" s="48">
        <f ca="1">IF(Curso[[#This Row],[Data Prevista]]&gt;TODAY(),0,IF(Curso[[#This Row],[Data Prevista]]=TODAY(),3,2))</f>
        <v>2</v>
      </c>
      <c r="K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6" s="53">
        <f>IF((Curso[[#This Row],[Estudado]]-7)&lt;$H$2,"",Curso[[#This Row],[Estudado]]-7)</f>
        <v>44674</v>
      </c>
      <c r="M126" s="53" t="str">
        <f>IF((Curso[[#This Row],[Estudado]]-15)&lt;$H$2,"",Curso[[#This Row],[Estudado]]-15)</f>
        <v/>
      </c>
      <c r="N126" s="53" t="str">
        <f>IF((Curso[[#This Row],[Estudado]]-30)&lt;$H$2,"",Curso[[#This Row],[Estudado]]-30)</f>
        <v/>
      </c>
      <c r="O126" s="53" t="str">
        <f>IF((Curso[[#This Row],[Estudado]]-60)&lt;$H$2,"",Curso[[#This Row],[Estudado]]-60)</f>
        <v/>
      </c>
      <c r="P126" s="53" t="str">
        <f>IF((Curso[[#This Row],[Estudado]]-120)&lt;$H$2,"",Curso[[#This Row],[Estudado]]-120)</f>
        <v/>
      </c>
      <c r="Q126" s="48"/>
      <c r="R126" s="2"/>
      <c r="S126" s="16">
        <f t="shared" si="15"/>
        <v>125</v>
      </c>
      <c r="T126" s="7">
        <f t="shared" si="11"/>
        <v>44791</v>
      </c>
      <c r="U126" s="4" t="str">
        <f t="shared" si="12"/>
        <v>qui</v>
      </c>
      <c r="V126" s="31">
        <f>IF(Controle[[#This Row],[Dia Semana]]&lt;&gt;"dom",$AI$1,0)</f>
        <v>8.5014947683109118E-2</v>
      </c>
      <c r="W126" s="9">
        <f t="shared" si="16"/>
        <v>9.0965994020926786</v>
      </c>
      <c r="X126" s="5">
        <f t="shared" si="9"/>
        <v>0</v>
      </c>
      <c r="Y126" s="34">
        <f>Controle[[#This Row],[Tempo Estudado]]+Y125</f>
        <v>2.6933701496367561</v>
      </c>
      <c r="Z126" s="35" t="str">
        <f t="shared" ca="1" si="17"/>
        <v/>
      </c>
      <c r="AA126" s="3" t="str">
        <f ca="1">IF(Z126="x",IF(Controle[[#This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7" spans="1:27" x14ac:dyDescent="0.25">
      <c r="A127" s="44">
        <f t="shared" si="13"/>
        <v>126</v>
      </c>
      <c r="B127" s="44" t="s">
        <v>5</v>
      </c>
      <c r="C127" s="44" t="s">
        <v>126</v>
      </c>
      <c r="D127" s="45">
        <v>0</v>
      </c>
      <c r="E127" s="44" t="s">
        <v>7</v>
      </c>
      <c r="F127" s="45">
        <f>Curso[[#This Row],[Tempo]]*$AG$4</f>
        <v>0</v>
      </c>
      <c r="G127" s="46">
        <f t="shared" si="14"/>
        <v>1.0048199685448926</v>
      </c>
      <c r="H127" s="47">
        <f>_xlfn.XLOOKUP(Curso[[#This Row],[Tempo Progr Acum]],Controle[Tempo Esperado Acum],Controle[Data corrida],,1,1)</f>
        <v>44680</v>
      </c>
      <c r="I127" s="47">
        <v>44681</v>
      </c>
      <c r="J127" s="48">
        <f ca="1">IF(Curso[[#This Row],[Data Prevista]]&gt;TODAY(),0,IF(Curso[[#This Row],[Data Prevista]]=TODAY(),3,2))</f>
        <v>2</v>
      </c>
      <c r="K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7" s="53">
        <f>IF((Curso[[#This Row],[Estudado]]-7)&lt;$H$2,"",Curso[[#This Row],[Estudado]]-7)</f>
        <v>44674</v>
      </c>
      <c r="M127" s="53" t="str">
        <f>IF((Curso[[#This Row],[Estudado]]-15)&lt;$H$2,"",Curso[[#This Row],[Estudado]]-15)</f>
        <v/>
      </c>
      <c r="N127" s="53" t="str">
        <f>IF((Curso[[#This Row],[Estudado]]-30)&lt;$H$2,"",Curso[[#This Row],[Estudado]]-30)</f>
        <v/>
      </c>
      <c r="O127" s="53" t="str">
        <f>IF((Curso[[#This Row],[Estudado]]-60)&lt;$H$2,"",Curso[[#This Row],[Estudado]]-60)</f>
        <v/>
      </c>
      <c r="P127" s="53" t="str">
        <f>IF((Curso[[#This Row],[Estudado]]-120)&lt;$H$2,"",Curso[[#This Row],[Estudado]]-120)</f>
        <v/>
      </c>
      <c r="Q127" s="48"/>
      <c r="R127" s="2"/>
      <c r="S127" s="16">
        <f t="shared" si="15"/>
        <v>126</v>
      </c>
      <c r="T127" s="7">
        <f t="shared" si="11"/>
        <v>44792</v>
      </c>
      <c r="U127" s="4" t="str">
        <f t="shared" si="12"/>
        <v>sex</v>
      </c>
      <c r="V127" s="31">
        <f>IF(Controle[[#This Row],[Dia Semana]]&lt;&gt;"dom",$AI$1,0)</f>
        <v>8.5014947683109118E-2</v>
      </c>
      <c r="W127" s="9">
        <f t="shared" si="16"/>
        <v>9.1816143497757885</v>
      </c>
      <c r="X127" s="5">
        <f t="shared" si="9"/>
        <v>0</v>
      </c>
      <c r="Y127" s="34">
        <f>Controle[[#This Row],[Tempo Estudado]]+Y126</f>
        <v>2.6933701496367561</v>
      </c>
      <c r="Z127" s="35" t="str">
        <f t="shared" ca="1" si="17"/>
        <v/>
      </c>
      <c r="AA127" s="3" t="str">
        <f ca="1">IF(Z127="x",IF(Controle[[#This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8" spans="1:27" x14ac:dyDescent="0.25">
      <c r="A128" s="44">
        <f t="shared" si="13"/>
        <v>127</v>
      </c>
      <c r="B128" s="44" t="s">
        <v>5</v>
      </c>
      <c r="C128" s="44" t="s">
        <v>127</v>
      </c>
      <c r="D128" s="45">
        <v>5.8912037037037032E-3</v>
      </c>
      <c r="E128" s="44"/>
      <c r="F128" s="45">
        <f>Curso[[#This Row],[Tempo]]*$AG$4</f>
        <v>1.1683419316277189E-2</v>
      </c>
      <c r="G128" s="46">
        <f t="shared" si="14"/>
        <v>1.0165033878611698</v>
      </c>
      <c r="H128" s="47">
        <f>_xlfn.XLOOKUP(Curso[[#This Row],[Tempo Progr Acum]],Controle[Tempo Esperado Acum],Controle[Data corrida],,1,1)</f>
        <v>44680</v>
      </c>
      <c r="I128" s="47">
        <v>44681</v>
      </c>
      <c r="J128" s="48">
        <f ca="1">IF(Curso[[#This Row],[Data Prevista]]&gt;TODAY(),0,IF(Curso[[#This Row],[Data Prevista]]=TODAY(),3,2))</f>
        <v>2</v>
      </c>
      <c r="K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8" s="53">
        <f>IF((Curso[[#This Row],[Estudado]]-7)&lt;$H$2,"",Curso[[#This Row],[Estudado]]-7)</f>
        <v>44674</v>
      </c>
      <c r="M128" s="53" t="str">
        <f>IF((Curso[[#This Row],[Estudado]]-15)&lt;$H$2,"",Curso[[#This Row],[Estudado]]-15)</f>
        <v/>
      </c>
      <c r="N128" s="53" t="str">
        <f>IF((Curso[[#This Row],[Estudado]]-30)&lt;$H$2,"",Curso[[#This Row],[Estudado]]-30)</f>
        <v/>
      </c>
      <c r="O128" s="53" t="str">
        <f>IF((Curso[[#This Row],[Estudado]]-60)&lt;$H$2,"",Curso[[#This Row],[Estudado]]-60)</f>
        <v/>
      </c>
      <c r="P128" s="53" t="str">
        <f>IF((Curso[[#This Row],[Estudado]]-120)&lt;$H$2,"",Curso[[#This Row],[Estudado]]-120)</f>
        <v/>
      </c>
      <c r="Q128" s="48"/>
      <c r="R128" s="2"/>
      <c r="S128" s="16">
        <f t="shared" si="15"/>
        <v>127</v>
      </c>
      <c r="T128" s="7">
        <f t="shared" si="11"/>
        <v>44793</v>
      </c>
      <c r="U128" s="4" t="str">
        <f t="shared" si="12"/>
        <v>sáb</v>
      </c>
      <c r="V128" s="31">
        <f>IF(Controle[[#This Row],[Dia Semana]]&lt;&gt;"dom",$AI$1,0)</f>
        <v>8.5014947683109118E-2</v>
      </c>
      <c r="W128" s="9">
        <f t="shared" si="16"/>
        <v>9.2666292974588984</v>
      </c>
      <c r="X128" s="5">
        <f t="shared" si="9"/>
        <v>0</v>
      </c>
      <c r="Y128" s="34">
        <f>Controle[[#This Row],[Tempo Estudado]]+Y127</f>
        <v>2.6933701496367561</v>
      </c>
      <c r="Z128" s="35" t="str">
        <f t="shared" ca="1" si="17"/>
        <v/>
      </c>
      <c r="AA128" s="3" t="str">
        <f ca="1">IF(Z128="x",IF(Controle[[#This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9" spans="1:27" x14ac:dyDescent="0.25">
      <c r="A129" s="44">
        <f t="shared" si="13"/>
        <v>128</v>
      </c>
      <c r="B129" s="44" t="s">
        <v>5</v>
      </c>
      <c r="C129" s="44" t="s">
        <v>128</v>
      </c>
      <c r="D129" s="45">
        <v>7.3148148148148148E-3</v>
      </c>
      <c r="E129" s="44"/>
      <c r="F129" s="45">
        <f>Curso[[#This Row],[Tempo]]*$AG$4</f>
        <v>1.4506721037106452E-2</v>
      </c>
      <c r="G129" s="46">
        <f t="shared" si="14"/>
        <v>1.0310101088982762</v>
      </c>
      <c r="H129" s="47">
        <f>_xlfn.XLOOKUP(Curso[[#This Row],[Tempo Progr Acum]],Controle[Tempo Esperado Acum],Controle[Data corrida],,1,1)</f>
        <v>44681</v>
      </c>
      <c r="I129" s="47">
        <v>44681</v>
      </c>
      <c r="J129" s="48">
        <f ca="1">IF(Curso[[#This Row],[Data Prevista]]&gt;TODAY(),0,IF(Curso[[#This Row],[Data Prevista]]=TODAY(),3,2))</f>
        <v>2</v>
      </c>
      <c r="K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9" s="53">
        <f>IF((Curso[[#This Row],[Estudado]]-7)&lt;$H$2,"",Curso[[#This Row],[Estudado]]-7)</f>
        <v>44674</v>
      </c>
      <c r="M129" s="53" t="str">
        <f>IF((Curso[[#This Row],[Estudado]]-15)&lt;$H$2,"",Curso[[#This Row],[Estudado]]-15)</f>
        <v/>
      </c>
      <c r="N129" s="53" t="str">
        <f>IF((Curso[[#This Row],[Estudado]]-30)&lt;$H$2,"",Curso[[#This Row],[Estudado]]-30)</f>
        <v/>
      </c>
      <c r="O129" s="53" t="str">
        <f>IF((Curso[[#This Row],[Estudado]]-60)&lt;$H$2,"",Curso[[#This Row],[Estudado]]-60)</f>
        <v/>
      </c>
      <c r="P129" s="53" t="str">
        <f>IF((Curso[[#This Row],[Estudado]]-120)&lt;$H$2,"",Curso[[#This Row],[Estudado]]-120)</f>
        <v/>
      </c>
      <c r="Q129" s="48"/>
      <c r="R129" s="2"/>
      <c r="S129" s="16">
        <f t="shared" si="15"/>
        <v>128</v>
      </c>
      <c r="T129" s="7">
        <f t="shared" si="11"/>
        <v>44794</v>
      </c>
      <c r="U129" s="4" t="str">
        <f t="shared" si="12"/>
        <v>dom</v>
      </c>
      <c r="V129" s="31">
        <f>IF(Controle[[#This Row],[Dia Semana]]&lt;&gt;"dom",$AI$1,0)</f>
        <v>0</v>
      </c>
      <c r="W129" s="9">
        <f t="shared" si="16"/>
        <v>9.2666292974588984</v>
      </c>
      <c r="X129" s="5">
        <f t="shared" si="9"/>
        <v>0</v>
      </c>
      <c r="Y129" s="34">
        <f>Controle[[#This Row],[Tempo Estudado]]+Y128</f>
        <v>2.6933701496367561</v>
      </c>
      <c r="Z129" s="35" t="str">
        <f t="shared" ca="1" si="17"/>
        <v/>
      </c>
      <c r="AA129" s="3" t="str">
        <f ca="1">IF(Z129="x",IF(Controle[[#This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0" spans="1:27" x14ac:dyDescent="0.25">
      <c r="A130" s="44">
        <f t="shared" si="13"/>
        <v>129</v>
      </c>
      <c r="B130" s="44" t="s">
        <v>5</v>
      </c>
      <c r="C130" s="44" t="s">
        <v>68</v>
      </c>
      <c r="D130" s="45">
        <v>0</v>
      </c>
      <c r="E130" s="44" t="s">
        <v>69</v>
      </c>
      <c r="F130" s="45">
        <f>Curso[[#This Row],[Tempo]]*$AG$4</f>
        <v>0</v>
      </c>
      <c r="G130" s="46">
        <f t="shared" si="14"/>
        <v>1.0310101088982762</v>
      </c>
      <c r="H130" s="47">
        <f>_xlfn.XLOOKUP(Curso[[#This Row],[Tempo Progr Acum]],Controle[Tempo Esperado Acum],Controle[Data corrida],,1,1)</f>
        <v>44681</v>
      </c>
      <c r="I130" s="47">
        <v>44681</v>
      </c>
      <c r="J130" s="48">
        <f ca="1">IF(Curso[[#This Row],[Data Prevista]]&gt;TODAY(),0,IF(Curso[[#This Row],[Data Prevista]]=TODAY(),3,2))</f>
        <v>2</v>
      </c>
      <c r="K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0" s="53">
        <f>IF((Curso[[#This Row],[Estudado]]-7)&lt;$H$2,"",Curso[[#This Row],[Estudado]]-7)</f>
        <v>44674</v>
      </c>
      <c r="M130" s="53" t="str">
        <f>IF((Curso[[#This Row],[Estudado]]-15)&lt;$H$2,"",Curso[[#This Row],[Estudado]]-15)</f>
        <v/>
      </c>
      <c r="N130" s="53" t="str">
        <f>IF((Curso[[#This Row],[Estudado]]-30)&lt;$H$2,"",Curso[[#This Row],[Estudado]]-30)</f>
        <v/>
      </c>
      <c r="O130" s="53" t="str">
        <f>IF((Curso[[#This Row],[Estudado]]-60)&lt;$H$2,"",Curso[[#This Row],[Estudado]]-60)</f>
        <v/>
      </c>
      <c r="P130" s="53" t="str">
        <f>IF((Curso[[#This Row],[Estudado]]-120)&lt;$H$2,"",Curso[[#This Row],[Estudado]]-120)</f>
        <v/>
      </c>
      <c r="Q130" s="48"/>
      <c r="R130" s="2"/>
      <c r="S130" s="16">
        <f t="shared" si="15"/>
        <v>129</v>
      </c>
      <c r="T130" s="7">
        <f t="shared" si="11"/>
        <v>44795</v>
      </c>
      <c r="U130" s="4" t="str">
        <f t="shared" si="12"/>
        <v>seg</v>
      </c>
      <c r="V130" s="31">
        <f>IF(Controle[[#This Row],[Dia Semana]]&lt;&gt;"dom",$AI$1,0)</f>
        <v>8.5014947683109118E-2</v>
      </c>
      <c r="W130" s="9">
        <f t="shared" si="16"/>
        <v>9.3516442451420083</v>
      </c>
      <c r="X130" s="5">
        <f t="shared" ref="X130:X193" si="18">SUMIF(I:I,T130,F:F)</f>
        <v>0</v>
      </c>
      <c r="Y130" s="34">
        <f>Controle[[#This Row],[Tempo Estudado]]+Y129</f>
        <v>2.6933701496367561</v>
      </c>
      <c r="Z130" s="35" t="str">
        <f t="shared" ref="Z130:Z161" ca="1" si="19">IF(T130=TODAY(),"X",IF(T130&lt;TODAY(),"O",""))</f>
        <v/>
      </c>
      <c r="AA130" s="3" t="str">
        <f ca="1">IF(Z130="x",IF(Controle[[#This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1" spans="1:27" x14ac:dyDescent="0.25">
      <c r="A131" s="44">
        <f t="shared" si="13"/>
        <v>130</v>
      </c>
      <c r="B131" s="44" t="s">
        <v>5</v>
      </c>
      <c r="C131" s="44" t="s">
        <v>129</v>
      </c>
      <c r="D131" s="45">
        <v>0</v>
      </c>
      <c r="E131" s="44" t="s">
        <v>7</v>
      </c>
      <c r="F131" s="45">
        <f>Curso[[#This Row],[Tempo]]*$AG$4</f>
        <v>0</v>
      </c>
      <c r="G131" s="46">
        <f t="shared" si="14"/>
        <v>1.0310101088982762</v>
      </c>
      <c r="H131" s="47">
        <f>_xlfn.XLOOKUP(Curso[[#This Row],[Tempo Progr Acum]],Controle[Tempo Esperado Acum],Controle[Data corrida],,1,1)</f>
        <v>44681</v>
      </c>
      <c r="I131" s="47">
        <v>44681</v>
      </c>
      <c r="J131" s="48">
        <f ca="1">IF(Curso[[#This Row],[Data Prevista]]&gt;TODAY(),0,IF(Curso[[#This Row],[Data Prevista]]=TODAY(),3,2))</f>
        <v>2</v>
      </c>
      <c r="K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1" s="53">
        <f>IF((Curso[[#This Row],[Estudado]]-7)&lt;$H$2,"",Curso[[#This Row],[Estudado]]-7)</f>
        <v>44674</v>
      </c>
      <c r="M131" s="53" t="str">
        <f>IF((Curso[[#This Row],[Estudado]]-15)&lt;$H$2,"",Curso[[#This Row],[Estudado]]-15)</f>
        <v/>
      </c>
      <c r="N131" s="53" t="str">
        <f>IF((Curso[[#This Row],[Estudado]]-30)&lt;$H$2,"",Curso[[#This Row],[Estudado]]-30)</f>
        <v/>
      </c>
      <c r="O131" s="53" t="str">
        <f>IF((Curso[[#This Row],[Estudado]]-60)&lt;$H$2,"",Curso[[#This Row],[Estudado]]-60)</f>
        <v/>
      </c>
      <c r="P131" s="53" t="str">
        <f>IF((Curso[[#This Row],[Estudado]]-120)&lt;$H$2,"",Curso[[#This Row],[Estudado]]-120)</f>
        <v/>
      </c>
      <c r="Q131" s="48"/>
      <c r="R131" s="2"/>
      <c r="S131" s="16">
        <f t="shared" si="15"/>
        <v>130</v>
      </c>
      <c r="T131" s="7">
        <f t="shared" ref="T131:T194" si="20">IF(S131&lt;&gt;0,T130+1,"")</f>
        <v>44796</v>
      </c>
      <c r="U131" s="4" t="str">
        <f t="shared" ref="U131:U194" si="21">TEXT(T131,"ddd")</f>
        <v>ter</v>
      </c>
      <c r="V131" s="31">
        <f>IF(Controle[[#This Row],[Dia Semana]]&lt;&gt;"dom",$AI$1,0)</f>
        <v>8.5014947683109118E-2</v>
      </c>
      <c r="W131" s="9">
        <f t="shared" si="16"/>
        <v>9.4366591928251182</v>
      </c>
      <c r="X131" s="5">
        <f t="shared" si="18"/>
        <v>0</v>
      </c>
      <c r="Y131" s="34">
        <f>Controle[[#This Row],[Tempo Estudado]]+Y130</f>
        <v>2.6933701496367561</v>
      </c>
      <c r="Z131" s="35" t="str">
        <f t="shared" ca="1" si="19"/>
        <v/>
      </c>
      <c r="AA131" s="3" t="str">
        <f ca="1">IF(Z131="x",IF(Controle[[#This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2" spans="1:27" x14ac:dyDescent="0.25">
      <c r="A132" s="44">
        <f t="shared" ref="A132:A195" si="22">A131+1</f>
        <v>131</v>
      </c>
      <c r="B132" s="44" t="s">
        <v>5</v>
      </c>
      <c r="C132" s="44" t="s">
        <v>130</v>
      </c>
      <c r="D132" s="45">
        <v>5.6597222222222222E-3</v>
      </c>
      <c r="E132" s="44"/>
      <c r="F132" s="45">
        <f>Curso[[#This Row],[Tempo]]*$AG$4</f>
        <v>1.1224345865735846E-2</v>
      </c>
      <c r="G132" s="46">
        <f t="shared" ref="G132:G195" si="23">F132+G131</f>
        <v>1.0422344547640121</v>
      </c>
      <c r="H132" s="47">
        <f>_xlfn.XLOOKUP(Curso[[#This Row],[Tempo Progr Acum]],Controle[Tempo Esperado Acum],Controle[Data corrida],,1,1)</f>
        <v>44681</v>
      </c>
      <c r="I132" s="47">
        <v>44682</v>
      </c>
      <c r="J132" s="48">
        <f ca="1">IF(Curso[[#This Row],[Data Prevista]]&gt;TODAY(),0,IF(Curso[[#This Row],[Data Prevista]]=TODAY(),3,2))</f>
        <v>2</v>
      </c>
      <c r="K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2" s="53">
        <f>IF((Curso[[#This Row],[Estudado]]-7)&lt;$H$2,"",Curso[[#This Row],[Estudado]]-7)</f>
        <v>44675</v>
      </c>
      <c r="M132" s="53">
        <f>IF((Curso[[#This Row],[Estudado]]-15)&lt;$H$2,"",Curso[[#This Row],[Estudado]]-15)</f>
        <v>44667</v>
      </c>
      <c r="N132" s="53" t="str">
        <f>IF((Curso[[#This Row],[Estudado]]-30)&lt;$H$2,"",Curso[[#This Row],[Estudado]]-30)</f>
        <v/>
      </c>
      <c r="O132" s="53" t="str">
        <f>IF((Curso[[#This Row],[Estudado]]-60)&lt;$H$2,"",Curso[[#This Row],[Estudado]]-60)</f>
        <v/>
      </c>
      <c r="P132" s="53" t="str">
        <f>IF((Curso[[#This Row],[Estudado]]-120)&lt;$H$2,"",Curso[[#This Row],[Estudado]]-120)</f>
        <v/>
      </c>
      <c r="Q132" s="48"/>
      <c r="R132" s="2"/>
      <c r="S132" s="16">
        <f t="shared" ref="S132:S191" si="24">S131+1</f>
        <v>131</v>
      </c>
      <c r="T132" s="7">
        <f t="shared" si="20"/>
        <v>44797</v>
      </c>
      <c r="U132" s="4" t="str">
        <f t="shared" si="21"/>
        <v>qua</v>
      </c>
      <c r="V132" s="31">
        <f>IF(Controle[[#This Row],[Dia Semana]]&lt;&gt;"dom",$AI$1,0)</f>
        <v>8.5014947683109118E-2</v>
      </c>
      <c r="W132" s="9">
        <f t="shared" ref="W132:W195" si="25">V132+W131</f>
        <v>9.5216741405082281</v>
      </c>
      <c r="X132" s="5">
        <f t="shared" si="18"/>
        <v>0</v>
      </c>
      <c r="Y132" s="34">
        <f>Controle[[#This Row],[Tempo Estudado]]+Y131</f>
        <v>2.6933701496367561</v>
      </c>
      <c r="Z132" s="35" t="str">
        <f t="shared" ca="1" si="19"/>
        <v/>
      </c>
      <c r="AA132" s="3" t="str">
        <f ca="1">IF(Z132="x",IF(Controle[[#This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3" spans="1:27" x14ac:dyDescent="0.25">
      <c r="A133" s="44">
        <f t="shared" si="22"/>
        <v>132</v>
      </c>
      <c r="B133" s="44" t="s">
        <v>5</v>
      </c>
      <c r="C133" s="44" t="s">
        <v>131</v>
      </c>
      <c r="D133" s="45">
        <v>6.053240740740741E-3</v>
      </c>
      <c r="E133" s="44"/>
      <c r="F133" s="45">
        <f>Curso[[#This Row],[Tempo]]*$AG$4</f>
        <v>1.2004770731656129E-2</v>
      </c>
      <c r="G133" s="46">
        <f t="shared" si="23"/>
        <v>1.0542392254956683</v>
      </c>
      <c r="H133" s="47">
        <f>_xlfn.XLOOKUP(Curso[[#This Row],[Tempo Progr Acum]],Controle[Tempo Esperado Acum],Controle[Data corrida],,1,1)</f>
        <v>44681</v>
      </c>
      <c r="I133" s="47">
        <v>44682</v>
      </c>
      <c r="J133" s="48">
        <f ca="1">IF(Curso[[#This Row],[Data Prevista]]&gt;TODAY(),0,IF(Curso[[#This Row],[Data Prevista]]=TODAY(),3,2))</f>
        <v>2</v>
      </c>
      <c r="K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3" s="53">
        <f>IF((Curso[[#This Row],[Estudado]]-7)&lt;$H$2,"",Curso[[#This Row],[Estudado]]-7)</f>
        <v>44675</v>
      </c>
      <c r="M133" s="53">
        <f>IF((Curso[[#This Row],[Estudado]]-15)&lt;$H$2,"",Curso[[#This Row],[Estudado]]-15)</f>
        <v>44667</v>
      </c>
      <c r="N133" s="53" t="str">
        <f>IF((Curso[[#This Row],[Estudado]]-30)&lt;$H$2,"",Curso[[#This Row],[Estudado]]-30)</f>
        <v/>
      </c>
      <c r="O133" s="53" t="str">
        <f>IF((Curso[[#This Row],[Estudado]]-60)&lt;$H$2,"",Curso[[#This Row],[Estudado]]-60)</f>
        <v/>
      </c>
      <c r="P133" s="53" t="str">
        <f>IF((Curso[[#This Row],[Estudado]]-120)&lt;$H$2,"",Curso[[#This Row],[Estudado]]-120)</f>
        <v/>
      </c>
      <c r="Q133" s="48"/>
      <c r="R133" s="2"/>
      <c r="S133" s="16">
        <f t="shared" si="24"/>
        <v>132</v>
      </c>
      <c r="T133" s="7">
        <f t="shared" si="20"/>
        <v>44798</v>
      </c>
      <c r="U133" s="4" t="str">
        <f t="shared" si="21"/>
        <v>qui</v>
      </c>
      <c r="V133" s="31">
        <f>IF(Controle[[#This Row],[Dia Semana]]&lt;&gt;"dom",$AI$1,0)</f>
        <v>8.5014947683109118E-2</v>
      </c>
      <c r="W133" s="9">
        <f t="shared" si="25"/>
        <v>9.606689088191338</v>
      </c>
      <c r="X133" s="5">
        <f t="shared" si="18"/>
        <v>0</v>
      </c>
      <c r="Y133" s="34">
        <f>Controle[[#This Row],[Tempo Estudado]]+Y132</f>
        <v>2.6933701496367561</v>
      </c>
      <c r="Z133" s="35" t="str">
        <f t="shared" ca="1" si="19"/>
        <v/>
      </c>
      <c r="AA133" s="3" t="str">
        <f ca="1">IF(Z133="x",IF(Controle[[#This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4" spans="1:27" x14ac:dyDescent="0.25">
      <c r="A134" s="44">
        <f t="shared" si="22"/>
        <v>133</v>
      </c>
      <c r="B134" s="44" t="s">
        <v>5</v>
      </c>
      <c r="C134" s="44" t="s">
        <v>132</v>
      </c>
      <c r="D134" s="45">
        <v>6.0648148148148145E-3</v>
      </c>
      <c r="E134" s="44"/>
      <c r="F134" s="45">
        <f>Curso[[#This Row],[Tempo]]*$AG$4</f>
        <v>1.2027724404183196E-2</v>
      </c>
      <c r="G134" s="46">
        <f t="shared" si="23"/>
        <v>1.0662669498998514</v>
      </c>
      <c r="H134" s="47">
        <f>_xlfn.XLOOKUP(Curso[[#This Row],[Tempo Progr Acum]],Controle[Tempo Esperado Acum],Controle[Data corrida],,1,1)</f>
        <v>44681</v>
      </c>
      <c r="I134" s="47">
        <v>44682</v>
      </c>
      <c r="J134" s="48">
        <f ca="1">IF(Curso[[#This Row],[Data Prevista]]&gt;TODAY(),0,IF(Curso[[#This Row],[Data Prevista]]=TODAY(),3,2))</f>
        <v>2</v>
      </c>
      <c r="K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4" s="53">
        <f>IF((Curso[[#This Row],[Estudado]]-7)&lt;$H$2,"",Curso[[#This Row],[Estudado]]-7)</f>
        <v>44675</v>
      </c>
      <c r="M134" s="53">
        <f>IF((Curso[[#This Row],[Estudado]]-15)&lt;$H$2,"",Curso[[#This Row],[Estudado]]-15)</f>
        <v>44667</v>
      </c>
      <c r="N134" s="53" t="str">
        <f>IF((Curso[[#This Row],[Estudado]]-30)&lt;$H$2,"",Curso[[#This Row],[Estudado]]-30)</f>
        <v/>
      </c>
      <c r="O134" s="53" t="str">
        <f>IF((Curso[[#This Row],[Estudado]]-60)&lt;$H$2,"",Curso[[#This Row],[Estudado]]-60)</f>
        <v/>
      </c>
      <c r="P134" s="53" t="str">
        <f>IF((Curso[[#This Row],[Estudado]]-120)&lt;$H$2,"",Curso[[#This Row],[Estudado]]-120)</f>
        <v/>
      </c>
      <c r="Q134" s="48"/>
      <c r="R134" s="2"/>
      <c r="S134" s="16">
        <f t="shared" si="24"/>
        <v>133</v>
      </c>
      <c r="T134" s="7">
        <f t="shared" si="20"/>
        <v>44799</v>
      </c>
      <c r="U134" s="4" t="str">
        <f t="shared" si="21"/>
        <v>sex</v>
      </c>
      <c r="V134" s="31">
        <f>IF(Controle[[#This Row],[Dia Semana]]&lt;&gt;"dom",$AI$1,0)</f>
        <v>8.5014947683109118E-2</v>
      </c>
      <c r="W134" s="9">
        <f t="shared" si="25"/>
        <v>9.691704035874448</v>
      </c>
      <c r="X134" s="5">
        <f t="shared" si="18"/>
        <v>0</v>
      </c>
      <c r="Y134" s="34">
        <f>Controle[[#This Row],[Tempo Estudado]]+Y133</f>
        <v>2.6933701496367561</v>
      </c>
      <c r="Z134" s="35" t="str">
        <f t="shared" ca="1" si="19"/>
        <v/>
      </c>
      <c r="AA134" s="3" t="str">
        <f ca="1">IF(Z134="x",IF(Controle[[#This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5" spans="1:27" x14ac:dyDescent="0.25">
      <c r="A135" s="44">
        <f t="shared" si="22"/>
        <v>134</v>
      </c>
      <c r="B135" s="44" t="s">
        <v>5</v>
      </c>
      <c r="C135" s="44" t="s">
        <v>133</v>
      </c>
      <c r="D135" s="45">
        <v>5.3240740740740748E-3</v>
      </c>
      <c r="E135" s="44"/>
      <c r="F135" s="45">
        <f>Curso[[#This Row],[Tempo]]*$AG$4</f>
        <v>1.0558689362450899E-2</v>
      </c>
      <c r="G135" s="46">
        <f t="shared" si="23"/>
        <v>1.0768256392623023</v>
      </c>
      <c r="H135" s="47">
        <f>_xlfn.XLOOKUP(Curso[[#This Row],[Tempo Progr Acum]],Controle[Tempo Esperado Acum],Controle[Data corrida],,1,1)</f>
        <v>44681</v>
      </c>
      <c r="I135" s="47">
        <v>44682</v>
      </c>
      <c r="J135" s="48">
        <f ca="1">IF(Curso[[#This Row],[Data Prevista]]&gt;TODAY(),0,IF(Curso[[#This Row],[Data Prevista]]=TODAY(),3,2))</f>
        <v>2</v>
      </c>
      <c r="K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5" s="53">
        <f>IF((Curso[[#This Row],[Estudado]]-7)&lt;$H$2,"",Curso[[#This Row],[Estudado]]-7)</f>
        <v>44675</v>
      </c>
      <c r="M135" s="53">
        <f>IF((Curso[[#This Row],[Estudado]]-15)&lt;$H$2,"",Curso[[#This Row],[Estudado]]-15)</f>
        <v>44667</v>
      </c>
      <c r="N135" s="53" t="str">
        <f>IF((Curso[[#This Row],[Estudado]]-30)&lt;$H$2,"",Curso[[#This Row],[Estudado]]-30)</f>
        <v/>
      </c>
      <c r="O135" s="53" t="str">
        <f>IF((Curso[[#This Row],[Estudado]]-60)&lt;$H$2,"",Curso[[#This Row],[Estudado]]-60)</f>
        <v/>
      </c>
      <c r="P135" s="53" t="str">
        <f>IF((Curso[[#This Row],[Estudado]]-120)&lt;$H$2,"",Curso[[#This Row],[Estudado]]-120)</f>
        <v/>
      </c>
      <c r="Q135" s="48"/>
      <c r="R135" s="2"/>
      <c r="S135" s="16">
        <f t="shared" si="24"/>
        <v>134</v>
      </c>
      <c r="T135" s="7">
        <f t="shared" si="20"/>
        <v>44800</v>
      </c>
      <c r="U135" s="4" t="str">
        <f t="shared" si="21"/>
        <v>sáb</v>
      </c>
      <c r="V135" s="31">
        <f>IF(Controle[[#This Row],[Dia Semana]]&lt;&gt;"dom",$AI$1,0)</f>
        <v>8.5014947683109118E-2</v>
      </c>
      <c r="W135" s="9">
        <f t="shared" si="25"/>
        <v>9.7767189835575579</v>
      </c>
      <c r="X135" s="5">
        <f t="shared" si="18"/>
        <v>0</v>
      </c>
      <c r="Y135" s="34">
        <f>Controle[[#This Row],[Tempo Estudado]]+Y134</f>
        <v>2.6933701496367561</v>
      </c>
      <c r="Z135" s="35" t="str">
        <f t="shared" ca="1" si="19"/>
        <v/>
      </c>
      <c r="AA135" s="3" t="str">
        <f ca="1">IF(Z135="x",IF(Controle[[#This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6" spans="1:27" x14ac:dyDescent="0.25">
      <c r="A136" s="44">
        <f t="shared" si="22"/>
        <v>135</v>
      </c>
      <c r="B136" s="44" t="s">
        <v>5</v>
      </c>
      <c r="C136" s="44" t="s">
        <v>134</v>
      </c>
      <c r="D136" s="45">
        <v>2.7893518518518519E-3</v>
      </c>
      <c r="E136" s="44"/>
      <c r="F136" s="45">
        <f>Curso[[#This Row],[Tempo]]*$AG$4</f>
        <v>5.5318350790231879E-3</v>
      </c>
      <c r="G136" s="46">
        <f t="shared" si="23"/>
        <v>1.0823574743413256</v>
      </c>
      <c r="H136" s="47">
        <f>_xlfn.XLOOKUP(Curso[[#This Row],[Tempo Progr Acum]],Controle[Tempo Esperado Acum],Controle[Data corrida],,1,1)</f>
        <v>44681</v>
      </c>
      <c r="I136" s="47">
        <v>44682</v>
      </c>
      <c r="J136" s="48">
        <f ca="1">IF(Curso[[#This Row],[Data Prevista]]&gt;TODAY(),0,IF(Curso[[#This Row],[Data Prevista]]=TODAY(),3,2))</f>
        <v>2</v>
      </c>
      <c r="K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6" s="53">
        <f>IF((Curso[[#This Row],[Estudado]]-7)&lt;$H$2,"",Curso[[#This Row],[Estudado]]-7)</f>
        <v>44675</v>
      </c>
      <c r="M136" s="53">
        <f>IF((Curso[[#This Row],[Estudado]]-15)&lt;$H$2,"",Curso[[#This Row],[Estudado]]-15)</f>
        <v>44667</v>
      </c>
      <c r="N136" s="53" t="str">
        <f>IF((Curso[[#This Row],[Estudado]]-30)&lt;$H$2,"",Curso[[#This Row],[Estudado]]-30)</f>
        <v/>
      </c>
      <c r="O136" s="53" t="str">
        <f>IF((Curso[[#This Row],[Estudado]]-60)&lt;$H$2,"",Curso[[#This Row],[Estudado]]-60)</f>
        <v/>
      </c>
      <c r="P136" s="53" t="str">
        <f>IF((Curso[[#This Row],[Estudado]]-120)&lt;$H$2,"",Curso[[#This Row],[Estudado]]-120)</f>
        <v/>
      </c>
      <c r="Q136" s="48"/>
      <c r="R136" s="2"/>
      <c r="S136" s="16">
        <f t="shared" si="24"/>
        <v>135</v>
      </c>
      <c r="T136" s="7">
        <f t="shared" si="20"/>
        <v>44801</v>
      </c>
      <c r="U136" s="4" t="str">
        <f t="shared" si="21"/>
        <v>dom</v>
      </c>
      <c r="V136" s="31">
        <f>IF(Controle[[#This Row],[Dia Semana]]&lt;&gt;"dom",$AI$1,0)</f>
        <v>0</v>
      </c>
      <c r="W136" s="9">
        <f t="shared" si="25"/>
        <v>9.7767189835575579</v>
      </c>
      <c r="X136" s="5">
        <f t="shared" si="18"/>
        <v>0</v>
      </c>
      <c r="Y136" s="34">
        <f>Controle[[#This Row],[Tempo Estudado]]+Y135</f>
        <v>2.6933701496367561</v>
      </c>
      <c r="Z136" s="35" t="str">
        <f t="shared" ca="1" si="19"/>
        <v/>
      </c>
      <c r="AA136" s="3" t="str">
        <f ca="1">IF(Z136="x",IF(Controle[[#This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7" spans="1:27" x14ac:dyDescent="0.25">
      <c r="A137" s="44">
        <f t="shared" si="22"/>
        <v>136</v>
      </c>
      <c r="B137" s="44" t="s">
        <v>5</v>
      </c>
      <c r="C137" s="44" t="s">
        <v>135</v>
      </c>
      <c r="D137" s="45">
        <v>2.0949074074074073E-3</v>
      </c>
      <c r="E137" s="44"/>
      <c r="F137" s="45">
        <f>Curso[[#This Row],[Tempo]]*$AG$4</f>
        <v>4.1546147273991575E-3</v>
      </c>
      <c r="G137" s="46">
        <f t="shared" si="23"/>
        <v>1.0865120890687248</v>
      </c>
      <c r="H137" s="47">
        <f>_xlfn.XLOOKUP(Curso[[#This Row],[Tempo Progr Acum]],Controle[Tempo Esperado Acum],Controle[Data corrida],,1,1)</f>
        <v>44681</v>
      </c>
      <c r="I137" s="47">
        <v>44682</v>
      </c>
      <c r="J137" s="48">
        <f ca="1">IF(Curso[[#This Row],[Data Prevista]]&gt;TODAY(),0,IF(Curso[[#This Row],[Data Prevista]]=TODAY(),3,2))</f>
        <v>2</v>
      </c>
      <c r="K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7" s="53">
        <f>IF((Curso[[#This Row],[Estudado]]-7)&lt;$H$2,"",Curso[[#This Row],[Estudado]]-7)</f>
        <v>44675</v>
      </c>
      <c r="M137" s="53">
        <f>IF((Curso[[#This Row],[Estudado]]-15)&lt;$H$2,"",Curso[[#This Row],[Estudado]]-15)</f>
        <v>44667</v>
      </c>
      <c r="N137" s="53" t="str">
        <f>IF((Curso[[#This Row],[Estudado]]-30)&lt;$H$2,"",Curso[[#This Row],[Estudado]]-30)</f>
        <v/>
      </c>
      <c r="O137" s="53" t="str">
        <f>IF((Curso[[#This Row],[Estudado]]-60)&lt;$H$2,"",Curso[[#This Row],[Estudado]]-60)</f>
        <v/>
      </c>
      <c r="P137" s="53" t="str">
        <f>IF((Curso[[#This Row],[Estudado]]-120)&lt;$H$2,"",Curso[[#This Row],[Estudado]]-120)</f>
        <v/>
      </c>
      <c r="Q137" s="48"/>
      <c r="R137" s="2"/>
      <c r="S137" s="16">
        <f t="shared" si="24"/>
        <v>136</v>
      </c>
      <c r="T137" s="7">
        <f t="shared" si="20"/>
        <v>44802</v>
      </c>
      <c r="U137" s="4" t="str">
        <f t="shared" si="21"/>
        <v>seg</v>
      </c>
      <c r="V137" s="31">
        <f>IF(Controle[[#This Row],[Dia Semana]]&lt;&gt;"dom",$AI$1,0)</f>
        <v>8.5014947683109118E-2</v>
      </c>
      <c r="W137" s="9">
        <f t="shared" si="25"/>
        <v>9.8617339312406678</v>
      </c>
      <c r="X137" s="5">
        <f t="shared" si="18"/>
        <v>0</v>
      </c>
      <c r="Y137" s="34">
        <f>Controle[[#This Row],[Tempo Estudado]]+Y136</f>
        <v>2.6933701496367561</v>
      </c>
      <c r="Z137" s="35" t="str">
        <f t="shared" ca="1" si="19"/>
        <v/>
      </c>
      <c r="AA137" s="3" t="str">
        <f ca="1">IF(Z137="x",IF(Controle[[#This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8" spans="1:27" x14ac:dyDescent="0.25">
      <c r="A138" s="44">
        <f t="shared" si="22"/>
        <v>137</v>
      </c>
      <c r="B138" s="44" t="s">
        <v>5</v>
      </c>
      <c r="C138" s="44" t="s">
        <v>136</v>
      </c>
      <c r="D138" s="45">
        <v>3.645833333333333E-3</v>
      </c>
      <c r="E138" s="44"/>
      <c r="F138" s="45">
        <f>Curso[[#This Row],[Tempo]]*$AG$4</f>
        <v>7.230406846026158E-3</v>
      </c>
      <c r="G138" s="46">
        <f t="shared" si="23"/>
        <v>1.0937424959147508</v>
      </c>
      <c r="H138" s="47">
        <f>_xlfn.XLOOKUP(Curso[[#This Row],[Tempo Progr Acum]],Controle[Tempo Esperado Acum],Controle[Data corrida],,1,1)</f>
        <v>44681</v>
      </c>
      <c r="I138" s="47">
        <v>44682</v>
      </c>
      <c r="J138" s="48">
        <f ca="1">IF(Curso[[#This Row],[Data Prevista]]&gt;TODAY(),0,IF(Curso[[#This Row],[Data Prevista]]=TODAY(),3,2))</f>
        <v>2</v>
      </c>
      <c r="K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8" s="53">
        <f>IF((Curso[[#This Row],[Estudado]]-7)&lt;$H$2,"",Curso[[#This Row],[Estudado]]-7)</f>
        <v>44675</v>
      </c>
      <c r="M138" s="53">
        <f>IF((Curso[[#This Row],[Estudado]]-15)&lt;$H$2,"",Curso[[#This Row],[Estudado]]-15)</f>
        <v>44667</v>
      </c>
      <c r="N138" s="53" t="str">
        <f>IF((Curso[[#This Row],[Estudado]]-30)&lt;$H$2,"",Curso[[#This Row],[Estudado]]-30)</f>
        <v/>
      </c>
      <c r="O138" s="53" t="str">
        <f>IF((Curso[[#This Row],[Estudado]]-60)&lt;$H$2,"",Curso[[#This Row],[Estudado]]-60)</f>
        <v/>
      </c>
      <c r="P138" s="53" t="str">
        <f>IF((Curso[[#This Row],[Estudado]]-120)&lt;$H$2,"",Curso[[#This Row],[Estudado]]-120)</f>
        <v/>
      </c>
      <c r="Q138" s="48"/>
      <c r="R138" s="2"/>
      <c r="S138" s="16">
        <f t="shared" si="24"/>
        <v>137</v>
      </c>
      <c r="T138" s="7">
        <f t="shared" si="20"/>
        <v>44803</v>
      </c>
      <c r="U138" s="4" t="str">
        <f t="shared" si="21"/>
        <v>ter</v>
      </c>
      <c r="V138" s="31">
        <f>IF(Controle[[#This Row],[Dia Semana]]&lt;&gt;"dom",$AI$1,0)</f>
        <v>8.5014947683109118E-2</v>
      </c>
      <c r="W138" s="9">
        <f t="shared" si="25"/>
        <v>9.9467488789237777</v>
      </c>
      <c r="X138" s="5">
        <f t="shared" si="18"/>
        <v>0</v>
      </c>
      <c r="Y138" s="34">
        <f>Controle[[#This Row],[Tempo Estudado]]+Y137</f>
        <v>2.6933701496367561</v>
      </c>
      <c r="Z138" s="35" t="str">
        <f t="shared" ca="1" si="19"/>
        <v/>
      </c>
      <c r="AA138" s="3" t="str">
        <f ca="1">IF(Z138="x",IF(Controle[[#This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9" spans="1:27" x14ac:dyDescent="0.25">
      <c r="A139" s="44">
        <f t="shared" si="22"/>
        <v>138</v>
      </c>
      <c r="B139" s="44" t="s">
        <v>5</v>
      </c>
      <c r="C139" s="44" t="s">
        <v>137</v>
      </c>
      <c r="D139" s="45">
        <v>5.0925925925925921E-3</v>
      </c>
      <c r="E139" s="44"/>
      <c r="F139" s="45">
        <f>Curso[[#This Row],[Tempo]]*$AG$4</f>
        <v>1.0099615911909554E-2</v>
      </c>
      <c r="G139" s="46">
        <f t="shared" si="23"/>
        <v>1.1038421118266604</v>
      </c>
      <c r="H139" s="47">
        <f>_xlfn.XLOOKUP(Curso[[#This Row],[Tempo Progr Acum]],Controle[Tempo Esperado Acum],Controle[Data corrida],,1,1)</f>
        <v>44681</v>
      </c>
      <c r="I139" s="47">
        <v>44682</v>
      </c>
      <c r="J139" s="48">
        <f ca="1">IF(Curso[[#This Row],[Data Prevista]]&gt;TODAY(),0,IF(Curso[[#This Row],[Data Prevista]]=TODAY(),3,2))</f>
        <v>2</v>
      </c>
      <c r="K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9" s="53">
        <f>IF((Curso[[#This Row],[Estudado]]-7)&lt;$H$2,"",Curso[[#This Row],[Estudado]]-7)</f>
        <v>44675</v>
      </c>
      <c r="M139" s="53">
        <f>IF((Curso[[#This Row],[Estudado]]-15)&lt;$H$2,"",Curso[[#This Row],[Estudado]]-15)</f>
        <v>44667</v>
      </c>
      <c r="N139" s="53" t="str">
        <f>IF((Curso[[#This Row],[Estudado]]-30)&lt;$H$2,"",Curso[[#This Row],[Estudado]]-30)</f>
        <v/>
      </c>
      <c r="O139" s="53" t="str">
        <f>IF((Curso[[#This Row],[Estudado]]-60)&lt;$H$2,"",Curso[[#This Row],[Estudado]]-60)</f>
        <v/>
      </c>
      <c r="P139" s="53" t="str">
        <f>IF((Curso[[#This Row],[Estudado]]-120)&lt;$H$2,"",Curso[[#This Row],[Estudado]]-120)</f>
        <v/>
      </c>
      <c r="Q139" s="48"/>
      <c r="R139" s="2"/>
      <c r="S139" s="16">
        <f t="shared" si="24"/>
        <v>138</v>
      </c>
      <c r="T139" s="7">
        <f t="shared" si="20"/>
        <v>44804</v>
      </c>
      <c r="U139" s="4" t="str">
        <f t="shared" si="21"/>
        <v>qua</v>
      </c>
      <c r="V139" s="31">
        <f>IF(Controle[[#This Row],[Dia Semana]]&lt;&gt;"dom",$AI$1,0)</f>
        <v>8.5014947683109118E-2</v>
      </c>
      <c r="W139" s="9">
        <f t="shared" si="25"/>
        <v>10.031763826606888</v>
      </c>
      <c r="X139" s="5">
        <f t="shared" si="18"/>
        <v>0</v>
      </c>
      <c r="Y139" s="34">
        <f>Controle[[#This Row],[Tempo Estudado]]+Y138</f>
        <v>2.6933701496367561</v>
      </c>
      <c r="Z139" s="35" t="str">
        <f t="shared" ca="1" si="19"/>
        <v/>
      </c>
      <c r="AA139" s="3" t="str">
        <f ca="1">IF(Z139="x",IF(Controle[[#This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0" spans="1:27" x14ac:dyDescent="0.25">
      <c r="A140" s="44">
        <f t="shared" si="22"/>
        <v>139</v>
      </c>
      <c r="B140" s="44" t="s">
        <v>5</v>
      </c>
      <c r="C140" s="44" t="s">
        <v>138</v>
      </c>
      <c r="D140" s="45">
        <v>4.5717592592592589E-3</v>
      </c>
      <c r="E140" s="44"/>
      <c r="F140" s="45">
        <f>Curso[[#This Row],[Tempo]]*$AG$4</f>
        <v>9.0667006481915322E-3</v>
      </c>
      <c r="G140" s="46">
        <f t="shared" si="23"/>
        <v>1.1129088124748518</v>
      </c>
      <c r="H140" s="47">
        <f>_xlfn.XLOOKUP(Curso[[#This Row],[Tempo Progr Acum]],Controle[Tempo Esperado Acum],Controle[Data corrida],,1,1)</f>
        <v>44683</v>
      </c>
      <c r="I140" s="47">
        <v>44682</v>
      </c>
      <c r="J140" s="48">
        <f ca="1">IF(Curso[[#This Row],[Data Prevista]]&gt;TODAY(),0,IF(Curso[[#This Row],[Data Prevista]]=TODAY(),3,2))</f>
        <v>2</v>
      </c>
      <c r="K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0" s="53">
        <f>IF((Curso[[#This Row],[Estudado]]-7)&lt;$H$2,"",Curso[[#This Row],[Estudado]]-7)</f>
        <v>44675</v>
      </c>
      <c r="M140" s="53">
        <f>IF((Curso[[#This Row],[Estudado]]-15)&lt;$H$2,"",Curso[[#This Row],[Estudado]]-15)</f>
        <v>44667</v>
      </c>
      <c r="N140" s="53" t="str">
        <f>IF((Curso[[#This Row],[Estudado]]-30)&lt;$H$2,"",Curso[[#This Row],[Estudado]]-30)</f>
        <v/>
      </c>
      <c r="O140" s="53" t="str">
        <f>IF((Curso[[#This Row],[Estudado]]-60)&lt;$H$2,"",Curso[[#This Row],[Estudado]]-60)</f>
        <v/>
      </c>
      <c r="P140" s="53" t="str">
        <f>IF((Curso[[#This Row],[Estudado]]-120)&lt;$H$2,"",Curso[[#This Row],[Estudado]]-120)</f>
        <v/>
      </c>
      <c r="Q140" s="48"/>
      <c r="R140" s="2"/>
      <c r="S140" s="16">
        <f t="shared" si="24"/>
        <v>139</v>
      </c>
      <c r="T140" s="7">
        <f t="shared" si="20"/>
        <v>44805</v>
      </c>
      <c r="U140" s="4" t="str">
        <f t="shared" si="21"/>
        <v>qui</v>
      </c>
      <c r="V140" s="31">
        <f>IF(Controle[[#This Row],[Dia Semana]]&lt;&gt;"dom",$AI$1,0)</f>
        <v>8.5014947683109118E-2</v>
      </c>
      <c r="W140" s="9">
        <f t="shared" si="25"/>
        <v>10.116778774289998</v>
      </c>
      <c r="X140" s="5">
        <f t="shared" si="18"/>
        <v>0</v>
      </c>
      <c r="Y140" s="34">
        <f>Controle[[#This Row],[Tempo Estudado]]+Y139</f>
        <v>2.6933701496367561</v>
      </c>
      <c r="Z140" s="35" t="str">
        <f t="shared" ca="1" si="19"/>
        <v/>
      </c>
      <c r="AA140" s="3" t="str">
        <f ca="1">IF(Z140="x",IF(Controle[[#This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1" spans="1:27" x14ac:dyDescent="0.25">
      <c r="A141" s="44">
        <f t="shared" si="22"/>
        <v>140</v>
      </c>
      <c r="B141" s="44" t="s">
        <v>5</v>
      </c>
      <c r="C141" s="44" t="s">
        <v>70</v>
      </c>
      <c r="D141" s="45">
        <v>0</v>
      </c>
      <c r="E141" s="44" t="s">
        <v>7</v>
      </c>
      <c r="F141" s="45">
        <f>Curso[[#This Row],[Tempo]]*$AG$4</f>
        <v>0</v>
      </c>
      <c r="G141" s="46">
        <f t="shared" si="23"/>
        <v>1.1129088124748518</v>
      </c>
      <c r="H141" s="47">
        <f>_xlfn.XLOOKUP(Curso[[#This Row],[Tempo Progr Acum]],Controle[Tempo Esperado Acum],Controle[Data corrida],,1,1)</f>
        <v>44683</v>
      </c>
      <c r="I141" s="47">
        <v>44682</v>
      </c>
      <c r="J141" s="48">
        <f ca="1">IF(Curso[[#This Row],[Data Prevista]]&gt;TODAY(),0,IF(Curso[[#This Row],[Data Prevista]]=TODAY(),3,2))</f>
        <v>2</v>
      </c>
      <c r="K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1" s="53">
        <f>IF((Curso[[#This Row],[Estudado]]-7)&lt;$H$2,"",Curso[[#This Row],[Estudado]]-7)</f>
        <v>44675</v>
      </c>
      <c r="M141" s="53">
        <f>IF((Curso[[#This Row],[Estudado]]-15)&lt;$H$2,"",Curso[[#This Row],[Estudado]]-15)</f>
        <v>44667</v>
      </c>
      <c r="N141" s="53" t="str">
        <f>IF((Curso[[#This Row],[Estudado]]-30)&lt;$H$2,"",Curso[[#This Row],[Estudado]]-30)</f>
        <v/>
      </c>
      <c r="O141" s="53" t="str">
        <f>IF((Curso[[#This Row],[Estudado]]-60)&lt;$H$2,"",Curso[[#This Row],[Estudado]]-60)</f>
        <v/>
      </c>
      <c r="P141" s="53" t="str">
        <f>IF((Curso[[#This Row],[Estudado]]-120)&lt;$H$2,"",Curso[[#This Row],[Estudado]]-120)</f>
        <v/>
      </c>
      <c r="Q141" s="48"/>
      <c r="R141" s="2"/>
      <c r="S141" s="16">
        <f t="shared" si="24"/>
        <v>140</v>
      </c>
      <c r="T141" s="7">
        <f t="shared" si="20"/>
        <v>44806</v>
      </c>
      <c r="U141" s="4" t="str">
        <f t="shared" si="21"/>
        <v>sex</v>
      </c>
      <c r="V141" s="31">
        <f>IF(Controle[[#This Row],[Dia Semana]]&lt;&gt;"dom",$AI$1,0)</f>
        <v>8.5014947683109118E-2</v>
      </c>
      <c r="W141" s="9">
        <f t="shared" si="25"/>
        <v>10.201793721973107</v>
      </c>
      <c r="X141" s="5">
        <f t="shared" si="18"/>
        <v>0</v>
      </c>
      <c r="Y141" s="34">
        <f>Controle[[#This Row],[Tempo Estudado]]+Y140</f>
        <v>2.6933701496367561</v>
      </c>
      <c r="Z141" s="35" t="str">
        <f t="shared" ca="1" si="19"/>
        <v/>
      </c>
      <c r="AA141" s="3" t="str">
        <f ca="1">IF(Z141="x",IF(Controle[[#This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2" spans="1:27" x14ac:dyDescent="0.25">
      <c r="A142" s="44">
        <f t="shared" si="22"/>
        <v>141</v>
      </c>
      <c r="B142" s="44" t="s">
        <v>5</v>
      </c>
      <c r="C142" s="44" t="s">
        <v>71</v>
      </c>
      <c r="D142" s="45">
        <v>0</v>
      </c>
      <c r="E142" s="44" t="s">
        <v>7</v>
      </c>
      <c r="F142" s="45">
        <f>Curso[[#This Row],[Tempo]]*$AG$4</f>
        <v>0</v>
      </c>
      <c r="G142" s="46">
        <f t="shared" si="23"/>
        <v>1.1129088124748518</v>
      </c>
      <c r="H142" s="47">
        <f>_xlfn.XLOOKUP(Curso[[#This Row],[Tempo Progr Acum]],Controle[Tempo Esperado Acum],Controle[Data corrida],,1,1)</f>
        <v>44683</v>
      </c>
      <c r="I142" s="47">
        <v>44682</v>
      </c>
      <c r="J142" s="48">
        <f ca="1">IF(Curso[[#This Row],[Data Prevista]]&gt;TODAY(),0,IF(Curso[[#This Row],[Data Prevista]]=TODAY(),3,2))</f>
        <v>2</v>
      </c>
      <c r="K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2" s="53">
        <f>IF((Curso[[#This Row],[Estudado]]-7)&lt;$H$2,"",Curso[[#This Row],[Estudado]]-7)</f>
        <v>44675</v>
      </c>
      <c r="M142" s="53">
        <f>IF((Curso[[#This Row],[Estudado]]-15)&lt;$H$2,"",Curso[[#This Row],[Estudado]]-15)</f>
        <v>44667</v>
      </c>
      <c r="N142" s="53" t="str">
        <f>IF((Curso[[#This Row],[Estudado]]-30)&lt;$H$2,"",Curso[[#This Row],[Estudado]]-30)</f>
        <v/>
      </c>
      <c r="O142" s="53" t="str">
        <f>IF((Curso[[#This Row],[Estudado]]-60)&lt;$H$2,"",Curso[[#This Row],[Estudado]]-60)</f>
        <v/>
      </c>
      <c r="P142" s="53" t="str">
        <f>IF((Curso[[#This Row],[Estudado]]-120)&lt;$H$2,"",Curso[[#This Row],[Estudado]]-120)</f>
        <v/>
      </c>
      <c r="Q142" s="48"/>
      <c r="R142" s="2"/>
      <c r="S142" s="16">
        <f t="shared" si="24"/>
        <v>141</v>
      </c>
      <c r="T142" s="7">
        <f t="shared" si="20"/>
        <v>44807</v>
      </c>
      <c r="U142" s="4" t="str">
        <f t="shared" si="21"/>
        <v>sáb</v>
      </c>
      <c r="V142" s="31">
        <f>IF(Controle[[#This Row],[Dia Semana]]&lt;&gt;"dom",$AI$1,0)</f>
        <v>8.5014947683109118E-2</v>
      </c>
      <c r="W142" s="9">
        <f t="shared" si="25"/>
        <v>10.286808669656217</v>
      </c>
      <c r="X142" s="5">
        <f t="shared" si="18"/>
        <v>0</v>
      </c>
      <c r="Y142" s="34">
        <f>Controle[[#This Row],[Tempo Estudado]]+Y141</f>
        <v>2.6933701496367561</v>
      </c>
      <c r="Z142" s="35" t="str">
        <f t="shared" ca="1" si="19"/>
        <v/>
      </c>
      <c r="AA142" s="3" t="str">
        <f ca="1">IF(Z142="x",IF(Controle[[#This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3" spans="1:27" x14ac:dyDescent="0.25">
      <c r="A143" s="44">
        <f t="shared" si="22"/>
        <v>142</v>
      </c>
      <c r="B143" s="44" t="s">
        <v>5</v>
      </c>
      <c r="C143" s="44" t="s">
        <v>39</v>
      </c>
      <c r="D143" s="45">
        <v>0</v>
      </c>
      <c r="E143" s="44" t="s">
        <v>7</v>
      </c>
      <c r="F143" s="45">
        <f>Curso[[#This Row],[Tempo]]*$AG$4</f>
        <v>0</v>
      </c>
      <c r="G143" s="46">
        <f t="shared" si="23"/>
        <v>1.1129088124748518</v>
      </c>
      <c r="H143" s="47">
        <f>_xlfn.XLOOKUP(Curso[[#This Row],[Tempo Progr Acum]],Controle[Tempo Esperado Acum],Controle[Data corrida],,1,1)</f>
        <v>44683</v>
      </c>
      <c r="I143" s="47">
        <v>44682</v>
      </c>
      <c r="J143" s="48">
        <f ca="1">IF(Curso[[#This Row],[Data Prevista]]&gt;TODAY(),0,IF(Curso[[#This Row],[Data Prevista]]=TODAY(),3,2))</f>
        <v>2</v>
      </c>
      <c r="K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3" s="53">
        <f>IF((Curso[[#This Row],[Estudado]]-7)&lt;$H$2,"",Curso[[#This Row],[Estudado]]-7)</f>
        <v>44675</v>
      </c>
      <c r="M143" s="53">
        <f>IF((Curso[[#This Row],[Estudado]]-15)&lt;$H$2,"",Curso[[#This Row],[Estudado]]-15)</f>
        <v>44667</v>
      </c>
      <c r="N143" s="53" t="str">
        <f>IF((Curso[[#This Row],[Estudado]]-30)&lt;$H$2,"",Curso[[#This Row],[Estudado]]-30)</f>
        <v/>
      </c>
      <c r="O143" s="53" t="str">
        <f>IF((Curso[[#This Row],[Estudado]]-60)&lt;$H$2,"",Curso[[#This Row],[Estudado]]-60)</f>
        <v/>
      </c>
      <c r="P143" s="53" t="str">
        <f>IF((Curso[[#This Row],[Estudado]]-120)&lt;$H$2,"",Curso[[#This Row],[Estudado]]-120)</f>
        <v/>
      </c>
      <c r="Q143" s="48"/>
      <c r="R143" s="2"/>
      <c r="S143" s="16">
        <f t="shared" si="24"/>
        <v>142</v>
      </c>
      <c r="T143" s="7">
        <f t="shared" si="20"/>
        <v>44808</v>
      </c>
      <c r="U143" s="4" t="str">
        <f t="shared" si="21"/>
        <v>dom</v>
      </c>
      <c r="V143" s="31">
        <f>IF(Controle[[#This Row],[Dia Semana]]&lt;&gt;"dom",$AI$1,0)</f>
        <v>0</v>
      </c>
      <c r="W143" s="9">
        <f t="shared" si="25"/>
        <v>10.286808669656217</v>
      </c>
      <c r="X143" s="5">
        <f t="shared" si="18"/>
        <v>0</v>
      </c>
      <c r="Y143" s="34">
        <f>Controle[[#This Row],[Tempo Estudado]]+Y142</f>
        <v>2.6933701496367561</v>
      </c>
      <c r="Z143" s="35" t="str">
        <f t="shared" ca="1" si="19"/>
        <v/>
      </c>
      <c r="AA143" s="3" t="str">
        <f ca="1">IF(Z143="x",IF(Controle[[#This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4" spans="1:27" x14ac:dyDescent="0.25">
      <c r="A144" s="44">
        <f t="shared" si="22"/>
        <v>143</v>
      </c>
      <c r="B144" s="44" t="s">
        <v>5</v>
      </c>
      <c r="C144" s="44" t="s">
        <v>139</v>
      </c>
      <c r="D144" s="45">
        <v>0</v>
      </c>
      <c r="E144" s="44" t="s">
        <v>7</v>
      </c>
      <c r="F144" s="45">
        <f>Curso[[#This Row],[Tempo]]*$AG$4</f>
        <v>0</v>
      </c>
      <c r="G144" s="46">
        <f t="shared" si="23"/>
        <v>1.1129088124748518</v>
      </c>
      <c r="H144" s="47">
        <f>_xlfn.XLOOKUP(Curso[[#This Row],[Tempo Progr Acum]],Controle[Tempo Esperado Acum],Controle[Data corrida],,1,1)</f>
        <v>44683</v>
      </c>
      <c r="I144" s="47">
        <v>44682</v>
      </c>
      <c r="J144" s="48">
        <f ca="1">IF(Curso[[#This Row],[Data Prevista]]&gt;TODAY(),0,IF(Curso[[#This Row],[Data Prevista]]=TODAY(),3,2))</f>
        <v>2</v>
      </c>
      <c r="K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4" s="53">
        <f>IF((Curso[[#This Row],[Estudado]]-7)&lt;$H$2,"",Curso[[#This Row],[Estudado]]-7)</f>
        <v>44675</v>
      </c>
      <c r="M144" s="53">
        <f>IF((Curso[[#This Row],[Estudado]]-15)&lt;$H$2,"",Curso[[#This Row],[Estudado]]-15)</f>
        <v>44667</v>
      </c>
      <c r="N144" s="53" t="str">
        <f>IF((Curso[[#This Row],[Estudado]]-30)&lt;$H$2,"",Curso[[#This Row],[Estudado]]-30)</f>
        <v/>
      </c>
      <c r="O144" s="53" t="str">
        <f>IF((Curso[[#This Row],[Estudado]]-60)&lt;$H$2,"",Curso[[#This Row],[Estudado]]-60)</f>
        <v/>
      </c>
      <c r="P144" s="53" t="str">
        <f>IF((Curso[[#This Row],[Estudado]]-120)&lt;$H$2,"",Curso[[#This Row],[Estudado]]-120)</f>
        <v/>
      </c>
      <c r="Q144" s="48"/>
      <c r="R144" s="2"/>
      <c r="S144" s="16">
        <f t="shared" si="24"/>
        <v>143</v>
      </c>
      <c r="T144" s="7">
        <f t="shared" si="20"/>
        <v>44809</v>
      </c>
      <c r="U144" s="4" t="str">
        <f t="shared" si="21"/>
        <v>seg</v>
      </c>
      <c r="V144" s="31">
        <f>IF(Controle[[#This Row],[Dia Semana]]&lt;&gt;"dom",$AI$1,0)</f>
        <v>8.5014947683109118E-2</v>
      </c>
      <c r="W144" s="9">
        <f t="shared" si="25"/>
        <v>10.371823617339327</v>
      </c>
      <c r="X144" s="5">
        <f t="shared" si="18"/>
        <v>0</v>
      </c>
      <c r="Y144" s="34">
        <f>Controle[[#This Row],[Tempo Estudado]]+Y143</f>
        <v>2.6933701496367561</v>
      </c>
      <c r="Z144" s="35" t="str">
        <f t="shared" ca="1" si="19"/>
        <v/>
      </c>
      <c r="AA144" s="3" t="str">
        <f ca="1">IF(Z144="x",IF(Controle[[#This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5" spans="1:27" x14ac:dyDescent="0.25">
      <c r="A145" s="44">
        <f t="shared" si="22"/>
        <v>144</v>
      </c>
      <c r="B145" s="44" t="s">
        <v>5</v>
      </c>
      <c r="C145" s="44" t="s">
        <v>42</v>
      </c>
      <c r="D145" s="45">
        <v>3.7847222222222223E-3</v>
      </c>
      <c r="E145" s="44"/>
      <c r="F145" s="45">
        <f>Curso[[#This Row],[Tempo]]*$AG$4</f>
        <v>7.5058509163509644E-3</v>
      </c>
      <c r="G145" s="46">
        <f t="shared" si="23"/>
        <v>1.1204146633912029</v>
      </c>
      <c r="H145" s="47">
        <f>_xlfn.XLOOKUP(Curso[[#This Row],[Tempo Progr Acum]],Controle[Tempo Esperado Acum],Controle[Data corrida],,1,1)</f>
        <v>44683</v>
      </c>
      <c r="I145" s="47">
        <v>44682</v>
      </c>
      <c r="J145" s="48">
        <f ca="1">IF(Curso[[#This Row],[Data Prevista]]&gt;TODAY(),0,IF(Curso[[#This Row],[Data Prevista]]=TODAY(),3,2))</f>
        <v>2</v>
      </c>
      <c r="K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5" s="53">
        <f>IF((Curso[[#This Row],[Estudado]]-7)&lt;$H$2,"",Curso[[#This Row],[Estudado]]-7)</f>
        <v>44675</v>
      </c>
      <c r="M145" s="53">
        <f>IF((Curso[[#This Row],[Estudado]]-15)&lt;$H$2,"",Curso[[#This Row],[Estudado]]-15)</f>
        <v>44667</v>
      </c>
      <c r="N145" s="53" t="str">
        <f>IF((Curso[[#This Row],[Estudado]]-30)&lt;$H$2,"",Curso[[#This Row],[Estudado]]-30)</f>
        <v/>
      </c>
      <c r="O145" s="53" t="str">
        <f>IF((Curso[[#This Row],[Estudado]]-60)&lt;$H$2,"",Curso[[#This Row],[Estudado]]-60)</f>
        <v/>
      </c>
      <c r="P145" s="53" t="str">
        <f>IF((Curso[[#This Row],[Estudado]]-120)&lt;$H$2,"",Curso[[#This Row],[Estudado]]-120)</f>
        <v/>
      </c>
      <c r="Q145" s="48"/>
      <c r="R145" s="2"/>
      <c r="S145" s="16">
        <f t="shared" si="24"/>
        <v>144</v>
      </c>
      <c r="T145" s="7">
        <f t="shared" si="20"/>
        <v>44810</v>
      </c>
      <c r="U145" s="4" t="str">
        <f t="shared" si="21"/>
        <v>ter</v>
      </c>
      <c r="V145" s="31">
        <f>IF(Controle[[#This Row],[Dia Semana]]&lt;&gt;"dom",$AI$1,0)</f>
        <v>8.5014947683109118E-2</v>
      </c>
      <c r="W145" s="9">
        <f t="shared" si="25"/>
        <v>10.456838565022437</v>
      </c>
      <c r="X145" s="5">
        <f t="shared" si="18"/>
        <v>0</v>
      </c>
      <c r="Y145" s="34">
        <f>Controle[[#This Row],[Tempo Estudado]]+Y144</f>
        <v>2.6933701496367561</v>
      </c>
      <c r="Z145" s="35" t="str">
        <f t="shared" ca="1" si="19"/>
        <v/>
      </c>
      <c r="AA145" s="3" t="str">
        <f ca="1">IF(Z145="x",IF(Controle[[#This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6" spans="1:27" x14ac:dyDescent="0.25">
      <c r="A146" s="44">
        <f t="shared" si="22"/>
        <v>145</v>
      </c>
      <c r="B146" s="44" t="s">
        <v>5</v>
      </c>
      <c r="C146" s="44" t="s">
        <v>140</v>
      </c>
      <c r="D146" s="45">
        <v>5.37037037037037E-3</v>
      </c>
      <c r="E146" s="44"/>
      <c r="F146" s="45">
        <f>Curso[[#This Row],[Tempo]]*$AG$4</f>
        <v>1.0650504052559165E-2</v>
      </c>
      <c r="G146" s="46">
        <f t="shared" si="23"/>
        <v>1.131065167443762</v>
      </c>
      <c r="H146" s="47">
        <f>_xlfn.XLOOKUP(Curso[[#This Row],[Tempo Progr Acum]],Controle[Tempo Esperado Acum],Controle[Data corrida],,1,1)</f>
        <v>44683</v>
      </c>
      <c r="I146" s="47">
        <v>44682</v>
      </c>
      <c r="J146" s="48">
        <f ca="1">IF(Curso[[#This Row],[Data Prevista]]&gt;TODAY(),0,IF(Curso[[#This Row],[Data Prevista]]=TODAY(),3,2))</f>
        <v>2</v>
      </c>
      <c r="K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6" s="53">
        <f>IF((Curso[[#This Row],[Estudado]]-7)&lt;$H$2,"",Curso[[#This Row],[Estudado]]-7)</f>
        <v>44675</v>
      </c>
      <c r="M146" s="53">
        <f>IF((Curso[[#This Row],[Estudado]]-15)&lt;$H$2,"",Curso[[#This Row],[Estudado]]-15)</f>
        <v>44667</v>
      </c>
      <c r="N146" s="53" t="str">
        <f>IF((Curso[[#This Row],[Estudado]]-30)&lt;$H$2,"",Curso[[#This Row],[Estudado]]-30)</f>
        <v/>
      </c>
      <c r="O146" s="53" t="str">
        <f>IF((Curso[[#This Row],[Estudado]]-60)&lt;$H$2,"",Curso[[#This Row],[Estudado]]-60)</f>
        <v/>
      </c>
      <c r="P146" s="53" t="str">
        <f>IF((Curso[[#This Row],[Estudado]]-120)&lt;$H$2,"",Curso[[#This Row],[Estudado]]-120)</f>
        <v/>
      </c>
      <c r="Q146" s="48"/>
      <c r="R146" s="2"/>
      <c r="S146" s="16">
        <f t="shared" si="24"/>
        <v>145</v>
      </c>
      <c r="T146" s="7">
        <f t="shared" si="20"/>
        <v>44811</v>
      </c>
      <c r="U146" s="4" t="str">
        <f t="shared" si="21"/>
        <v>qua</v>
      </c>
      <c r="V146" s="31">
        <f>IF(Controle[[#This Row],[Dia Semana]]&lt;&gt;"dom",$AI$1,0)</f>
        <v>8.5014947683109118E-2</v>
      </c>
      <c r="W146" s="9">
        <f t="shared" si="25"/>
        <v>10.541853512705547</v>
      </c>
      <c r="X146" s="5">
        <f t="shared" si="18"/>
        <v>0</v>
      </c>
      <c r="Y146" s="34">
        <f>Controle[[#This Row],[Tempo Estudado]]+Y145</f>
        <v>2.6933701496367561</v>
      </c>
      <c r="Z146" s="35" t="str">
        <f t="shared" ca="1" si="19"/>
        <v/>
      </c>
      <c r="AA146" s="3" t="str">
        <f ca="1">IF(Z146="x",IF(Controle[[#This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7" spans="1:27" x14ac:dyDescent="0.25">
      <c r="A147" s="44">
        <f t="shared" si="22"/>
        <v>146</v>
      </c>
      <c r="B147" s="44" t="s">
        <v>5</v>
      </c>
      <c r="C147" s="44" t="s">
        <v>141</v>
      </c>
      <c r="D147" s="45">
        <v>3.2870370370370367E-3</v>
      </c>
      <c r="E147" s="44"/>
      <c r="F147" s="45">
        <f>Curso[[#This Row],[Tempo]]*$AG$4</f>
        <v>6.5188429976870757E-3</v>
      </c>
      <c r="G147" s="46">
        <f t="shared" si="23"/>
        <v>1.137584010441449</v>
      </c>
      <c r="H147" s="47">
        <f>_xlfn.XLOOKUP(Curso[[#This Row],[Tempo Progr Acum]],Controle[Tempo Esperado Acum],Controle[Data corrida],,1,1)</f>
        <v>44683</v>
      </c>
      <c r="I147" s="47">
        <v>44685</v>
      </c>
      <c r="J147" s="48">
        <f ca="1">IF(Curso[[#This Row],[Data Prevista]]&gt;TODAY(),0,IF(Curso[[#This Row],[Data Prevista]]=TODAY(),3,2))</f>
        <v>2</v>
      </c>
      <c r="K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7" s="53">
        <f>IF((Curso[[#This Row],[Estudado]]-7)&lt;$H$2,"",Curso[[#This Row],[Estudado]]-7)</f>
        <v>44678</v>
      </c>
      <c r="M147" s="53">
        <f>IF((Curso[[#This Row],[Estudado]]-15)&lt;$H$2,"",Curso[[#This Row],[Estudado]]-15)</f>
        <v>44670</v>
      </c>
      <c r="N147" s="53" t="str">
        <f>IF((Curso[[#This Row],[Estudado]]-30)&lt;$H$2,"",Curso[[#This Row],[Estudado]]-30)</f>
        <v/>
      </c>
      <c r="O147" s="53" t="str">
        <f>IF((Curso[[#This Row],[Estudado]]-60)&lt;$H$2,"",Curso[[#This Row],[Estudado]]-60)</f>
        <v/>
      </c>
      <c r="P147" s="53" t="str">
        <f>IF((Curso[[#This Row],[Estudado]]-120)&lt;$H$2,"",Curso[[#This Row],[Estudado]]-120)</f>
        <v/>
      </c>
      <c r="Q147" s="48"/>
      <c r="R147" s="2"/>
      <c r="S147" s="16">
        <f t="shared" si="24"/>
        <v>146</v>
      </c>
      <c r="T147" s="7">
        <f t="shared" si="20"/>
        <v>44812</v>
      </c>
      <c r="U147" s="4" t="str">
        <f t="shared" si="21"/>
        <v>qui</v>
      </c>
      <c r="V147" s="31">
        <f>IF(Controle[[#This Row],[Dia Semana]]&lt;&gt;"dom",$AI$1,0)</f>
        <v>8.5014947683109118E-2</v>
      </c>
      <c r="W147" s="9">
        <f t="shared" si="25"/>
        <v>10.626868460388657</v>
      </c>
      <c r="X147" s="5">
        <f t="shared" si="18"/>
        <v>0</v>
      </c>
      <c r="Y147" s="34">
        <f>Controle[[#This Row],[Tempo Estudado]]+Y146</f>
        <v>2.6933701496367561</v>
      </c>
      <c r="Z147" s="35" t="str">
        <f t="shared" ca="1" si="19"/>
        <v/>
      </c>
      <c r="AA147" s="3" t="str">
        <f ca="1">IF(Z147="x",IF(Controle[[#This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8" spans="1:27" x14ac:dyDescent="0.25">
      <c r="A148" s="44">
        <f t="shared" si="22"/>
        <v>147</v>
      </c>
      <c r="B148" s="44" t="s">
        <v>5</v>
      </c>
      <c r="C148" s="44" t="s">
        <v>142</v>
      </c>
      <c r="D148" s="45">
        <v>5.7638888888888887E-3</v>
      </c>
      <c r="E148" s="44"/>
      <c r="F148" s="45">
        <f>Curso[[#This Row],[Tempo]]*$AG$4</f>
        <v>1.143092891847945E-2</v>
      </c>
      <c r="G148" s="46">
        <f t="shared" si="23"/>
        <v>1.1490149393599285</v>
      </c>
      <c r="H148" s="47">
        <f>_xlfn.XLOOKUP(Curso[[#This Row],[Tempo Progr Acum]],Controle[Tempo Esperado Acum],Controle[Data corrida],,1,1)</f>
        <v>44683</v>
      </c>
      <c r="I148" s="47">
        <v>44685</v>
      </c>
      <c r="J148" s="48">
        <f ca="1">IF(Curso[[#This Row],[Data Prevista]]&gt;TODAY(),0,IF(Curso[[#This Row],[Data Prevista]]=TODAY(),3,2))</f>
        <v>2</v>
      </c>
      <c r="K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8" s="53">
        <f>IF((Curso[[#This Row],[Estudado]]-7)&lt;$H$2,"",Curso[[#This Row],[Estudado]]-7)</f>
        <v>44678</v>
      </c>
      <c r="M148" s="53">
        <f>IF((Curso[[#This Row],[Estudado]]-15)&lt;$H$2,"",Curso[[#This Row],[Estudado]]-15)</f>
        <v>44670</v>
      </c>
      <c r="N148" s="53" t="str">
        <f>IF((Curso[[#This Row],[Estudado]]-30)&lt;$H$2,"",Curso[[#This Row],[Estudado]]-30)</f>
        <v/>
      </c>
      <c r="O148" s="53" t="str">
        <f>IF((Curso[[#This Row],[Estudado]]-60)&lt;$H$2,"",Curso[[#This Row],[Estudado]]-60)</f>
        <v/>
      </c>
      <c r="P148" s="53" t="str">
        <f>IF((Curso[[#This Row],[Estudado]]-120)&lt;$H$2,"",Curso[[#This Row],[Estudado]]-120)</f>
        <v/>
      </c>
      <c r="Q148" s="48"/>
      <c r="R148" s="2"/>
      <c r="S148" s="16">
        <f t="shared" si="24"/>
        <v>147</v>
      </c>
      <c r="T148" s="7">
        <f t="shared" si="20"/>
        <v>44813</v>
      </c>
      <c r="U148" s="4" t="str">
        <f t="shared" si="21"/>
        <v>sex</v>
      </c>
      <c r="V148" s="31">
        <f>IF(Controle[[#This Row],[Dia Semana]]&lt;&gt;"dom",$AI$1,0)</f>
        <v>8.5014947683109118E-2</v>
      </c>
      <c r="W148" s="9">
        <f t="shared" si="25"/>
        <v>10.711883408071767</v>
      </c>
      <c r="X148" s="5">
        <f t="shared" si="18"/>
        <v>0</v>
      </c>
      <c r="Y148" s="34">
        <f>Controle[[#This Row],[Tempo Estudado]]+Y147</f>
        <v>2.6933701496367561</v>
      </c>
      <c r="Z148" s="35" t="str">
        <f t="shared" ca="1" si="19"/>
        <v/>
      </c>
      <c r="AA148" s="3" t="str">
        <f ca="1">IF(Z148="x",IF(Controle[[#This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9" spans="1:27" x14ac:dyDescent="0.25">
      <c r="A149" s="44">
        <f t="shared" si="22"/>
        <v>148</v>
      </c>
      <c r="B149" s="44" t="s">
        <v>5</v>
      </c>
      <c r="C149" s="44" t="s">
        <v>143</v>
      </c>
      <c r="D149" s="45">
        <v>3.472222222222222E-3</v>
      </c>
      <c r="E149" s="44"/>
      <c r="F149" s="45">
        <f>Curso[[#This Row],[Tempo]]*$AG$4</f>
        <v>6.8861017581201504E-3</v>
      </c>
      <c r="G149" s="46">
        <f t="shared" si="23"/>
        <v>1.1559010411180486</v>
      </c>
      <c r="H149" s="47">
        <f>_xlfn.XLOOKUP(Curso[[#This Row],[Tempo Progr Acum]],Controle[Tempo Esperado Acum],Controle[Data corrida],,1,1)</f>
        <v>44683</v>
      </c>
      <c r="I149" s="47">
        <v>44685</v>
      </c>
      <c r="J149" s="48">
        <f ca="1">IF(Curso[[#This Row],[Data Prevista]]&gt;TODAY(),0,IF(Curso[[#This Row],[Data Prevista]]=TODAY(),3,2))</f>
        <v>2</v>
      </c>
      <c r="K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9" s="53">
        <f>IF((Curso[[#This Row],[Estudado]]-7)&lt;$H$2,"",Curso[[#This Row],[Estudado]]-7)</f>
        <v>44678</v>
      </c>
      <c r="M149" s="53">
        <f>IF((Curso[[#This Row],[Estudado]]-15)&lt;$H$2,"",Curso[[#This Row],[Estudado]]-15)</f>
        <v>44670</v>
      </c>
      <c r="N149" s="53" t="str">
        <f>IF((Curso[[#This Row],[Estudado]]-30)&lt;$H$2,"",Curso[[#This Row],[Estudado]]-30)</f>
        <v/>
      </c>
      <c r="O149" s="53" t="str">
        <f>IF((Curso[[#This Row],[Estudado]]-60)&lt;$H$2,"",Curso[[#This Row],[Estudado]]-60)</f>
        <v/>
      </c>
      <c r="P149" s="53" t="str">
        <f>IF((Curso[[#This Row],[Estudado]]-120)&lt;$H$2,"",Curso[[#This Row],[Estudado]]-120)</f>
        <v/>
      </c>
      <c r="Q149" s="48"/>
      <c r="R149" s="2"/>
      <c r="S149" s="16">
        <f t="shared" si="24"/>
        <v>148</v>
      </c>
      <c r="T149" s="7">
        <f t="shared" si="20"/>
        <v>44814</v>
      </c>
      <c r="U149" s="4" t="str">
        <f t="shared" si="21"/>
        <v>sáb</v>
      </c>
      <c r="V149" s="31">
        <f>IF(Controle[[#This Row],[Dia Semana]]&lt;&gt;"dom",$AI$1,0)</f>
        <v>8.5014947683109118E-2</v>
      </c>
      <c r="W149" s="9">
        <f t="shared" si="25"/>
        <v>10.796898355754877</v>
      </c>
      <c r="X149" s="5">
        <f t="shared" si="18"/>
        <v>0</v>
      </c>
      <c r="Y149" s="34">
        <f>Controle[[#This Row],[Tempo Estudado]]+Y148</f>
        <v>2.6933701496367561</v>
      </c>
      <c r="Z149" s="35" t="str">
        <f t="shared" ca="1" si="19"/>
        <v/>
      </c>
      <c r="AA149" s="3" t="str">
        <f ca="1">IF(Z149="x",IF(Controle[[#This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0" spans="1:27" x14ac:dyDescent="0.25">
      <c r="A150" s="44">
        <f t="shared" si="22"/>
        <v>149</v>
      </c>
      <c r="B150" s="44" t="s">
        <v>5</v>
      </c>
      <c r="C150" s="44" t="s">
        <v>144</v>
      </c>
      <c r="D150" s="45">
        <v>7.3032407407407412E-3</v>
      </c>
      <c r="E150" s="44"/>
      <c r="F150" s="45">
        <f>Curso[[#This Row],[Tempo]]*$AG$4</f>
        <v>1.4483767364579386E-2</v>
      </c>
      <c r="G150" s="46">
        <f t="shared" si="23"/>
        <v>1.170384808482628</v>
      </c>
      <c r="H150" s="47">
        <f>_xlfn.XLOOKUP(Curso[[#This Row],[Tempo Progr Acum]],Controle[Tempo Esperado Acum],Controle[Data corrida],,1,1)</f>
        <v>44683</v>
      </c>
      <c r="I150" s="47">
        <v>44685</v>
      </c>
      <c r="J150" s="48">
        <f ca="1">IF(Curso[[#This Row],[Data Prevista]]&gt;TODAY(),0,IF(Curso[[#This Row],[Data Prevista]]=TODAY(),3,2))</f>
        <v>2</v>
      </c>
      <c r="K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0" s="53">
        <f>IF((Curso[[#This Row],[Estudado]]-7)&lt;$H$2,"",Curso[[#This Row],[Estudado]]-7)</f>
        <v>44678</v>
      </c>
      <c r="M150" s="53">
        <f>IF((Curso[[#This Row],[Estudado]]-15)&lt;$H$2,"",Curso[[#This Row],[Estudado]]-15)</f>
        <v>44670</v>
      </c>
      <c r="N150" s="53" t="str">
        <f>IF((Curso[[#This Row],[Estudado]]-30)&lt;$H$2,"",Curso[[#This Row],[Estudado]]-30)</f>
        <v/>
      </c>
      <c r="O150" s="53" t="str">
        <f>IF((Curso[[#This Row],[Estudado]]-60)&lt;$H$2,"",Curso[[#This Row],[Estudado]]-60)</f>
        <v/>
      </c>
      <c r="P150" s="53" t="str">
        <f>IF((Curso[[#This Row],[Estudado]]-120)&lt;$H$2,"",Curso[[#This Row],[Estudado]]-120)</f>
        <v/>
      </c>
      <c r="Q150" s="48"/>
      <c r="R150" s="2"/>
      <c r="S150" s="16">
        <f t="shared" si="24"/>
        <v>149</v>
      </c>
      <c r="T150" s="7">
        <f t="shared" si="20"/>
        <v>44815</v>
      </c>
      <c r="U150" s="4" t="str">
        <f t="shared" si="21"/>
        <v>dom</v>
      </c>
      <c r="V150" s="31">
        <f>IF(Controle[[#This Row],[Dia Semana]]&lt;&gt;"dom",$AI$1,0)</f>
        <v>0</v>
      </c>
      <c r="W150" s="9">
        <f t="shared" si="25"/>
        <v>10.796898355754877</v>
      </c>
      <c r="X150" s="5">
        <f t="shared" si="18"/>
        <v>0</v>
      </c>
      <c r="Y150" s="34">
        <f>Controle[[#This Row],[Tempo Estudado]]+Y149</f>
        <v>2.6933701496367561</v>
      </c>
      <c r="Z150" s="35" t="str">
        <f t="shared" ca="1" si="19"/>
        <v/>
      </c>
      <c r="AA150" s="3" t="str">
        <f ca="1">IF(Z150="x",IF(Controle[[#This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1" spans="1:27" x14ac:dyDescent="0.25">
      <c r="A151" s="44">
        <f t="shared" si="22"/>
        <v>150</v>
      </c>
      <c r="B151" s="44" t="s">
        <v>5</v>
      </c>
      <c r="C151" s="44" t="s">
        <v>145</v>
      </c>
      <c r="D151" s="45">
        <v>5.4398148148148149E-3</v>
      </c>
      <c r="E151" s="44"/>
      <c r="F151" s="45">
        <f>Curso[[#This Row],[Tempo]]*$AG$4</f>
        <v>1.0788226087721569E-2</v>
      </c>
      <c r="G151" s="46">
        <f t="shared" si="23"/>
        <v>1.1811730345703497</v>
      </c>
      <c r="H151" s="47">
        <f>_xlfn.XLOOKUP(Curso[[#This Row],[Tempo Progr Acum]],Controle[Tempo Esperado Acum],Controle[Data corrida],,1,1)</f>
        <v>44683</v>
      </c>
      <c r="I151" s="47">
        <v>44685</v>
      </c>
      <c r="J151" s="48">
        <f ca="1">IF(Curso[[#This Row],[Data Prevista]]&gt;TODAY(),0,IF(Curso[[#This Row],[Data Prevista]]=TODAY(),3,2))</f>
        <v>2</v>
      </c>
      <c r="K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1" s="53">
        <f>IF((Curso[[#This Row],[Estudado]]-7)&lt;$H$2,"",Curso[[#This Row],[Estudado]]-7)</f>
        <v>44678</v>
      </c>
      <c r="M151" s="53">
        <f>IF((Curso[[#This Row],[Estudado]]-15)&lt;$H$2,"",Curso[[#This Row],[Estudado]]-15)</f>
        <v>44670</v>
      </c>
      <c r="N151" s="53" t="str">
        <f>IF((Curso[[#This Row],[Estudado]]-30)&lt;$H$2,"",Curso[[#This Row],[Estudado]]-30)</f>
        <v/>
      </c>
      <c r="O151" s="53" t="str">
        <f>IF((Curso[[#This Row],[Estudado]]-60)&lt;$H$2,"",Curso[[#This Row],[Estudado]]-60)</f>
        <v/>
      </c>
      <c r="P151" s="53" t="str">
        <f>IF((Curso[[#This Row],[Estudado]]-120)&lt;$H$2,"",Curso[[#This Row],[Estudado]]-120)</f>
        <v/>
      </c>
      <c r="Q151" s="48"/>
      <c r="R151" s="2"/>
      <c r="S151" s="16">
        <f t="shared" si="24"/>
        <v>150</v>
      </c>
      <c r="T151" s="7">
        <f t="shared" si="20"/>
        <v>44816</v>
      </c>
      <c r="U151" s="4" t="str">
        <f t="shared" si="21"/>
        <v>seg</v>
      </c>
      <c r="V151" s="31">
        <f>IF(Controle[[#This Row],[Dia Semana]]&lt;&gt;"dom",$AI$1,0)</f>
        <v>8.5014947683109118E-2</v>
      </c>
      <c r="W151" s="9">
        <f t="shared" si="25"/>
        <v>10.881913303437987</v>
      </c>
      <c r="X151" s="5">
        <f t="shared" si="18"/>
        <v>0</v>
      </c>
      <c r="Y151" s="34">
        <f>Controle[[#This Row],[Tempo Estudado]]+Y150</f>
        <v>2.6933701496367561</v>
      </c>
      <c r="Z151" s="35" t="str">
        <f t="shared" ca="1" si="19"/>
        <v/>
      </c>
      <c r="AA151" s="3" t="str">
        <f ca="1">IF(Z151="x",IF(Controle[[#This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2" spans="1:27" x14ac:dyDescent="0.25">
      <c r="A152" s="44">
        <f t="shared" si="22"/>
        <v>151</v>
      </c>
      <c r="B152" s="44" t="s">
        <v>5</v>
      </c>
      <c r="C152" s="44" t="s">
        <v>146</v>
      </c>
      <c r="D152" s="45">
        <v>2.5231481481481481E-3</v>
      </c>
      <c r="E152" s="44"/>
      <c r="F152" s="45">
        <f>Curso[[#This Row],[Tempo]]*$AG$4</f>
        <v>5.0039006109006429E-3</v>
      </c>
      <c r="G152" s="46">
        <f t="shared" si="23"/>
        <v>1.1861769351812503</v>
      </c>
      <c r="H152" s="47">
        <f>_xlfn.XLOOKUP(Curso[[#This Row],[Tempo Progr Acum]],Controle[Tempo Esperado Acum],Controle[Data corrida],,1,1)</f>
        <v>44683</v>
      </c>
      <c r="I152" s="47">
        <v>44685</v>
      </c>
      <c r="J152" s="48">
        <f ca="1">IF(Curso[[#This Row],[Data Prevista]]&gt;TODAY(),0,IF(Curso[[#This Row],[Data Prevista]]=TODAY(),3,2))</f>
        <v>2</v>
      </c>
      <c r="K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2" s="53">
        <f>IF((Curso[[#This Row],[Estudado]]-7)&lt;$H$2,"",Curso[[#This Row],[Estudado]]-7)</f>
        <v>44678</v>
      </c>
      <c r="M152" s="53">
        <f>IF((Curso[[#This Row],[Estudado]]-15)&lt;$H$2,"",Curso[[#This Row],[Estudado]]-15)</f>
        <v>44670</v>
      </c>
      <c r="N152" s="53" t="str">
        <f>IF((Curso[[#This Row],[Estudado]]-30)&lt;$H$2,"",Curso[[#This Row],[Estudado]]-30)</f>
        <v/>
      </c>
      <c r="O152" s="53" t="str">
        <f>IF((Curso[[#This Row],[Estudado]]-60)&lt;$H$2,"",Curso[[#This Row],[Estudado]]-60)</f>
        <v/>
      </c>
      <c r="P152" s="53" t="str">
        <f>IF((Curso[[#This Row],[Estudado]]-120)&lt;$H$2,"",Curso[[#This Row],[Estudado]]-120)</f>
        <v/>
      </c>
      <c r="Q152" s="48"/>
      <c r="R152" s="2"/>
      <c r="S152" s="16">
        <f t="shared" si="24"/>
        <v>151</v>
      </c>
      <c r="T152" s="7">
        <f t="shared" si="20"/>
        <v>44817</v>
      </c>
      <c r="U152" s="4" t="str">
        <f t="shared" si="21"/>
        <v>ter</v>
      </c>
      <c r="V152" s="31">
        <f>IF(Controle[[#This Row],[Dia Semana]]&lt;&gt;"dom",$AI$1,0)</f>
        <v>8.5014947683109118E-2</v>
      </c>
      <c r="W152" s="9">
        <f t="shared" si="25"/>
        <v>10.966928251121097</v>
      </c>
      <c r="X152" s="5">
        <f t="shared" si="18"/>
        <v>0</v>
      </c>
      <c r="Y152" s="34">
        <f>Controle[[#This Row],[Tempo Estudado]]+Y151</f>
        <v>2.6933701496367561</v>
      </c>
      <c r="Z152" s="35" t="str">
        <f t="shared" ca="1" si="19"/>
        <v/>
      </c>
      <c r="AA152" s="3" t="str">
        <f ca="1">IF(Z152="x",IF(Controle[[#This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3" spans="1:27" x14ac:dyDescent="0.25">
      <c r="A153" s="44">
        <f t="shared" si="22"/>
        <v>152</v>
      </c>
      <c r="B153" s="44" t="s">
        <v>5</v>
      </c>
      <c r="C153" s="44" t="s">
        <v>147</v>
      </c>
      <c r="D153" s="45">
        <v>5.7638888888888887E-3</v>
      </c>
      <c r="E153" s="44"/>
      <c r="F153" s="45">
        <f>Curso[[#This Row],[Tempo]]*$AG$4</f>
        <v>1.143092891847945E-2</v>
      </c>
      <c r="G153" s="46">
        <f t="shared" si="23"/>
        <v>1.1976078640997299</v>
      </c>
      <c r="H153" s="47">
        <f>_xlfn.XLOOKUP(Curso[[#This Row],[Tempo Progr Acum]],Controle[Tempo Esperado Acum],Controle[Data corrida],,1,1)</f>
        <v>44684</v>
      </c>
      <c r="I153" s="47">
        <v>44686</v>
      </c>
      <c r="J153" s="48">
        <f ca="1">IF(Curso[[#This Row],[Data Prevista]]&gt;TODAY(),0,IF(Curso[[#This Row],[Data Prevista]]=TODAY(),3,2))</f>
        <v>2</v>
      </c>
      <c r="K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3" s="53">
        <f>IF((Curso[[#This Row],[Estudado]]-7)&lt;$H$2,"",Curso[[#This Row],[Estudado]]-7)</f>
        <v>44679</v>
      </c>
      <c r="M153" s="53">
        <f>IF((Curso[[#This Row],[Estudado]]-15)&lt;$H$2,"",Curso[[#This Row],[Estudado]]-15)</f>
        <v>44671</v>
      </c>
      <c r="N153" s="53" t="str">
        <f>IF((Curso[[#This Row],[Estudado]]-30)&lt;$H$2,"",Curso[[#This Row],[Estudado]]-30)</f>
        <v/>
      </c>
      <c r="O153" s="53" t="str">
        <f>IF((Curso[[#This Row],[Estudado]]-60)&lt;$H$2,"",Curso[[#This Row],[Estudado]]-60)</f>
        <v/>
      </c>
      <c r="P153" s="53" t="str">
        <f>IF((Curso[[#This Row],[Estudado]]-120)&lt;$H$2,"",Curso[[#This Row],[Estudado]]-120)</f>
        <v/>
      </c>
      <c r="Q153" s="48"/>
      <c r="R153" s="2"/>
      <c r="S153" s="16">
        <f t="shared" si="24"/>
        <v>152</v>
      </c>
      <c r="T153" s="7">
        <f t="shared" si="20"/>
        <v>44818</v>
      </c>
      <c r="U153" s="4" t="str">
        <f t="shared" si="21"/>
        <v>qua</v>
      </c>
      <c r="V153" s="31">
        <f>IF(Controle[[#This Row],[Dia Semana]]&lt;&gt;"dom",$AI$1,0)</f>
        <v>8.5014947683109118E-2</v>
      </c>
      <c r="W153" s="9">
        <f t="shared" si="25"/>
        <v>11.051943198804207</v>
      </c>
      <c r="X153" s="5">
        <f t="shared" si="18"/>
        <v>0</v>
      </c>
      <c r="Y153" s="34">
        <f>Controle[[#This Row],[Tempo Estudado]]+Y152</f>
        <v>2.6933701496367561</v>
      </c>
      <c r="Z153" s="35" t="str">
        <f t="shared" ca="1" si="19"/>
        <v/>
      </c>
      <c r="AA153" s="3" t="str">
        <f ca="1">IF(Z153="x",IF(Controle[[#This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4" spans="1:27" x14ac:dyDescent="0.25">
      <c r="A154" s="44">
        <f t="shared" si="22"/>
        <v>153</v>
      </c>
      <c r="B154" s="44" t="s">
        <v>5</v>
      </c>
      <c r="C154" s="44" t="s">
        <v>148</v>
      </c>
      <c r="D154" s="45">
        <v>5.2546296296296299E-3</v>
      </c>
      <c r="E154" s="44"/>
      <c r="F154" s="45">
        <f>Curso[[#This Row],[Tempo]]*$AG$4</f>
        <v>1.0420967327288496E-2</v>
      </c>
      <c r="G154" s="46">
        <f t="shared" si="23"/>
        <v>1.2080288314270184</v>
      </c>
      <c r="H154" s="47">
        <f>_xlfn.XLOOKUP(Curso[[#This Row],[Tempo Progr Acum]],Controle[Tempo Esperado Acum],Controle[Data corrida],,1,1)</f>
        <v>44684</v>
      </c>
      <c r="I154" s="47">
        <v>44686</v>
      </c>
      <c r="J154" s="48">
        <f ca="1">IF(Curso[[#This Row],[Data Prevista]]&gt;TODAY(),0,IF(Curso[[#This Row],[Data Prevista]]=TODAY(),3,2))</f>
        <v>2</v>
      </c>
      <c r="K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4" s="53">
        <f>IF((Curso[[#This Row],[Estudado]]-7)&lt;$H$2,"",Curso[[#This Row],[Estudado]]-7)</f>
        <v>44679</v>
      </c>
      <c r="M154" s="53">
        <f>IF((Curso[[#This Row],[Estudado]]-15)&lt;$H$2,"",Curso[[#This Row],[Estudado]]-15)</f>
        <v>44671</v>
      </c>
      <c r="N154" s="53" t="str">
        <f>IF((Curso[[#This Row],[Estudado]]-30)&lt;$H$2,"",Curso[[#This Row],[Estudado]]-30)</f>
        <v/>
      </c>
      <c r="O154" s="53" t="str">
        <f>IF((Curso[[#This Row],[Estudado]]-60)&lt;$H$2,"",Curso[[#This Row],[Estudado]]-60)</f>
        <v/>
      </c>
      <c r="P154" s="53" t="str">
        <f>IF((Curso[[#This Row],[Estudado]]-120)&lt;$H$2,"",Curso[[#This Row],[Estudado]]-120)</f>
        <v/>
      </c>
      <c r="Q154" s="48"/>
      <c r="R154" s="2"/>
      <c r="S154" s="16">
        <f t="shared" si="24"/>
        <v>153</v>
      </c>
      <c r="T154" s="7">
        <f t="shared" si="20"/>
        <v>44819</v>
      </c>
      <c r="U154" s="4" t="str">
        <f t="shared" si="21"/>
        <v>qui</v>
      </c>
      <c r="V154" s="31">
        <f>IF(Controle[[#This Row],[Dia Semana]]&lt;&gt;"dom",$AI$1,0)</f>
        <v>8.5014947683109118E-2</v>
      </c>
      <c r="W154" s="9">
        <f t="shared" si="25"/>
        <v>11.136958146487316</v>
      </c>
      <c r="X154" s="5">
        <f t="shared" si="18"/>
        <v>0</v>
      </c>
      <c r="Y154" s="34">
        <f>Controle[[#This Row],[Tempo Estudado]]+Y153</f>
        <v>2.6933701496367561</v>
      </c>
      <c r="Z154" s="35" t="str">
        <f t="shared" ca="1" si="19"/>
        <v/>
      </c>
      <c r="AA154" s="3" t="str">
        <f ca="1">IF(Z154="x",IF(Controle[[#This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5" spans="1:27" x14ac:dyDescent="0.25">
      <c r="A155" s="44">
        <f t="shared" si="22"/>
        <v>154</v>
      </c>
      <c r="B155" s="44" t="s">
        <v>5</v>
      </c>
      <c r="C155" s="44" t="s">
        <v>149</v>
      </c>
      <c r="D155" s="45">
        <v>3.1828703703703702E-3</v>
      </c>
      <c r="E155" s="44"/>
      <c r="F155" s="45">
        <f>Curso[[#This Row],[Tempo]]*$AG$4</f>
        <v>6.3122599449434713E-3</v>
      </c>
      <c r="G155" s="46">
        <f t="shared" si="23"/>
        <v>1.2143410913719619</v>
      </c>
      <c r="H155" s="47">
        <f>_xlfn.XLOOKUP(Curso[[#This Row],[Tempo Progr Acum]],Controle[Tempo Esperado Acum],Controle[Data corrida],,1,1)</f>
        <v>44684</v>
      </c>
      <c r="I155" s="47">
        <v>44686</v>
      </c>
      <c r="J155" s="48">
        <f ca="1">IF(Curso[[#This Row],[Data Prevista]]&gt;TODAY(),0,IF(Curso[[#This Row],[Data Prevista]]=TODAY(),3,2))</f>
        <v>2</v>
      </c>
      <c r="K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5" s="53">
        <f>IF((Curso[[#This Row],[Estudado]]-7)&lt;$H$2,"",Curso[[#This Row],[Estudado]]-7)</f>
        <v>44679</v>
      </c>
      <c r="M155" s="53">
        <f>IF((Curso[[#This Row],[Estudado]]-15)&lt;$H$2,"",Curso[[#This Row],[Estudado]]-15)</f>
        <v>44671</v>
      </c>
      <c r="N155" s="53" t="str">
        <f>IF((Curso[[#This Row],[Estudado]]-30)&lt;$H$2,"",Curso[[#This Row],[Estudado]]-30)</f>
        <v/>
      </c>
      <c r="O155" s="53" t="str">
        <f>IF((Curso[[#This Row],[Estudado]]-60)&lt;$H$2,"",Curso[[#This Row],[Estudado]]-60)</f>
        <v/>
      </c>
      <c r="P155" s="53" t="str">
        <f>IF((Curso[[#This Row],[Estudado]]-120)&lt;$H$2,"",Curso[[#This Row],[Estudado]]-120)</f>
        <v/>
      </c>
      <c r="Q155" s="48"/>
      <c r="R155" s="2"/>
      <c r="S155" s="16">
        <f t="shared" si="24"/>
        <v>154</v>
      </c>
      <c r="T155" s="7">
        <f t="shared" si="20"/>
        <v>44820</v>
      </c>
      <c r="U155" s="4" t="str">
        <f t="shared" si="21"/>
        <v>sex</v>
      </c>
      <c r="V155" s="31">
        <f>IF(Controle[[#This Row],[Dia Semana]]&lt;&gt;"dom",$AI$1,0)</f>
        <v>8.5014947683109118E-2</v>
      </c>
      <c r="W155" s="9">
        <f t="shared" si="25"/>
        <v>11.221973094170426</v>
      </c>
      <c r="X155" s="5">
        <f t="shared" si="18"/>
        <v>0</v>
      </c>
      <c r="Y155" s="34">
        <f>Controle[[#This Row],[Tempo Estudado]]+Y154</f>
        <v>2.6933701496367561</v>
      </c>
      <c r="Z155" s="35" t="str">
        <f t="shared" ca="1" si="19"/>
        <v/>
      </c>
      <c r="AA155" s="3" t="str">
        <f ca="1">IF(Z155="x",IF(Controle[[#This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6" spans="1:27" x14ac:dyDescent="0.25">
      <c r="A156" s="44">
        <f t="shared" si="22"/>
        <v>155</v>
      </c>
      <c r="B156" s="44" t="s">
        <v>5</v>
      </c>
      <c r="C156" s="44" t="s">
        <v>150</v>
      </c>
      <c r="D156" s="45">
        <v>4.0856481481481481E-3</v>
      </c>
      <c r="E156" s="44"/>
      <c r="F156" s="45">
        <f>Curso[[#This Row],[Tempo]]*$AG$4</f>
        <v>8.1026464020547105E-3</v>
      </c>
      <c r="G156" s="46">
        <f t="shared" si="23"/>
        <v>1.2224437377740165</v>
      </c>
      <c r="H156" s="47">
        <f>_xlfn.XLOOKUP(Curso[[#This Row],[Tempo Progr Acum]],Controle[Tempo Esperado Acum],Controle[Data corrida],,1,1)</f>
        <v>44684</v>
      </c>
      <c r="I156" s="47">
        <v>44686</v>
      </c>
      <c r="J156" s="48">
        <f ca="1">IF(Curso[[#This Row],[Data Prevista]]&gt;TODAY(),0,IF(Curso[[#This Row],[Data Prevista]]=TODAY(),3,2))</f>
        <v>2</v>
      </c>
      <c r="K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6" s="53">
        <f>IF((Curso[[#This Row],[Estudado]]-7)&lt;$H$2,"",Curso[[#This Row],[Estudado]]-7)</f>
        <v>44679</v>
      </c>
      <c r="M156" s="53">
        <f>IF((Curso[[#This Row],[Estudado]]-15)&lt;$H$2,"",Curso[[#This Row],[Estudado]]-15)</f>
        <v>44671</v>
      </c>
      <c r="N156" s="53" t="str">
        <f>IF((Curso[[#This Row],[Estudado]]-30)&lt;$H$2,"",Curso[[#This Row],[Estudado]]-30)</f>
        <v/>
      </c>
      <c r="O156" s="53" t="str">
        <f>IF((Curso[[#This Row],[Estudado]]-60)&lt;$H$2,"",Curso[[#This Row],[Estudado]]-60)</f>
        <v/>
      </c>
      <c r="P156" s="53" t="str">
        <f>IF((Curso[[#This Row],[Estudado]]-120)&lt;$H$2,"",Curso[[#This Row],[Estudado]]-120)</f>
        <v/>
      </c>
      <c r="Q156" s="48"/>
      <c r="R156" s="2"/>
      <c r="S156" s="16">
        <f t="shared" si="24"/>
        <v>155</v>
      </c>
      <c r="T156" s="7">
        <f t="shared" si="20"/>
        <v>44821</v>
      </c>
      <c r="U156" s="4" t="str">
        <f t="shared" si="21"/>
        <v>sáb</v>
      </c>
      <c r="V156" s="31">
        <f>IF(Controle[[#This Row],[Dia Semana]]&lt;&gt;"dom",$AI$1,0)</f>
        <v>8.5014947683109118E-2</v>
      </c>
      <c r="W156" s="9">
        <f t="shared" si="25"/>
        <v>11.306988041853536</v>
      </c>
      <c r="X156" s="5">
        <f t="shared" si="18"/>
        <v>0</v>
      </c>
      <c r="Y156" s="34">
        <f>Controle[[#This Row],[Tempo Estudado]]+Y155</f>
        <v>2.6933701496367561</v>
      </c>
      <c r="Z156" s="35" t="str">
        <f t="shared" ca="1" si="19"/>
        <v/>
      </c>
      <c r="AA156" s="3" t="str">
        <f ca="1">IF(Z156="x",IF(Controle[[#This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7" spans="1:27" x14ac:dyDescent="0.25">
      <c r="A157" s="44">
        <f t="shared" si="22"/>
        <v>156</v>
      </c>
      <c r="B157" s="44" t="s">
        <v>5</v>
      </c>
      <c r="C157" s="44" t="s">
        <v>151</v>
      </c>
      <c r="D157" s="45">
        <v>4.8148148148148152E-3</v>
      </c>
      <c r="E157" s="44"/>
      <c r="F157" s="45">
        <f>Curso[[#This Row],[Tempo]]*$AG$4</f>
        <v>9.548727771259943E-3</v>
      </c>
      <c r="G157" s="46">
        <f t="shared" si="23"/>
        <v>1.2319924655452765</v>
      </c>
      <c r="H157" s="47">
        <f>_xlfn.XLOOKUP(Curso[[#This Row],[Tempo Progr Acum]],Controle[Tempo Esperado Acum],Controle[Data corrida],,1,1)</f>
        <v>44684</v>
      </c>
      <c r="I157" s="47">
        <v>44686</v>
      </c>
      <c r="J157" s="48">
        <f ca="1">IF(Curso[[#This Row],[Data Prevista]]&gt;TODAY(),0,IF(Curso[[#This Row],[Data Prevista]]=TODAY(),3,2))</f>
        <v>2</v>
      </c>
      <c r="K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7" s="53">
        <f>IF((Curso[[#This Row],[Estudado]]-7)&lt;$H$2,"",Curso[[#This Row],[Estudado]]-7)</f>
        <v>44679</v>
      </c>
      <c r="M157" s="53">
        <f>IF((Curso[[#This Row],[Estudado]]-15)&lt;$H$2,"",Curso[[#This Row],[Estudado]]-15)</f>
        <v>44671</v>
      </c>
      <c r="N157" s="53" t="str">
        <f>IF((Curso[[#This Row],[Estudado]]-30)&lt;$H$2,"",Curso[[#This Row],[Estudado]]-30)</f>
        <v/>
      </c>
      <c r="O157" s="53" t="str">
        <f>IF((Curso[[#This Row],[Estudado]]-60)&lt;$H$2,"",Curso[[#This Row],[Estudado]]-60)</f>
        <v/>
      </c>
      <c r="P157" s="53" t="str">
        <f>IF((Curso[[#This Row],[Estudado]]-120)&lt;$H$2,"",Curso[[#This Row],[Estudado]]-120)</f>
        <v/>
      </c>
      <c r="Q157" s="48"/>
      <c r="R157" s="2"/>
      <c r="S157" s="16">
        <f t="shared" si="24"/>
        <v>156</v>
      </c>
      <c r="T157" s="7">
        <f t="shared" si="20"/>
        <v>44822</v>
      </c>
      <c r="U157" s="4" t="str">
        <f t="shared" si="21"/>
        <v>dom</v>
      </c>
      <c r="V157" s="31">
        <f>IF(Controle[[#This Row],[Dia Semana]]&lt;&gt;"dom",$AI$1,0)</f>
        <v>0</v>
      </c>
      <c r="W157" s="9">
        <f t="shared" si="25"/>
        <v>11.306988041853536</v>
      </c>
      <c r="X157" s="5">
        <f t="shared" si="18"/>
        <v>0</v>
      </c>
      <c r="Y157" s="34">
        <f>Controle[[#This Row],[Tempo Estudado]]+Y156</f>
        <v>2.6933701496367561</v>
      </c>
      <c r="Z157" s="35" t="str">
        <f t="shared" ca="1" si="19"/>
        <v/>
      </c>
      <c r="AA157" s="3" t="str">
        <f ca="1">IF(Z157="x",IF(Controle[[#This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8" spans="1:27" x14ac:dyDescent="0.25">
      <c r="A158" s="44">
        <f t="shared" si="22"/>
        <v>157</v>
      </c>
      <c r="B158" s="44" t="s">
        <v>5</v>
      </c>
      <c r="C158" s="44" t="s">
        <v>152</v>
      </c>
      <c r="D158" s="45">
        <v>2.8935185185185188E-3</v>
      </c>
      <c r="E158" s="44"/>
      <c r="F158" s="45">
        <f>Curso[[#This Row],[Tempo]]*$AG$4</f>
        <v>5.7384181317667931E-3</v>
      </c>
      <c r="G158" s="46">
        <f t="shared" si="23"/>
        <v>1.2377308836770433</v>
      </c>
      <c r="H158" s="47">
        <f>_xlfn.XLOOKUP(Curso[[#This Row],[Tempo Progr Acum]],Controle[Tempo Esperado Acum],Controle[Data corrida],,1,1)</f>
        <v>44684</v>
      </c>
      <c r="I158" s="47">
        <v>44686</v>
      </c>
      <c r="J158" s="48">
        <f ca="1">IF(Curso[[#This Row],[Data Prevista]]&gt;TODAY(),0,IF(Curso[[#This Row],[Data Prevista]]=TODAY(),3,2))</f>
        <v>2</v>
      </c>
      <c r="K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8" s="53">
        <f>IF((Curso[[#This Row],[Estudado]]-7)&lt;$H$2,"",Curso[[#This Row],[Estudado]]-7)</f>
        <v>44679</v>
      </c>
      <c r="M158" s="53">
        <f>IF((Curso[[#This Row],[Estudado]]-15)&lt;$H$2,"",Curso[[#This Row],[Estudado]]-15)</f>
        <v>44671</v>
      </c>
      <c r="N158" s="53" t="str">
        <f>IF((Curso[[#This Row],[Estudado]]-30)&lt;$H$2,"",Curso[[#This Row],[Estudado]]-30)</f>
        <v/>
      </c>
      <c r="O158" s="53" t="str">
        <f>IF((Curso[[#This Row],[Estudado]]-60)&lt;$H$2,"",Curso[[#This Row],[Estudado]]-60)</f>
        <v/>
      </c>
      <c r="P158" s="53" t="str">
        <f>IF((Curso[[#This Row],[Estudado]]-120)&lt;$H$2,"",Curso[[#This Row],[Estudado]]-120)</f>
        <v/>
      </c>
      <c r="Q158" s="48"/>
      <c r="R158" s="2"/>
      <c r="S158" s="16">
        <f t="shared" si="24"/>
        <v>157</v>
      </c>
      <c r="T158" s="7">
        <f t="shared" si="20"/>
        <v>44823</v>
      </c>
      <c r="U158" s="4" t="str">
        <f t="shared" si="21"/>
        <v>seg</v>
      </c>
      <c r="V158" s="31">
        <f>IF(Controle[[#This Row],[Dia Semana]]&lt;&gt;"dom",$AI$1,0)</f>
        <v>8.5014947683109118E-2</v>
      </c>
      <c r="W158" s="9">
        <f t="shared" si="25"/>
        <v>11.392002989536646</v>
      </c>
      <c r="X158" s="5">
        <f t="shared" si="18"/>
        <v>0</v>
      </c>
      <c r="Y158" s="34">
        <f>Controle[[#This Row],[Tempo Estudado]]+Y157</f>
        <v>2.6933701496367561</v>
      </c>
      <c r="Z158" s="35" t="str">
        <f t="shared" ca="1" si="19"/>
        <v/>
      </c>
      <c r="AA158" s="3" t="str">
        <f ca="1">IF(Z158="x",IF(Controle[[#This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9" spans="1:27" x14ac:dyDescent="0.25">
      <c r="A159" s="44">
        <f t="shared" si="22"/>
        <v>158</v>
      </c>
      <c r="B159" s="44" t="s">
        <v>5</v>
      </c>
      <c r="C159" s="44" t="s">
        <v>153</v>
      </c>
      <c r="D159" s="45">
        <v>4.6643518518518518E-3</v>
      </c>
      <c r="E159" s="44"/>
      <c r="F159" s="45">
        <f>Curso[[#This Row],[Tempo]]*$AG$4</f>
        <v>9.2503300284080686E-3</v>
      </c>
      <c r="G159" s="46">
        <f t="shared" si="23"/>
        <v>1.2469812137054515</v>
      </c>
      <c r="H159" s="47">
        <f>_xlfn.XLOOKUP(Curso[[#This Row],[Tempo Progr Acum]],Controle[Tempo Esperado Acum],Controle[Data corrida],,1,1)</f>
        <v>44684</v>
      </c>
      <c r="I159" s="47">
        <v>44686</v>
      </c>
      <c r="J159" s="48">
        <f ca="1">IF(Curso[[#This Row],[Data Prevista]]&gt;TODAY(),0,IF(Curso[[#This Row],[Data Prevista]]=TODAY(),3,2))</f>
        <v>2</v>
      </c>
      <c r="K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9" s="53">
        <f>IF((Curso[[#This Row],[Estudado]]-7)&lt;$H$2,"",Curso[[#This Row],[Estudado]]-7)</f>
        <v>44679</v>
      </c>
      <c r="M159" s="53">
        <f>IF((Curso[[#This Row],[Estudado]]-15)&lt;$H$2,"",Curso[[#This Row],[Estudado]]-15)</f>
        <v>44671</v>
      </c>
      <c r="N159" s="53" t="str">
        <f>IF((Curso[[#This Row],[Estudado]]-30)&lt;$H$2,"",Curso[[#This Row],[Estudado]]-30)</f>
        <v/>
      </c>
      <c r="O159" s="53" t="str">
        <f>IF((Curso[[#This Row],[Estudado]]-60)&lt;$H$2,"",Curso[[#This Row],[Estudado]]-60)</f>
        <v/>
      </c>
      <c r="P159" s="53" t="str">
        <f>IF((Curso[[#This Row],[Estudado]]-120)&lt;$H$2,"",Curso[[#This Row],[Estudado]]-120)</f>
        <v/>
      </c>
      <c r="Q159" s="48"/>
      <c r="R159" s="2"/>
      <c r="S159" s="16">
        <f t="shared" si="24"/>
        <v>158</v>
      </c>
      <c r="T159" s="7">
        <f t="shared" si="20"/>
        <v>44824</v>
      </c>
      <c r="U159" s="4" t="str">
        <f t="shared" si="21"/>
        <v>ter</v>
      </c>
      <c r="V159" s="31">
        <f>IF(Controle[[#This Row],[Dia Semana]]&lt;&gt;"dom",$AI$1,0)</f>
        <v>8.5014947683109118E-2</v>
      </c>
      <c r="W159" s="9">
        <f t="shared" si="25"/>
        <v>11.477017937219756</v>
      </c>
      <c r="X159" s="5">
        <f t="shared" si="18"/>
        <v>0</v>
      </c>
      <c r="Y159" s="34">
        <f>Controle[[#This Row],[Tempo Estudado]]+Y158</f>
        <v>2.6933701496367561</v>
      </c>
      <c r="Z159" s="35" t="str">
        <f t="shared" ca="1" si="19"/>
        <v/>
      </c>
      <c r="AA159" s="3" t="str">
        <f ca="1">IF(Z159="x",IF(Controle[[#This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0" spans="1:27" x14ac:dyDescent="0.25">
      <c r="A160" s="44">
        <f t="shared" si="22"/>
        <v>159</v>
      </c>
      <c r="B160" s="44" t="s">
        <v>5</v>
      </c>
      <c r="C160" s="44" t="s">
        <v>154</v>
      </c>
      <c r="D160" s="45">
        <v>0</v>
      </c>
      <c r="E160" s="44" t="s">
        <v>7</v>
      </c>
      <c r="F160" s="45">
        <f>Curso[[#This Row],[Tempo]]*$AG$4</f>
        <v>0</v>
      </c>
      <c r="G160" s="46">
        <f t="shared" si="23"/>
        <v>1.2469812137054515</v>
      </c>
      <c r="H160" s="47">
        <f>_xlfn.XLOOKUP(Curso[[#This Row],[Tempo Progr Acum]],Controle[Tempo Esperado Acum],Controle[Data corrida],,1,1)</f>
        <v>44684</v>
      </c>
      <c r="I160" s="47">
        <v>44686</v>
      </c>
      <c r="J160" s="48">
        <f ca="1">IF(Curso[[#This Row],[Data Prevista]]&gt;TODAY(),0,IF(Curso[[#This Row],[Data Prevista]]=TODAY(),3,2))</f>
        <v>2</v>
      </c>
      <c r="K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0" s="53">
        <f>IF((Curso[[#This Row],[Estudado]]-7)&lt;$H$2,"",Curso[[#This Row],[Estudado]]-7)</f>
        <v>44679</v>
      </c>
      <c r="M160" s="53">
        <f>IF((Curso[[#This Row],[Estudado]]-15)&lt;$H$2,"",Curso[[#This Row],[Estudado]]-15)</f>
        <v>44671</v>
      </c>
      <c r="N160" s="53" t="str">
        <f>IF((Curso[[#This Row],[Estudado]]-30)&lt;$H$2,"",Curso[[#This Row],[Estudado]]-30)</f>
        <v/>
      </c>
      <c r="O160" s="53" t="str">
        <f>IF((Curso[[#This Row],[Estudado]]-60)&lt;$H$2,"",Curso[[#This Row],[Estudado]]-60)</f>
        <v/>
      </c>
      <c r="P160" s="53" t="str">
        <f>IF((Curso[[#This Row],[Estudado]]-120)&lt;$H$2,"",Curso[[#This Row],[Estudado]]-120)</f>
        <v/>
      </c>
      <c r="Q160" s="48"/>
      <c r="R160" s="2"/>
      <c r="S160" s="16">
        <f t="shared" si="24"/>
        <v>159</v>
      </c>
      <c r="T160" s="7">
        <f t="shared" si="20"/>
        <v>44825</v>
      </c>
      <c r="U160" s="4" t="str">
        <f t="shared" si="21"/>
        <v>qua</v>
      </c>
      <c r="V160" s="31">
        <f>IF(Controle[[#This Row],[Dia Semana]]&lt;&gt;"dom",$AI$1,0)</f>
        <v>8.5014947683109118E-2</v>
      </c>
      <c r="W160" s="9">
        <f t="shared" si="25"/>
        <v>11.562032884902866</v>
      </c>
      <c r="X160" s="5">
        <f t="shared" si="18"/>
        <v>0</v>
      </c>
      <c r="Y160" s="34">
        <f>Controle[[#This Row],[Tempo Estudado]]+Y159</f>
        <v>2.6933701496367561</v>
      </c>
      <c r="Z160" s="35" t="str">
        <f t="shared" ca="1" si="19"/>
        <v/>
      </c>
      <c r="AA160" s="3" t="str">
        <f ca="1">IF(Z160="x",IF(Controle[[#This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1" spans="1:27" x14ac:dyDescent="0.25">
      <c r="A161" s="44">
        <f t="shared" si="22"/>
        <v>160</v>
      </c>
      <c r="B161" s="44" t="s">
        <v>5</v>
      </c>
      <c r="C161" s="44" t="s">
        <v>155</v>
      </c>
      <c r="D161" s="45">
        <v>3.8078703703703707E-3</v>
      </c>
      <c r="E161" s="44"/>
      <c r="F161" s="45">
        <f>Curso[[#This Row],[Tempo]]*$AG$4</f>
        <v>7.5517582614050994E-3</v>
      </c>
      <c r="G161" s="46">
        <f t="shared" si="23"/>
        <v>1.2545329719668565</v>
      </c>
      <c r="H161" s="47">
        <f>_xlfn.XLOOKUP(Curso[[#This Row],[Tempo Progr Acum]],Controle[Tempo Esperado Acum],Controle[Data corrida],,1,1)</f>
        <v>44684</v>
      </c>
      <c r="I161" s="47">
        <v>44686</v>
      </c>
      <c r="J161" s="48">
        <f ca="1">IF(Curso[[#This Row],[Data Prevista]]&gt;TODAY(),0,IF(Curso[[#This Row],[Data Prevista]]=TODAY(),3,2))</f>
        <v>2</v>
      </c>
      <c r="K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1" s="53">
        <f>IF((Curso[[#This Row],[Estudado]]-7)&lt;$H$2,"",Curso[[#This Row],[Estudado]]-7)</f>
        <v>44679</v>
      </c>
      <c r="M161" s="53">
        <f>IF((Curso[[#This Row],[Estudado]]-15)&lt;$H$2,"",Curso[[#This Row],[Estudado]]-15)</f>
        <v>44671</v>
      </c>
      <c r="N161" s="53" t="str">
        <f>IF((Curso[[#This Row],[Estudado]]-30)&lt;$H$2,"",Curso[[#This Row],[Estudado]]-30)</f>
        <v/>
      </c>
      <c r="O161" s="53" t="str">
        <f>IF((Curso[[#This Row],[Estudado]]-60)&lt;$H$2,"",Curso[[#This Row],[Estudado]]-60)</f>
        <v/>
      </c>
      <c r="P161" s="53" t="str">
        <f>IF((Curso[[#This Row],[Estudado]]-120)&lt;$H$2,"",Curso[[#This Row],[Estudado]]-120)</f>
        <v/>
      </c>
      <c r="Q161" s="48"/>
      <c r="R161" s="2"/>
      <c r="S161" s="16">
        <f t="shared" si="24"/>
        <v>160</v>
      </c>
      <c r="T161" s="7">
        <f t="shared" si="20"/>
        <v>44826</v>
      </c>
      <c r="U161" s="4" t="str">
        <f t="shared" si="21"/>
        <v>qui</v>
      </c>
      <c r="V161" s="31">
        <f>IF(Controle[[#This Row],[Dia Semana]]&lt;&gt;"dom",$AI$1,0)</f>
        <v>8.5014947683109118E-2</v>
      </c>
      <c r="W161" s="9">
        <f t="shared" si="25"/>
        <v>11.647047832585976</v>
      </c>
      <c r="X161" s="5">
        <f t="shared" si="18"/>
        <v>0</v>
      </c>
      <c r="Y161" s="34">
        <f>Controle[[#This Row],[Tempo Estudado]]+Y160</f>
        <v>2.6933701496367561</v>
      </c>
      <c r="Z161" s="35" t="str">
        <f t="shared" ca="1" si="19"/>
        <v/>
      </c>
      <c r="AA161" s="3" t="str">
        <f ca="1">IF(Z161="x",IF(Controle[[#This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2" spans="1:27" x14ac:dyDescent="0.25">
      <c r="A162" s="44">
        <f t="shared" si="22"/>
        <v>161</v>
      </c>
      <c r="B162" s="44" t="s">
        <v>5</v>
      </c>
      <c r="C162" s="44" t="s">
        <v>156</v>
      </c>
      <c r="D162" s="45">
        <v>3.5185185185185185E-3</v>
      </c>
      <c r="E162" s="44"/>
      <c r="F162" s="45">
        <f>Curso[[#This Row],[Tempo]]*$AG$4</f>
        <v>6.9779164482284195E-3</v>
      </c>
      <c r="G162" s="46">
        <f t="shared" si="23"/>
        <v>1.261510888415085</v>
      </c>
      <c r="H162" s="47">
        <f>_xlfn.XLOOKUP(Curso[[#This Row],[Tempo Progr Acum]],Controle[Tempo Esperado Acum],Controle[Data corrida],,1,1)</f>
        <v>44684</v>
      </c>
      <c r="I162" s="47">
        <v>44688</v>
      </c>
      <c r="J162" s="48">
        <f ca="1">IF(Curso[[#This Row],[Data Prevista]]&gt;TODAY(),0,IF(Curso[[#This Row],[Data Prevista]]=TODAY(),3,2))</f>
        <v>2</v>
      </c>
      <c r="K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2" s="53">
        <f>IF((Curso[[#This Row],[Estudado]]-7)&lt;$H$2,"",Curso[[#This Row],[Estudado]]-7)</f>
        <v>44681</v>
      </c>
      <c r="M162" s="53">
        <f>IF((Curso[[#This Row],[Estudado]]-15)&lt;$H$2,"",Curso[[#This Row],[Estudado]]-15)</f>
        <v>44673</v>
      </c>
      <c r="N162" s="53" t="str">
        <f>IF((Curso[[#This Row],[Estudado]]-30)&lt;$H$2,"",Curso[[#This Row],[Estudado]]-30)</f>
        <v/>
      </c>
      <c r="O162" s="53" t="str">
        <f>IF((Curso[[#This Row],[Estudado]]-60)&lt;$H$2,"",Curso[[#This Row],[Estudado]]-60)</f>
        <v/>
      </c>
      <c r="P162" s="53" t="str">
        <f>IF((Curso[[#This Row],[Estudado]]-120)&lt;$H$2,"",Curso[[#This Row],[Estudado]]-120)</f>
        <v/>
      </c>
      <c r="Q162" s="48"/>
      <c r="R162" s="2"/>
      <c r="S162" s="16">
        <f t="shared" si="24"/>
        <v>161</v>
      </c>
      <c r="T162" s="7">
        <f t="shared" si="20"/>
        <v>44827</v>
      </c>
      <c r="U162" s="4" t="str">
        <f t="shared" si="21"/>
        <v>sex</v>
      </c>
      <c r="V162" s="31">
        <f>IF(Controle[[#This Row],[Dia Semana]]&lt;&gt;"dom",$AI$1,0)</f>
        <v>8.5014947683109118E-2</v>
      </c>
      <c r="W162" s="9">
        <f t="shared" si="25"/>
        <v>11.732062780269086</v>
      </c>
      <c r="X162" s="5">
        <f t="shared" si="18"/>
        <v>0</v>
      </c>
      <c r="Y162" s="34">
        <f>Controle[[#This Row],[Tempo Estudado]]+Y161</f>
        <v>2.6933701496367561</v>
      </c>
      <c r="Z162" s="35" t="str">
        <f t="shared" ref="Z162:Z194" ca="1" si="26">IF(T162=TODAY(),"X",IF(T162&lt;TODAY(),"O",""))</f>
        <v/>
      </c>
      <c r="AA162" s="3" t="str">
        <f ca="1">IF(Z162="x",IF(Controle[[#This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3" spans="1:27" x14ac:dyDescent="0.25">
      <c r="A163" s="44">
        <f t="shared" si="22"/>
        <v>162</v>
      </c>
      <c r="B163" s="44" t="s">
        <v>5</v>
      </c>
      <c r="C163" s="44" t="s">
        <v>157</v>
      </c>
      <c r="D163" s="45">
        <v>1.5856481481481479E-3</v>
      </c>
      <c r="E163" s="44"/>
      <c r="F163" s="45">
        <f>Curso[[#This Row],[Tempo]]*$AG$4</f>
        <v>3.1446531362082017E-3</v>
      </c>
      <c r="G163" s="46">
        <f t="shared" si="23"/>
        <v>1.2646555415512932</v>
      </c>
      <c r="H163" s="47">
        <f>_xlfn.XLOOKUP(Curso[[#This Row],[Tempo Progr Acum]],Controle[Tempo Esperado Acum],Controle[Data corrida],,1,1)</f>
        <v>44684</v>
      </c>
      <c r="I163" s="47">
        <v>44688</v>
      </c>
      <c r="J163" s="48">
        <f ca="1">IF(Curso[[#This Row],[Data Prevista]]&gt;TODAY(),0,IF(Curso[[#This Row],[Data Prevista]]=TODAY(),3,2))</f>
        <v>2</v>
      </c>
      <c r="K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3" s="53">
        <f>IF((Curso[[#This Row],[Estudado]]-7)&lt;$H$2,"",Curso[[#This Row],[Estudado]]-7)</f>
        <v>44681</v>
      </c>
      <c r="M163" s="53">
        <f>IF((Curso[[#This Row],[Estudado]]-15)&lt;$H$2,"",Curso[[#This Row],[Estudado]]-15)</f>
        <v>44673</v>
      </c>
      <c r="N163" s="53" t="str">
        <f>IF((Curso[[#This Row],[Estudado]]-30)&lt;$H$2,"",Curso[[#This Row],[Estudado]]-30)</f>
        <v/>
      </c>
      <c r="O163" s="53" t="str">
        <f>IF((Curso[[#This Row],[Estudado]]-60)&lt;$H$2,"",Curso[[#This Row],[Estudado]]-60)</f>
        <v/>
      </c>
      <c r="P163" s="53" t="str">
        <f>IF((Curso[[#This Row],[Estudado]]-120)&lt;$H$2,"",Curso[[#This Row],[Estudado]]-120)</f>
        <v/>
      </c>
      <c r="Q163" s="48"/>
      <c r="R163" s="2"/>
      <c r="S163" s="16">
        <f t="shared" si="24"/>
        <v>162</v>
      </c>
      <c r="T163" s="7">
        <f t="shared" si="20"/>
        <v>44828</v>
      </c>
      <c r="U163" s="4" t="str">
        <f t="shared" si="21"/>
        <v>sáb</v>
      </c>
      <c r="V163" s="31">
        <f>IF(Controle[[#This Row],[Dia Semana]]&lt;&gt;"dom",$AI$1,0)</f>
        <v>8.5014947683109118E-2</v>
      </c>
      <c r="W163" s="9">
        <f t="shared" si="25"/>
        <v>11.817077727952196</v>
      </c>
      <c r="X163" s="5">
        <f t="shared" si="18"/>
        <v>0</v>
      </c>
      <c r="Y163" s="34">
        <f>Controle[[#This Row],[Tempo Estudado]]+Y162</f>
        <v>2.6933701496367561</v>
      </c>
      <c r="Z163" s="35" t="str">
        <f t="shared" ca="1" si="26"/>
        <v/>
      </c>
      <c r="AA163" s="3" t="str">
        <f ca="1">IF(Z163="x",IF(Controle[[#This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4" spans="1:27" x14ac:dyDescent="0.25">
      <c r="A164" s="44">
        <f t="shared" si="22"/>
        <v>163</v>
      </c>
      <c r="B164" s="44" t="s">
        <v>5</v>
      </c>
      <c r="C164" s="44" t="s">
        <v>158</v>
      </c>
      <c r="D164" s="45">
        <v>2.5231481481481481E-3</v>
      </c>
      <c r="E164" s="44"/>
      <c r="F164" s="45">
        <f>Curso[[#This Row],[Tempo]]*$AG$4</f>
        <v>5.0039006109006429E-3</v>
      </c>
      <c r="G164" s="46">
        <f t="shared" si="23"/>
        <v>1.2696594421621938</v>
      </c>
      <c r="H164" s="47">
        <f>_xlfn.XLOOKUP(Curso[[#This Row],[Tempo Progr Acum]],Controle[Tempo Esperado Acum],Controle[Data corrida],,1,1)</f>
        <v>44684</v>
      </c>
      <c r="I164" s="47">
        <v>44688</v>
      </c>
      <c r="J164" s="48">
        <f ca="1">IF(Curso[[#This Row],[Data Prevista]]&gt;TODAY(),0,IF(Curso[[#This Row],[Data Prevista]]=TODAY(),3,2))</f>
        <v>2</v>
      </c>
      <c r="K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4" s="53">
        <f>IF((Curso[[#This Row],[Estudado]]-7)&lt;$H$2,"",Curso[[#This Row],[Estudado]]-7)</f>
        <v>44681</v>
      </c>
      <c r="M164" s="53">
        <f>IF((Curso[[#This Row],[Estudado]]-15)&lt;$H$2,"",Curso[[#This Row],[Estudado]]-15)</f>
        <v>44673</v>
      </c>
      <c r="N164" s="53" t="str">
        <f>IF((Curso[[#This Row],[Estudado]]-30)&lt;$H$2,"",Curso[[#This Row],[Estudado]]-30)</f>
        <v/>
      </c>
      <c r="O164" s="53" t="str">
        <f>IF((Curso[[#This Row],[Estudado]]-60)&lt;$H$2,"",Curso[[#This Row],[Estudado]]-60)</f>
        <v/>
      </c>
      <c r="P164" s="53" t="str">
        <f>IF((Curso[[#This Row],[Estudado]]-120)&lt;$H$2,"",Curso[[#This Row],[Estudado]]-120)</f>
        <v/>
      </c>
      <c r="Q164" s="48"/>
      <c r="R164" s="2"/>
      <c r="S164" s="16">
        <f t="shared" si="24"/>
        <v>163</v>
      </c>
      <c r="T164" s="7">
        <f t="shared" si="20"/>
        <v>44829</v>
      </c>
      <c r="U164" s="4" t="str">
        <f t="shared" si="21"/>
        <v>dom</v>
      </c>
      <c r="V164" s="31">
        <f>IF(Controle[[#This Row],[Dia Semana]]&lt;&gt;"dom",$AI$1,0)</f>
        <v>0</v>
      </c>
      <c r="W164" s="9">
        <f t="shared" si="25"/>
        <v>11.817077727952196</v>
      </c>
      <c r="X164" s="5">
        <f t="shared" si="18"/>
        <v>0</v>
      </c>
      <c r="Y164" s="34">
        <f>Controle[[#This Row],[Tempo Estudado]]+Y163</f>
        <v>2.6933701496367561</v>
      </c>
      <c r="Z164" s="35" t="str">
        <f t="shared" ca="1" si="26"/>
        <v/>
      </c>
      <c r="AA164" s="3" t="str">
        <f ca="1">IF(Z164="x",IF(Controle[[#This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5" spans="1:27" x14ac:dyDescent="0.25">
      <c r="A165" s="44">
        <f t="shared" si="22"/>
        <v>164</v>
      </c>
      <c r="B165" s="44" t="s">
        <v>5</v>
      </c>
      <c r="C165" s="44" t="s">
        <v>159</v>
      </c>
      <c r="D165" s="45">
        <v>6.5277777777777782E-3</v>
      </c>
      <c r="E165" s="44"/>
      <c r="F165" s="45">
        <f>Curso[[#This Row],[Tempo]]*$AG$4</f>
        <v>1.2945871305265885E-2</v>
      </c>
      <c r="G165" s="46">
        <f t="shared" si="23"/>
        <v>1.2826053134674598</v>
      </c>
      <c r="H165" s="47">
        <f>_xlfn.XLOOKUP(Curso[[#This Row],[Tempo Progr Acum]],Controle[Tempo Esperado Acum],Controle[Data corrida],,1,1)</f>
        <v>44685</v>
      </c>
      <c r="I165" s="47">
        <v>44688</v>
      </c>
      <c r="J165" s="48">
        <f ca="1">IF(Curso[[#This Row],[Data Prevista]]&gt;TODAY(),0,IF(Curso[[#This Row],[Data Prevista]]=TODAY(),3,2))</f>
        <v>2</v>
      </c>
      <c r="K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5" s="53">
        <f>IF((Curso[[#This Row],[Estudado]]-7)&lt;$H$2,"",Curso[[#This Row],[Estudado]]-7)</f>
        <v>44681</v>
      </c>
      <c r="M165" s="53">
        <f>IF((Curso[[#This Row],[Estudado]]-15)&lt;$H$2,"",Curso[[#This Row],[Estudado]]-15)</f>
        <v>44673</v>
      </c>
      <c r="N165" s="53" t="str">
        <f>IF((Curso[[#This Row],[Estudado]]-30)&lt;$H$2,"",Curso[[#This Row],[Estudado]]-30)</f>
        <v/>
      </c>
      <c r="O165" s="53" t="str">
        <f>IF((Curso[[#This Row],[Estudado]]-60)&lt;$H$2,"",Curso[[#This Row],[Estudado]]-60)</f>
        <v/>
      </c>
      <c r="P165" s="53" t="str">
        <f>IF((Curso[[#This Row],[Estudado]]-120)&lt;$H$2,"",Curso[[#This Row],[Estudado]]-120)</f>
        <v/>
      </c>
      <c r="Q165" s="48"/>
      <c r="R165" s="2"/>
      <c r="S165" s="16">
        <f t="shared" si="24"/>
        <v>164</v>
      </c>
      <c r="T165" s="7">
        <f t="shared" si="20"/>
        <v>44830</v>
      </c>
      <c r="U165" s="4" t="str">
        <f t="shared" si="21"/>
        <v>seg</v>
      </c>
      <c r="V165" s="31">
        <f>IF(Controle[[#This Row],[Dia Semana]]&lt;&gt;"dom",$AI$1,0)</f>
        <v>8.5014947683109118E-2</v>
      </c>
      <c r="W165" s="9">
        <f t="shared" si="25"/>
        <v>11.902092675635306</v>
      </c>
      <c r="X165" s="5">
        <f t="shared" si="18"/>
        <v>0</v>
      </c>
      <c r="Y165" s="34">
        <f>Controle[[#This Row],[Tempo Estudado]]+Y164</f>
        <v>2.6933701496367561</v>
      </c>
      <c r="Z165" s="35" t="str">
        <f t="shared" ca="1" si="26"/>
        <v/>
      </c>
      <c r="AA165" s="3" t="str">
        <f ca="1">IF(Z165="x",IF(Controle[[#This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6" spans="1:27" x14ac:dyDescent="0.25">
      <c r="A166" s="44">
        <f t="shared" si="22"/>
        <v>165</v>
      </c>
      <c r="B166" s="44" t="s">
        <v>5</v>
      </c>
      <c r="C166" s="44" t="s">
        <v>160</v>
      </c>
      <c r="D166" s="45">
        <v>2.8472222222222219E-3</v>
      </c>
      <c r="E166" s="44"/>
      <c r="F166" s="45">
        <f>Curso[[#This Row],[Tempo]]*$AG$4</f>
        <v>5.6466034416585232E-3</v>
      </c>
      <c r="G166" s="46">
        <f t="shared" si="23"/>
        <v>1.2882519169091182</v>
      </c>
      <c r="H166" s="47">
        <f>_xlfn.XLOOKUP(Curso[[#This Row],[Tempo Progr Acum]],Controle[Tempo Esperado Acum],Controle[Data corrida],,1,1)</f>
        <v>44685</v>
      </c>
      <c r="I166" s="47">
        <v>44688</v>
      </c>
      <c r="J166" s="48">
        <f ca="1">IF(Curso[[#This Row],[Data Prevista]]&gt;TODAY(),0,IF(Curso[[#This Row],[Data Prevista]]=TODAY(),3,2))</f>
        <v>2</v>
      </c>
      <c r="K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6" s="53">
        <f>IF((Curso[[#This Row],[Estudado]]-7)&lt;$H$2,"",Curso[[#This Row],[Estudado]]-7)</f>
        <v>44681</v>
      </c>
      <c r="M166" s="53">
        <f>IF((Curso[[#This Row],[Estudado]]-15)&lt;$H$2,"",Curso[[#This Row],[Estudado]]-15)</f>
        <v>44673</v>
      </c>
      <c r="N166" s="53" t="str">
        <f>IF((Curso[[#This Row],[Estudado]]-30)&lt;$H$2,"",Curso[[#This Row],[Estudado]]-30)</f>
        <v/>
      </c>
      <c r="O166" s="53" t="str">
        <f>IF((Curso[[#This Row],[Estudado]]-60)&lt;$H$2,"",Curso[[#This Row],[Estudado]]-60)</f>
        <v/>
      </c>
      <c r="P166" s="53" t="str">
        <f>IF((Curso[[#This Row],[Estudado]]-120)&lt;$H$2,"",Curso[[#This Row],[Estudado]]-120)</f>
        <v/>
      </c>
      <c r="Q166" s="48"/>
      <c r="R166" s="2"/>
      <c r="S166" s="16">
        <f t="shared" si="24"/>
        <v>165</v>
      </c>
      <c r="T166" s="7">
        <f t="shared" si="20"/>
        <v>44831</v>
      </c>
      <c r="U166" s="4" t="str">
        <f t="shared" si="21"/>
        <v>ter</v>
      </c>
      <c r="V166" s="31">
        <f>IF(Controle[[#This Row],[Dia Semana]]&lt;&gt;"dom",$AI$1,0)</f>
        <v>8.5014947683109118E-2</v>
      </c>
      <c r="W166" s="9">
        <f t="shared" si="25"/>
        <v>11.987107623318416</v>
      </c>
      <c r="X166" s="5">
        <f t="shared" si="18"/>
        <v>0</v>
      </c>
      <c r="Y166" s="34">
        <f>Controle[[#This Row],[Tempo Estudado]]+Y165</f>
        <v>2.6933701496367561</v>
      </c>
      <c r="Z166" s="35" t="str">
        <f t="shared" ca="1" si="26"/>
        <v/>
      </c>
      <c r="AA166" s="3" t="str">
        <f ca="1">IF(Z166="x",IF(Controle[[#This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7" spans="1:27" x14ac:dyDescent="0.25">
      <c r="A167" s="44">
        <f t="shared" si="22"/>
        <v>166</v>
      </c>
      <c r="B167" s="44" t="s">
        <v>5</v>
      </c>
      <c r="C167" s="44" t="s">
        <v>161</v>
      </c>
      <c r="D167" s="45">
        <v>0</v>
      </c>
      <c r="E167" s="44" t="s">
        <v>7</v>
      </c>
      <c r="F167" s="45">
        <f>Curso[[#This Row],[Tempo]]*$AG$4</f>
        <v>0</v>
      </c>
      <c r="G167" s="46">
        <f t="shared" si="23"/>
        <v>1.2882519169091182</v>
      </c>
      <c r="H167" s="47">
        <f>_xlfn.XLOOKUP(Curso[[#This Row],[Tempo Progr Acum]],Controle[Tempo Esperado Acum],Controle[Data corrida],,1,1)</f>
        <v>44685</v>
      </c>
      <c r="I167" s="47">
        <v>44688</v>
      </c>
      <c r="J167" s="48">
        <f ca="1">IF(Curso[[#This Row],[Data Prevista]]&gt;TODAY(),0,IF(Curso[[#This Row],[Data Prevista]]=TODAY(),3,2))</f>
        <v>2</v>
      </c>
      <c r="K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7" s="53">
        <f>IF((Curso[[#This Row],[Estudado]]-7)&lt;$H$2,"",Curso[[#This Row],[Estudado]]-7)</f>
        <v>44681</v>
      </c>
      <c r="M167" s="53">
        <f>IF((Curso[[#This Row],[Estudado]]-15)&lt;$H$2,"",Curso[[#This Row],[Estudado]]-15)</f>
        <v>44673</v>
      </c>
      <c r="N167" s="53" t="str">
        <f>IF((Curso[[#This Row],[Estudado]]-30)&lt;$H$2,"",Curso[[#This Row],[Estudado]]-30)</f>
        <v/>
      </c>
      <c r="O167" s="53" t="str">
        <f>IF((Curso[[#This Row],[Estudado]]-60)&lt;$H$2,"",Curso[[#This Row],[Estudado]]-60)</f>
        <v/>
      </c>
      <c r="P167" s="53" t="str">
        <f>IF((Curso[[#This Row],[Estudado]]-120)&lt;$H$2,"",Curso[[#This Row],[Estudado]]-120)</f>
        <v/>
      </c>
      <c r="Q167" s="48"/>
      <c r="R167" s="2"/>
      <c r="S167" s="16">
        <f t="shared" si="24"/>
        <v>166</v>
      </c>
      <c r="T167" s="7">
        <f t="shared" si="20"/>
        <v>44832</v>
      </c>
      <c r="U167" s="4" t="str">
        <f t="shared" si="21"/>
        <v>qua</v>
      </c>
      <c r="V167" s="31">
        <f>IF(Controle[[#This Row],[Dia Semana]]&lt;&gt;"dom",$AI$1,0)</f>
        <v>8.5014947683109118E-2</v>
      </c>
      <c r="W167" s="9">
        <f t="shared" si="25"/>
        <v>12.072122571001525</v>
      </c>
      <c r="X167" s="5">
        <f t="shared" si="18"/>
        <v>0</v>
      </c>
      <c r="Y167" s="34">
        <f>Controle[[#This Row],[Tempo Estudado]]+Y166</f>
        <v>2.6933701496367561</v>
      </c>
      <c r="Z167" s="35" t="str">
        <f t="shared" ca="1" si="26"/>
        <v/>
      </c>
      <c r="AA167" s="3" t="str">
        <f ca="1">IF(Z167="x",IF(Controle[[#This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8" spans="1:27" x14ac:dyDescent="0.25">
      <c r="A168" s="44">
        <f t="shared" si="22"/>
        <v>167</v>
      </c>
      <c r="B168" s="44" t="s">
        <v>5</v>
      </c>
      <c r="C168" s="44" t="s">
        <v>162</v>
      </c>
      <c r="D168" s="45">
        <v>5.7638888888888887E-3</v>
      </c>
      <c r="E168" s="44"/>
      <c r="F168" s="45">
        <f>Curso[[#This Row],[Tempo]]*$AG$4</f>
        <v>1.143092891847945E-2</v>
      </c>
      <c r="G168" s="46">
        <f t="shared" si="23"/>
        <v>1.2996828458275977</v>
      </c>
      <c r="H168" s="47">
        <f>_xlfn.XLOOKUP(Curso[[#This Row],[Tempo Progr Acum]],Controle[Tempo Esperado Acum],Controle[Data corrida],,1,1)</f>
        <v>44685</v>
      </c>
      <c r="I168" s="47">
        <v>44688</v>
      </c>
      <c r="J168" s="48">
        <f ca="1">IF(Curso[[#This Row],[Data Prevista]]&gt;TODAY(),0,IF(Curso[[#This Row],[Data Prevista]]=TODAY(),3,2))</f>
        <v>2</v>
      </c>
      <c r="K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8" s="53">
        <f>IF((Curso[[#This Row],[Estudado]]-7)&lt;$H$2,"",Curso[[#This Row],[Estudado]]-7)</f>
        <v>44681</v>
      </c>
      <c r="M168" s="53">
        <f>IF((Curso[[#This Row],[Estudado]]-15)&lt;$H$2,"",Curso[[#This Row],[Estudado]]-15)</f>
        <v>44673</v>
      </c>
      <c r="N168" s="53" t="str">
        <f>IF((Curso[[#This Row],[Estudado]]-30)&lt;$H$2,"",Curso[[#This Row],[Estudado]]-30)</f>
        <v/>
      </c>
      <c r="O168" s="53" t="str">
        <f>IF((Curso[[#This Row],[Estudado]]-60)&lt;$H$2,"",Curso[[#This Row],[Estudado]]-60)</f>
        <v/>
      </c>
      <c r="P168" s="53" t="str">
        <f>IF((Curso[[#This Row],[Estudado]]-120)&lt;$H$2,"",Curso[[#This Row],[Estudado]]-120)</f>
        <v/>
      </c>
      <c r="Q168" s="48"/>
      <c r="R168" s="2"/>
      <c r="S168" s="16">
        <f t="shared" si="24"/>
        <v>167</v>
      </c>
      <c r="T168" s="7">
        <f t="shared" si="20"/>
        <v>44833</v>
      </c>
      <c r="U168" s="4" t="str">
        <f t="shared" si="21"/>
        <v>qui</v>
      </c>
      <c r="V168" s="31">
        <f>IF(Controle[[#This Row],[Dia Semana]]&lt;&gt;"dom",$AI$1,0)</f>
        <v>8.5014947683109118E-2</v>
      </c>
      <c r="W168" s="9">
        <f t="shared" si="25"/>
        <v>12.157137518684635</v>
      </c>
      <c r="X168" s="5">
        <f t="shared" si="18"/>
        <v>0</v>
      </c>
      <c r="Y168" s="34">
        <f>Controle[[#This Row],[Tempo Estudado]]+Y167</f>
        <v>2.6933701496367561</v>
      </c>
      <c r="Z168" s="35" t="str">
        <f t="shared" ca="1" si="26"/>
        <v/>
      </c>
      <c r="AA168" s="3" t="str">
        <f ca="1">IF(Z168="x",IF(Controle[[#This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9" spans="1:27" x14ac:dyDescent="0.25">
      <c r="A169" s="44">
        <f t="shared" si="22"/>
        <v>168</v>
      </c>
      <c r="B169" s="44" t="s">
        <v>5</v>
      </c>
      <c r="C169" s="44" t="s">
        <v>163</v>
      </c>
      <c r="D169" s="45">
        <v>4.2708333333333339E-3</v>
      </c>
      <c r="E169" s="44"/>
      <c r="F169" s="45">
        <f>Curso[[#This Row],[Tempo]]*$AG$4</f>
        <v>8.4699051624877869E-3</v>
      </c>
      <c r="G169" s="46">
        <f t="shared" si="23"/>
        <v>1.3081527509900854</v>
      </c>
      <c r="H169" s="47">
        <f>_xlfn.XLOOKUP(Curso[[#This Row],[Tempo Progr Acum]],Controle[Tempo Esperado Acum],Controle[Data corrida],,1,1)</f>
        <v>44685</v>
      </c>
      <c r="I169" s="47">
        <v>44688</v>
      </c>
      <c r="J169" s="48">
        <f ca="1">IF(Curso[[#This Row],[Data Prevista]]&gt;TODAY(),0,IF(Curso[[#This Row],[Data Prevista]]=TODAY(),3,2))</f>
        <v>2</v>
      </c>
      <c r="K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9" s="53">
        <f>IF((Curso[[#This Row],[Estudado]]-7)&lt;$H$2,"",Curso[[#This Row],[Estudado]]-7)</f>
        <v>44681</v>
      </c>
      <c r="M169" s="53">
        <f>IF((Curso[[#This Row],[Estudado]]-15)&lt;$H$2,"",Curso[[#This Row],[Estudado]]-15)</f>
        <v>44673</v>
      </c>
      <c r="N169" s="53" t="str">
        <f>IF((Curso[[#This Row],[Estudado]]-30)&lt;$H$2,"",Curso[[#This Row],[Estudado]]-30)</f>
        <v/>
      </c>
      <c r="O169" s="53" t="str">
        <f>IF((Curso[[#This Row],[Estudado]]-60)&lt;$H$2,"",Curso[[#This Row],[Estudado]]-60)</f>
        <v/>
      </c>
      <c r="P169" s="53" t="str">
        <f>IF((Curso[[#This Row],[Estudado]]-120)&lt;$H$2,"",Curso[[#This Row],[Estudado]]-120)</f>
        <v/>
      </c>
      <c r="Q169" s="48"/>
      <c r="R169" s="2"/>
      <c r="S169" s="16">
        <f t="shared" si="24"/>
        <v>168</v>
      </c>
      <c r="T169" s="7">
        <f t="shared" si="20"/>
        <v>44834</v>
      </c>
      <c r="U169" s="4" t="str">
        <f t="shared" si="21"/>
        <v>sex</v>
      </c>
      <c r="V169" s="31">
        <f>IF(Controle[[#This Row],[Dia Semana]]&lt;&gt;"dom",$AI$1,0)</f>
        <v>8.5014947683109118E-2</v>
      </c>
      <c r="W169" s="9">
        <f t="shared" si="25"/>
        <v>12.242152466367745</v>
      </c>
      <c r="X169" s="5">
        <f t="shared" si="18"/>
        <v>0</v>
      </c>
      <c r="Y169" s="34">
        <f>Controle[[#This Row],[Tempo Estudado]]+Y168</f>
        <v>2.6933701496367561</v>
      </c>
      <c r="Z169" s="35" t="str">
        <f t="shared" ca="1" si="26"/>
        <v/>
      </c>
      <c r="AA169" s="3" t="str">
        <f ca="1">IF(Z169="x",IF(Controle[[#This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0" spans="1:27" x14ac:dyDescent="0.25">
      <c r="A170" s="44">
        <f t="shared" si="22"/>
        <v>169</v>
      </c>
      <c r="B170" s="44" t="s">
        <v>5</v>
      </c>
      <c r="C170" s="44" t="s">
        <v>164</v>
      </c>
      <c r="D170" s="45">
        <v>2.5578703703703705E-3</v>
      </c>
      <c r="E170" s="44"/>
      <c r="F170" s="45">
        <f>Curso[[#This Row],[Tempo]]*$AG$4</f>
        <v>5.072761628481845E-3</v>
      </c>
      <c r="G170" s="46">
        <f t="shared" si="23"/>
        <v>1.3132255126185672</v>
      </c>
      <c r="H170" s="47">
        <f>_xlfn.XLOOKUP(Curso[[#This Row],[Tempo Progr Acum]],Controle[Tempo Esperado Acum],Controle[Data corrida],,1,1)</f>
        <v>44685</v>
      </c>
      <c r="I170" s="47">
        <v>44688</v>
      </c>
      <c r="J170" s="48">
        <f ca="1">IF(Curso[[#This Row],[Data Prevista]]&gt;TODAY(),0,IF(Curso[[#This Row],[Data Prevista]]=TODAY(),3,2))</f>
        <v>2</v>
      </c>
      <c r="K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0" s="53">
        <f>IF((Curso[[#This Row],[Estudado]]-7)&lt;$H$2,"",Curso[[#This Row],[Estudado]]-7)</f>
        <v>44681</v>
      </c>
      <c r="M170" s="53">
        <f>IF((Curso[[#This Row],[Estudado]]-15)&lt;$H$2,"",Curso[[#This Row],[Estudado]]-15)</f>
        <v>44673</v>
      </c>
      <c r="N170" s="53" t="str">
        <f>IF((Curso[[#This Row],[Estudado]]-30)&lt;$H$2,"",Curso[[#This Row],[Estudado]]-30)</f>
        <v/>
      </c>
      <c r="O170" s="53" t="str">
        <f>IF((Curso[[#This Row],[Estudado]]-60)&lt;$H$2,"",Curso[[#This Row],[Estudado]]-60)</f>
        <v/>
      </c>
      <c r="P170" s="53" t="str">
        <f>IF((Curso[[#This Row],[Estudado]]-120)&lt;$H$2,"",Curso[[#This Row],[Estudado]]-120)</f>
        <v/>
      </c>
      <c r="Q170" s="48"/>
      <c r="R170" s="2"/>
      <c r="S170" s="16">
        <f t="shared" si="24"/>
        <v>169</v>
      </c>
      <c r="T170" s="7">
        <f t="shared" si="20"/>
        <v>44835</v>
      </c>
      <c r="U170" s="4" t="str">
        <f t="shared" si="21"/>
        <v>sáb</v>
      </c>
      <c r="V170" s="31">
        <f>IF(Controle[[#This Row],[Dia Semana]]&lt;&gt;"dom",$AI$1,0)</f>
        <v>8.5014947683109118E-2</v>
      </c>
      <c r="W170" s="9">
        <f t="shared" si="25"/>
        <v>12.327167414050855</v>
      </c>
      <c r="X170" s="5">
        <f t="shared" si="18"/>
        <v>0</v>
      </c>
      <c r="Y170" s="34">
        <f>Controle[[#This Row],[Tempo Estudado]]+Y169</f>
        <v>2.6933701496367561</v>
      </c>
      <c r="Z170" s="35" t="str">
        <f t="shared" ca="1" si="26"/>
        <v/>
      </c>
      <c r="AA170" s="3" t="str">
        <f ca="1">IF(Z170="x",IF(Controle[[#This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1" spans="1:27" x14ac:dyDescent="0.25">
      <c r="A171" s="44">
        <f t="shared" si="22"/>
        <v>170</v>
      </c>
      <c r="B171" s="44" t="s">
        <v>5</v>
      </c>
      <c r="C171" s="44" t="s">
        <v>68</v>
      </c>
      <c r="D171" s="45">
        <v>0</v>
      </c>
      <c r="E171" s="44" t="s">
        <v>69</v>
      </c>
      <c r="F171" s="45">
        <f>Curso[[#This Row],[Tempo]]*$AG$4</f>
        <v>0</v>
      </c>
      <c r="G171" s="46">
        <f t="shared" si="23"/>
        <v>1.3132255126185672</v>
      </c>
      <c r="H171" s="47">
        <f>_xlfn.XLOOKUP(Curso[[#This Row],[Tempo Progr Acum]],Controle[Tempo Esperado Acum],Controle[Data corrida],,1,1)</f>
        <v>44685</v>
      </c>
      <c r="I171" s="47">
        <v>44688</v>
      </c>
      <c r="J171" s="48">
        <f ca="1">IF(Curso[[#This Row],[Data Prevista]]&gt;TODAY(),0,IF(Curso[[#This Row],[Data Prevista]]=TODAY(),3,2))</f>
        <v>2</v>
      </c>
      <c r="K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1" s="53">
        <f>IF((Curso[[#This Row],[Estudado]]-7)&lt;$H$2,"",Curso[[#This Row],[Estudado]]-7)</f>
        <v>44681</v>
      </c>
      <c r="M171" s="53">
        <f>IF((Curso[[#This Row],[Estudado]]-15)&lt;$H$2,"",Curso[[#This Row],[Estudado]]-15)</f>
        <v>44673</v>
      </c>
      <c r="N171" s="53" t="str">
        <f>IF((Curso[[#This Row],[Estudado]]-30)&lt;$H$2,"",Curso[[#This Row],[Estudado]]-30)</f>
        <v/>
      </c>
      <c r="O171" s="53" t="str">
        <f>IF((Curso[[#This Row],[Estudado]]-60)&lt;$H$2,"",Curso[[#This Row],[Estudado]]-60)</f>
        <v/>
      </c>
      <c r="P171" s="53" t="str">
        <f>IF((Curso[[#This Row],[Estudado]]-120)&lt;$H$2,"",Curso[[#This Row],[Estudado]]-120)</f>
        <v/>
      </c>
      <c r="Q171" s="48"/>
      <c r="R171" s="2"/>
      <c r="S171" s="16">
        <f t="shared" si="24"/>
        <v>170</v>
      </c>
      <c r="T171" s="7">
        <f t="shared" si="20"/>
        <v>44836</v>
      </c>
      <c r="U171" s="4" t="str">
        <f t="shared" si="21"/>
        <v>dom</v>
      </c>
      <c r="V171" s="31">
        <f>IF(Controle[[#This Row],[Dia Semana]]&lt;&gt;"dom",$AI$1,0)</f>
        <v>0</v>
      </c>
      <c r="W171" s="9">
        <f t="shared" si="25"/>
        <v>12.327167414050855</v>
      </c>
      <c r="X171" s="5">
        <f t="shared" si="18"/>
        <v>0</v>
      </c>
      <c r="Y171" s="34">
        <f>Controle[[#This Row],[Tempo Estudado]]+Y170</f>
        <v>2.6933701496367561</v>
      </c>
      <c r="Z171" s="35" t="str">
        <f t="shared" ca="1" si="26"/>
        <v/>
      </c>
      <c r="AA171" s="3" t="str">
        <f ca="1">IF(Z171="x",IF(Controle[[#This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2" spans="1:27" x14ac:dyDescent="0.25">
      <c r="A172" s="44">
        <f t="shared" si="22"/>
        <v>171</v>
      </c>
      <c r="B172" s="44" t="s">
        <v>5</v>
      </c>
      <c r="C172" s="44" t="s">
        <v>70</v>
      </c>
      <c r="D172" s="45">
        <v>0</v>
      </c>
      <c r="E172" s="44" t="s">
        <v>7</v>
      </c>
      <c r="F172" s="45">
        <f>Curso[[#This Row],[Tempo]]*$AG$4</f>
        <v>0</v>
      </c>
      <c r="G172" s="46">
        <f t="shared" si="23"/>
        <v>1.3132255126185672</v>
      </c>
      <c r="H172" s="47">
        <f>_xlfn.XLOOKUP(Curso[[#This Row],[Tempo Progr Acum]],Controle[Tempo Esperado Acum],Controle[Data corrida],,1,1)</f>
        <v>44685</v>
      </c>
      <c r="I172" s="47">
        <v>44688</v>
      </c>
      <c r="J172" s="48">
        <f ca="1">IF(Curso[[#This Row],[Data Prevista]]&gt;TODAY(),0,IF(Curso[[#This Row],[Data Prevista]]=TODAY(),3,2))</f>
        <v>2</v>
      </c>
      <c r="K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2" s="53">
        <f>IF((Curso[[#This Row],[Estudado]]-7)&lt;$H$2,"",Curso[[#This Row],[Estudado]]-7)</f>
        <v>44681</v>
      </c>
      <c r="M172" s="53">
        <f>IF((Curso[[#This Row],[Estudado]]-15)&lt;$H$2,"",Curso[[#This Row],[Estudado]]-15)</f>
        <v>44673</v>
      </c>
      <c r="N172" s="53" t="str">
        <f>IF((Curso[[#This Row],[Estudado]]-30)&lt;$H$2,"",Curso[[#This Row],[Estudado]]-30)</f>
        <v/>
      </c>
      <c r="O172" s="53" t="str">
        <f>IF((Curso[[#This Row],[Estudado]]-60)&lt;$H$2,"",Curso[[#This Row],[Estudado]]-60)</f>
        <v/>
      </c>
      <c r="P172" s="53" t="str">
        <f>IF((Curso[[#This Row],[Estudado]]-120)&lt;$H$2,"",Curso[[#This Row],[Estudado]]-120)</f>
        <v/>
      </c>
      <c r="Q172" s="48"/>
      <c r="R172" s="2"/>
      <c r="S172" s="16">
        <f t="shared" si="24"/>
        <v>171</v>
      </c>
      <c r="T172" s="7">
        <f t="shared" si="20"/>
        <v>44837</v>
      </c>
      <c r="U172" s="4" t="str">
        <f t="shared" si="21"/>
        <v>seg</v>
      </c>
      <c r="V172" s="31">
        <f>IF(Controle[[#This Row],[Dia Semana]]&lt;&gt;"dom",$AI$1,0)</f>
        <v>8.5014947683109118E-2</v>
      </c>
      <c r="W172" s="9">
        <f t="shared" si="25"/>
        <v>12.412182361733965</v>
      </c>
      <c r="X172" s="5">
        <f t="shared" si="18"/>
        <v>0</v>
      </c>
      <c r="Y172" s="34">
        <f>Controle[[#This Row],[Tempo Estudado]]+Y171</f>
        <v>2.6933701496367561</v>
      </c>
      <c r="Z172" s="35" t="str">
        <f t="shared" ca="1" si="26"/>
        <v/>
      </c>
      <c r="AA172" s="3" t="str">
        <f ca="1">IF(Z172="x",IF(Controle[[#This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3" spans="1:27" x14ac:dyDescent="0.25">
      <c r="A173" s="44">
        <f t="shared" si="22"/>
        <v>172</v>
      </c>
      <c r="B173" s="44" t="s">
        <v>5</v>
      </c>
      <c r="C173" s="44" t="s">
        <v>71</v>
      </c>
      <c r="D173" s="45">
        <v>0</v>
      </c>
      <c r="E173" s="44" t="s">
        <v>7</v>
      </c>
      <c r="F173" s="45">
        <f>Curso[[#This Row],[Tempo]]*$AG$4</f>
        <v>0</v>
      </c>
      <c r="G173" s="46">
        <f t="shared" si="23"/>
        <v>1.3132255126185672</v>
      </c>
      <c r="H173" s="47">
        <f>_xlfn.XLOOKUP(Curso[[#This Row],[Tempo Progr Acum]],Controle[Tempo Esperado Acum],Controle[Data corrida],,1,1)</f>
        <v>44685</v>
      </c>
      <c r="I173" s="47">
        <v>44688</v>
      </c>
      <c r="J173" s="48">
        <f ca="1">IF(Curso[[#This Row],[Data Prevista]]&gt;TODAY(),0,IF(Curso[[#This Row],[Data Prevista]]=TODAY(),3,2))</f>
        <v>2</v>
      </c>
      <c r="K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3" s="53">
        <f>IF((Curso[[#This Row],[Estudado]]-7)&lt;$H$2,"",Curso[[#This Row],[Estudado]]-7)</f>
        <v>44681</v>
      </c>
      <c r="M173" s="53">
        <f>IF((Curso[[#This Row],[Estudado]]-15)&lt;$H$2,"",Curso[[#This Row],[Estudado]]-15)</f>
        <v>44673</v>
      </c>
      <c r="N173" s="53" t="str">
        <f>IF((Curso[[#This Row],[Estudado]]-30)&lt;$H$2,"",Curso[[#This Row],[Estudado]]-30)</f>
        <v/>
      </c>
      <c r="O173" s="53" t="str">
        <f>IF((Curso[[#This Row],[Estudado]]-60)&lt;$H$2,"",Curso[[#This Row],[Estudado]]-60)</f>
        <v/>
      </c>
      <c r="P173" s="53" t="str">
        <f>IF((Curso[[#This Row],[Estudado]]-120)&lt;$H$2,"",Curso[[#This Row],[Estudado]]-120)</f>
        <v/>
      </c>
      <c r="Q173" s="48"/>
      <c r="R173" s="2"/>
      <c r="S173" s="16">
        <f t="shared" si="24"/>
        <v>172</v>
      </c>
      <c r="T173" s="7">
        <f t="shared" si="20"/>
        <v>44838</v>
      </c>
      <c r="U173" s="4" t="str">
        <f t="shared" si="21"/>
        <v>ter</v>
      </c>
      <c r="V173" s="31">
        <f>IF(Controle[[#This Row],[Dia Semana]]&lt;&gt;"dom",$AI$1,0)</f>
        <v>8.5014947683109118E-2</v>
      </c>
      <c r="W173" s="9">
        <f t="shared" si="25"/>
        <v>12.497197309417075</v>
      </c>
      <c r="X173" s="5">
        <f t="shared" si="18"/>
        <v>0</v>
      </c>
      <c r="Y173" s="34">
        <f>Controle[[#This Row],[Tempo Estudado]]+Y172</f>
        <v>2.6933701496367561</v>
      </c>
      <c r="Z173" s="35" t="str">
        <f t="shared" ca="1" si="26"/>
        <v/>
      </c>
      <c r="AA173" s="3" t="str">
        <f ca="1">IF(Z173="x",IF(Controle[[#This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4" spans="1:27" x14ac:dyDescent="0.25">
      <c r="A174" s="44">
        <f t="shared" si="22"/>
        <v>173</v>
      </c>
      <c r="B174" s="44" t="s">
        <v>5</v>
      </c>
      <c r="C174" s="44" t="s">
        <v>39</v>
      </c>
      <c r="D174" s="45">
        <v>0</v>
      </c>
      <c r="E174" s="44" t="s">
        <v>7</v>
      </c>
      <c r="F174" s="45">
        <f>Curso[[#This Row],[Tempo]]*$AG$4</f>
        <v>0</v>
      </c>
      <c r="G174" s="46">
        <f t="shared" si="23"/>
        <v>1.3132255126185672</v>
      </c>
      <c r="H174" s="47">
        <f>_xlfn.XLOOKUP(Curso[[#This Row],[Tempo Progr Acum]],Controle[Tempo Esperado Acum],Controle[Data corrida],,1,1)</f>
        <v>44685</v>
      </c>
      <c r="I174" s="47">
        <v>44688</v>
      </c>
      <c r="J174" s="48">
        <f ca="1">IF(Curso[[#This Row],[Data Prevista]]&gt;TODAY(),0,IF(Curso[[#This Row],[Data Prevista]]=TODAY(),3,2))</f>
        <v>2</v>
      </c>
      <c r="K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4" s="53">
        <f>IF((Curso[[#This Row],[Estudado]]-7)&lt;$H$2,"",Curso[[#This Row],[Estudado]]-7)</f>
        <v>44681</v>
      </c>
      <c r="M174" s="53">
        <f>IF((Curso[[#This Row],[Estudado]]-15)&lt;$H$2,"",Curso[[#This Row],[Estudado]]-15)</f>
        <v>44673</v>
      </c>
      <c r="N174" s="53" t="str">
        <f>IF((Curso[[#This Row],[Estudado]]-30)&lt;$H$2,"",Curso[[#This Row],[Estudado]]-30)</f>
        <v/>
      </c>
      <c r="O174" s="53" t="str">
        <f>IF((Curso[[#This Row],[Estudado]]-60)&lt;$H$2,"",Curso[[#This Row],[Estudado]]-60)</f>
        <v/>
      </c>
      <c r="P174" s="53" t="str">
        <f>IF((Curso[[#This Row],[Estudado]]-120)&lt;$H$2,"",Curso[[#This Row],[Estudado]]-120)</f>
        <v/>
      </c>
      <c r="Q174" s="48"/>
      <c r="R174" s="2"/>
      <c r="S174" s="16">
        <f t="shared" si="24"/>
        <v>173</v>
      </c>
      <c r="T174" s="7">
        <f t="shared" si="20"/>
        <v>44839</v>
      </c>
      <c r="U174" s="4" t="str">
        <f t="shared" si="21"/>
        <v>qua</v>
      </c>
      <c r="V174" s="31">
        <f>IF(Controle[[#This Row],[Dia Semana]]&lt;&gt;"dom",$AI$1,0)</f>
        <v>8.5014947683109118E-2</v>
      </c>
      <c r="W174" s="9">
        <f t="shared" si="25"/>
        <v>12.582212257100185</v>
      </c>
      <c r="X174" s="5">
        <f t="shared" si="18"/>
        <v>0</v>
      </c>
      <c r="Y174" s="34">
        <f>Controle[[#This Row],[Tempo Estudado]]+Y173</f>
        <v>2.6933701496367561</v>
      </c>
      <c r="Z174" s="35" t="str">
        <f t="shared" ca="1" si="26"/>
        <v/>
      </c>
      <c r="AA174" s="3" t="str">
        <f ca="1">IF(Z174="x",IF(Controle[[#This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5" spans="1:27" x14ac:dyDescent="0.25">
      <c r="A175" s="44">
        <f t="shared" si="22"/>
        <v>174</v>
      </c>
      <c r="B175" s="44" t="s">
        <v>5</v>
      </c>
      <c r="C175" s="44" t="s">
        <v>165</v>
      </c>
      <c r="D175" s="45">
        <v>0</v>
      </c>
      <c r="E175" s="44" t="s">
        <v>7</v>
      </c>
      <c r="F175" s="45">
        <f>Curso[[#This Row],[Tempo]]*$AG$4</f>
        <v>0</v>
      </c>
      <c r="G175" s="46">
        <f t="shared" si="23"/>
        <v>1.3132255126185672</v>
      </c>
      <c r="H175" s="47">
        <f>_xlfn.XLOOKUP(Curso[[#This Row],[Tempo Progr Acum]],Controle[Tempo Esperado Acum],Controle[Data corrida],,1,1)</f>
        <v>44685</v>
      </c>
      <c r="I175" s="47">
        <v>44688</v>
      </c>
      <c r="J175" s="48">
        <f ca="1">IF(Curso[[#This Row],[Data Prevista]]&gt;TODAY(),0,IF(Curso[[#This Row],[Data Prevista]]=TODAY(),3,2))</f>
        <v>2</v>
      </c>
      <c r="K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5" s="53">
        <f>IF((Curso[[#This Row],[Estudado]]-7)&lt;$H$2,"",Curso[[#This Row],[Estudado]]-7)</f>
        <v>44681</v>
      </c>
      <c r="M175" s="53">
        <f>IF((Curso[[#This Row],[Estudado]]-15)&lt;$H$2,"",Curso[[#This Row],[Estudado]]-15)</f>
        <v>44673</v>
      </c>
      <c r="N175" s="53" t="str">
        <f>IF((Curso[[#This Row],[Estudado]]-30)&lt;$H$2,"",Curso[[#This Row],[Estudado]]-30)</f>
        <v/>
      </c>
      <c r="O175" s="53" t="str">
        <f>IF((Curso[[#This Row],[Estudado]]-60)&lt;$H$2,"",Curso[[#This Row],[Estudado]]-60)</f>
        <v/>
      </c>
      <c r="P175" s="53" t="str">
        <f>IF((Curso[[#This Row],[Estudado]]-120)&lt;$H$2,"",Curso[[#This Row],[Estudado]]-120)</f>
        <v/>
      </c>
      <c r="Q175" s="48"/>
      <c r="R175" s="2"/>
      <c r="S175" s="16">
        <f t="shared" si="24"/>
        <v>174</v>
      </c>
      <c r="T175" s="7">
        <f t="shared" si="20"/>
        <v>44840</v>
      </c>
      <c r="U175" s="4" t="str">
        <f t="shared" si="21"/>
        <v>qui</v>
      </c>
      <c r="V175" s="31">
        <f>IF(Controle[[#This Row],[Dia Semana]]&lt;&gt;"dom",$AI$1,0)</f>
        <v>8.5014947683109118E-2</v>
      </c>
      <c r="W175" s="9">
        <f t="shared" si="25"/>
        <v>12.667227204783295</v>
      </c>
      <c r="X175" s="5">
        <f t="shared" si="18"/>
        <v>0</v>
      </c>
      <c r="Y175" s="34">
        <f>Controle[[#This Row],[Tempo Estudado]]+Y174</f>
        <v>2.6933701496367561</v>
      </c>
      <c r="Z175" s="35" t="str">
        <f t="shared" ca="1" si="26"/>
        <v/>
      </c>
      <c r="AA175" s="3" t="str">
        <f ca="1">IF(Z175="x",IF(Controle[[#This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6" spans="1:27" x14ac:dyDescent="0.25">
      <c r="A176" s="44">
        <f t="shared" si="22"/>
        <v>175</v>
      </c>
      <c r="B176" s="44" t="s">
        <v>5</v>
      </c>
      <c r="C176" s="44" t="s">
        <v>42</v>
      </c>
      <c r="D176" s="45">
        <v>3.1944444444444442E-3</v>
      </c>
      <c r="E176" s="44"/>
      <c r="F176" s="45">
        <f>Curso[[#This Row],[Tempo]]*$AG$4</f>
        <v>6.3352136174705384E-3</v>
      </c>
      <c r="G176" s="46">
        <f t="shared" si="23"/>
        <v>1.3195607262360378</v>
      </c>
      <c r="H176" s="47">
        <f>_xlfn.XLOOKUP(Curso[[#This Row],[Tempo Progr Acum]],Controle[Tempo Esperado Acum],Controle[Data corrida],,1,1)</f>
        <v>44685</v>
      </c>
      <c r="I176" s="47">
        <v>44688</v>
      </c>
      <c r="J176" s="48">
        <f ca="1">IF(Curso[[#This Row],[Data Prevista]]&gt;TODAY(),0,IF(Curso[[#This Row],[Data Prevista]]=TODAY(),3,2))</f>
        <v>2</v>
      </c>
      <c r="K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6" s="53">
        <f>IF((Curso[[#This Row],[Estudado]]-7)&lt;$H$2,"",Curso[[#This Row],[Estudado]]-7)</f>
        <v>44681</v>
      </c>
      <c r="M176" s="53">
        <f>IF((Curso[[#This Row],[Estudado]]-15)&lt;$H$2,"",Curso[[#This Row],[Estudado]]-15)</f>
        <v>44673</v>
      </c>
      <c r="N176" s="53" t="str">
        <f>IF((Curso[[#This Row],[Estudado]]-30)&lt;$H$2,"",Curso[[#This Row],[Estudado]]-30)</f>
        <v/>
      </c>
      <c r="O176" s="53" t="str">
        <f>IF((Curso[[#This Row],[Estudado]]-60)&lt;$H$2,"",Curso[[#This Row],[Estudado]]-60)</f>
        <v/>
      </c>
      <c r="P176" s="53" t="str">
        <f>IF((Curso[[#This Row],[Estudado]]-120)&lt;$H$2,"",Curso[[#This Row],[Estudado]]-120)</f>
        <v/>
      </c>
      <c r="Q176" s="48"/>
      <c r="R176" s="2"/>
      <c r="S176" s="16">
        <f t="shared" si="24"/>
        <v>175</v>
      </c>
      <c r="T176" s="7">
        <f t="shared" si="20"/>
        <v>44841</v>
      </c>
      <c r="U176" s="4" t="str">
        <f t="shared" si="21"/>
        <v>sex</v>
      </c>
      <c r="V176" s="31">
        <f>IF(Controle[[#This Row],[Dia Semana]]&lt;&gt;"dom",$AI$1,0)</f>
        <v>8.5014947683109118E-2</v>
      </c>
      <c r="W176" s="9">
        <f t="shared" si="25"/>
        <v>12.752242152466405</v>
      </c>
      <c r="X176" s="5">
        <f t="shared" si="18"/>
        <v>0</v>
      </c>
      <c r="Y176" s="34">
        <f>Controle[[#This Row],[Tempo Estudado]]+Y175</f>
        <v>2.6933701496367561</v>
      </c>
      <c r="Z176" s="35" t="str">
        <f t="shared" ca="1" si="26"/>
        <v/>
      </c>
      <c r="AA176" s="3" t="str">
        <f ca="1">IF(Z176="x",IF(Controle[[#This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7" spans="1:27" x14ac:dyDescent="0.25">
      <c r="A177" s="44">
        <f t="shared" si="22"/>
        <v>176</v>
      </c>
      <c r="B177" s="44" t="s">
        <v>5</v>
      </c>
      <c r="C177" s="44" t="s">
        <v>166</v>
      </c>
      <c r="D177" s="45">
        <v>4.8495370370370368E-3</v>
      </c>
      <c r="E177" s="44"/>
      <c r="F177" s="45">
        <f>Curso[[#This Row],[Tempo]]*$AG$4</f>
        <v>9.6175887888411433E-3</v>
      </c>
      <c r="G177" s="46">
        <f t="shared" si="23"/>
        <v>1.329178315024879</v>
      </c>
      <c r="H177" s="47">
        <f>_xlfn.XLOOKUP(Curso[[#This Row],[Tempo Progr Acum]],Controle[Tempo Esperado Acum],Controle[Data corrida],,1,1)</f>
        <v>44685</v>
      </c>
      <c r="I177" s="47">
        <v>44688</v>
      </c>
      <c r="J177" s="48">
        <f ca="1">IF(Curso[[#This Row],[Data Prevista]]&gt;TODAY(),0,IF(Curso[[#This Row],[Data Prevista]]=TODAY(),3,2))</f>
        <v>2</v>
      </c>
      <c r="K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7" s="53">
        <f>IF((Curso[[#This Row],[Estudado]]-7)&lt;$H$2,"",Curso[[#This Row],[Estudado]]-7)</f>
        <v>44681</v>
      </c>
      <c r="M177" s="53">
        <f>IF((Curso[[#This Row],[Estudado]]-15)&lt;$H$2,"",Curso[[#This Row],[Estudado]]-15)</f>
        <v>44673</v>
      </c>
      <c r="N177" s="53" t="str">
        <f>IF((Curso[[#This Row],[Estudado]]-30)&lt;$H$2,"",Curso[[#This Row],[Estudado]]-30)</f>
        <v/>
      </c>
      <c r="O177" s="53" t="str">
        <f>IF((Curso[[#This Row],[Estudado]]-60)&lt;$H$2,"",Curso[[#This Row],[Estudado]]-60)</f>
        <v/>
      </c>
      <c r="P177" s="53" t="str">
        <f>IF((Curso[[#This Row],[Estudado]]-120)&lt;$H$2,"",Curso[[#This Row],[Estudado]]-120)</f>
        <v/>
      </c>
      <c r="Q177" s="48"/>
      <c r="R177" s="2"/>
      <c r="S177" s="16">
        <f t="shared" si="24"/>
        <v>176</v>
      </c>
      <c r="T177" s="7">
        <f t="shared" si="20"/>
        <v>44842</v>
      </c>
      <c r="U177" s="4" t="str">
        <f t="shared" si="21"/>
        <v>sáb</v>
      </c>
      <c r="V177" s="31">
        <f>IF(Controle[[#This Row],[Dia Semana]]&lt;&gt;"dom",$AI$1,0)</f>
        <v>8.5014947683109118E-2</v>
      </c>
      <c r="W177" s="9">
        <f t="shared" si="25"/>
        <v>12.837257100149515</v>
      </c>
      <c r="X177" s="5">
        <f t="shared" si="18"/>
        <v>0</v>
      </c>
      <c r="Y177" s="34">
        <f>Controle[[#This Row],[Tempo Estudado]]+Y176</f>
        <v>2.6933701496367561</v>
      </c>
      <c r="Z177" s="35" t="str">
        <f t="shared" ca="1" si="26"/>
        <v/>
      </c>
      <c r="AA177" s="3" t="str">
        <f ca="1">IF(Z177="x",IF(Controle[[#This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8" spans="1:27" x14ac:dyDescent="0.25">
      <c r="A178" s="44">
        <f t="shared" si="22"/>
        <v>177</v>
      </c>
      <c r="B178" s="44" t="s">
        <v>5</v>
      </c>
      <c r="C178" s="44" t="s">
        <v>167</v>
      </c>
      <c r="D178" s="45">
        <v>6.1574074074074074E-3</v>
      </c>
      <c r="E178" s="44"/>
      <c r="F178" s="45">
        <f>Curso[[#This Row],[Tempo]]*$AG$4</f>
        <v>1.2211353784399734E-2</v>
      </c>
      <c r="G178" s="46">
        <f t="shared" si="23"/>
        <v>1.3413896688092788</v>
      </c>
      <c r="H178" s="47">
        <f>_xlfn.XLOOKUP(Curso[[#This Row],[Tempo Progr Acum]],Controle[Tempo Esperado Acum],Controle[Data corrida],,1,1)</f>
        <v>44685</v>
      </c>
      <c r="I178" s="47">
        <v>44688</v>
      </c>
      <c r="J178" s="48">
        <f ca="1">IF(Curso[[#This Row],[Data Prevista]]&gt;TODAY(),0,IF(Curso[[#This Row],[Data Prevista]]=TODAY(),3,2))</f>
        <v>2</v>
      </c>
      <c r="K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8" s="53">
        <f>IF((Curso[[#This Row],[Estudado]]-7)&lt;$H$2,"",Curso[[#This Row],[Estudado]]-7)</f>
        <v>44681</v>
      </c>
      <c r="M178" s="53">
        <f>IF((Curso[[#This Row],[Estudado]]-15)&lt;$H$2,"",Curso[[#This Row],[Estudado]]-15)</f>
        <v>44673</v>
      </c>
      <c r="N178" s="53" t="str">
        <f>IF((Curso[[#This Row],[Estudado]]-30)&lt;$H$2,"",Curso[[#This Row],[Estudado]]-30)</f>
        <v/>
      </c>
      <c r="O178" s="53" t="str">
        <f>IF((Curso[[#This Row],[Estudado]]-60)&lt;$H$2,"",Curso[[#This Row],[Estudado]]-60)</f>
        <v/>
      </c>
      <c r="P178" s="53" t="str">
        <f>IF((Curso[[#This Row],[Estudado]]-120)&lt;$H$2,"",Curso[[#This Row],[Estudado]]-120)</f>
        <v/>
      </c>
      <c r="Q178" s="48"/>
      <c r="R178" s="2"/>
      <c r="S178" s="16">
        <f t="shared" si="24"/>
        <v>177</v>
      </c>
      <c r="T178" s="7">
        <f t="shared" si="20"/>
        <v>44843</v>
      </c>
      <c r="U178" s="4" t="str">
        <f t="shared" si="21"/>
        <v>dom</v>
      </c>
      <c r="V178" s="31">
        <f>IF(Controle[[#This Row],[Dia Semana]]&lt;&gt;"dom",$AI$1,0)</f>
        <v>0</v>
      </c>
      <c r="W178" s="9">
        <f t="shared" si="25"/>
        <v>12.837257100149515</v>
      </c>
      <c r="X178" s="5">
        <f t="shared" si="18"/>
        <v>0</v>
      </c>
      <c r="Y178" s="34">
        <f>Controle[[#This Row],[Tempo Estudado]]+Y177</f>
        <v>2.6933701496367561</v>
      </c>
      <c r="Z178" s="35" t="str">
        <f t="shared" ca="1" si="26"/>
        <v/>
      </c>
      <c r="AA178" s="3" t="str">
        <f ca="1">IF(Z178="x",IF(Controle[[#This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9" spans="1:27" x14ac:dyDescent="0.25">
      <c r="A179" s="44">
        <f t="shared" si="22"/>
        <v>178</v>
      </c>
      <c r="B179" s="44" t="s">
        <v>5</v>
      </c>
      <c r="C179" s="44" t="s">
        <v>168</v>
      </c>
      <c r="D179" s="45">
        <v>4.340277777777778E-3</v>
      </c>
      <c r="E179" s="44"/>
      <c r="F179" s="45">
        <f>Curso[[#This Row],[Tempo]]*$AG$4</f>
        <v>8.6076271976501893E-3</v>
      </c>
      <c r="G179" s="46">
        <f t="shared" si="23"/>
        <v>1.3499972960069291</v>
      </c>
      <c r="H179" s="47">
        <f>_xlfn.XLOOKUP(Curso[[#This Row],[Tempo Progr Acum]],Controle[Tempo Esperado Acum],Controle[Data corrida],,1,1)</f>
        <v>44685</v>
      </c>
      <c r="I179" s="47">
        <v>44688</v>
      </c>
      <c r="J179" s="48">
        <f ca="1">IF(Curso[[#This Row],[Data Prevista]]&gt;TODAY(),0,IF(Curso[[#This Row],[Data Prevista]]=TODAY(),3,2))</f>
        <v>2</v>
      </c>
      <c r="K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9" s="53">
        <f>IF((Curso[[#This Row],[Estudado]]-7)&lt;$H$2,"",Curso[[#This Row],[Estudado]]-7)</f>
        <v>44681</v>
      </c>
      <c r="M179" s="53">
        <f>IF((Curso[[#This Row],[Estudado]]-15)&lt;$H$2,"",Curso[[#This Row],[Estudado]]-15)</f>
        <v>44673</v>
      </c>
      <c r="N179" s="53" t="str">
        <f>IF((Curso[[#This Row],[Estudado]]-30)&lt;$H$2,"",Curso[[#This Row],[Estudado]]-30)</f>
        <v/>
      </c>
      <c r="O179" s="53" t="str">
        <f>IF((Curso[[#This Row],[Estudado]]-60)&lt;$H$2,"",Curso[[#This Row],[Estudado]]-60)</f>
        <v/>
      </c>
      <c r="P179" s="53" t="str">
        <f>IF((Curso[[#This Row],[Estudado]]-120)&lt;$H$2,"",Curso[[#This Row],[Estudado]]-120)</f>
        <v/>
      </c>
      <c r="Q179" s="48"/>
      <c r="R179" s="2"/>
      <c r="S179" s="16">
        <f t="shared" si="24"/>
        <v>178</v>
      </c>
      <c r="T179" s="7">
        <f t="shared" si="20"/>
        <v>44844</v>
      </c>
      <c r="U179" s="4" t="str">
        <f t="shared" si="21"/>
        <v>seg</v>
      </c>
      <c r="V179" s="31">
        <f>IF(Controle[[#This Row],[Dia Semana]]&lt;&gt;"dom",$AI$1,0)</f>
        <v>8.5014947683109118E-2</v>
      </c>
      <c r="W179" s="9">
        <f t="shared" si="25"/>
        <v>12.922272047832625</v>
      </c>
      <c r="X179" s="5">
        <f t="shared" si="18"/>
        <v>0</v>
      </c>
      <c r="Y179" s="34">
        <f>Controle[[#This Row],[Tempo Estudado]]+Y178</f>
        <v>2.6933701496367561</v>
      </c>
      <c r="Z179" s="35" t="str">
        <f t="shared" ca="1" si="26"/>
        <v/>
      </c>
      <c r="AA179" s="3" t="str">
        <f ca="1">IF(Z179="x",IF(Controle[[#This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0" spans="1:27" x14ac:dyDescent="0.25">
      <c r="A180" s="44">
        <f t="shared" si="22"/>
        <v>179</v>
      </c>
      <c r="B180" s="44" t="s">
        <v>5</v>
      </c>
      <c r="C180" s="44" t="s">
        <v>169</v>
      </c>
      <c r="D180" s="45">
        <v>4.2129629629629626E-3</v>
      </c>
      <c r="E180" s="44"/>
      <c r="F180" s="45">
        <f>Curso[[#This Row],[Tempo]]*$AG$4</f>
        <v>8.355136799852449E-3</v>
      </c>
      <c r="G180" s="46">
        <f t="shared" si="23"/>
        <v>1.3583524328067815</v>
      </c>
      <c r="H180" s="47">
        <f>_xlfn.XLOOKUP(Curso[[#This Row],[Tempo Progr Acum]],Controle[Tempo Esperado Acum],Controle[Data corrida],,1,1)</f>
        <v>44685</v>
      </c>
      <c r="I180" s="47">
        <v>44688</v>
      </c>
      <c r="J180" s="48">
        <f ca="1">IF(Curso[[#This Row],[Data Prevista]]&gt;TODAY(),0,IF(Curso[[#This Row],[Data Prevista]]=TODAY(),3,2))</f>
        <v>2</v>
      </c>
      <c r="K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0" s="53">
        <f>IF((Curso[[#This Row],[Estudado]]-7)&lt;$H$2,"",Curso[[#This Row],[Estudado]]-7)</f>
        <v>44681</v>
      </c>
      <c r="M180" s="53">
        <f>IF((Curso[[#This Row],[Estudado]]-15)&lt;$H$2,"",Curso[[#This Row],[Estudado]]-15)</f>
        <v>44673</v>
      </c>
      <c r="N180" s="53" t="str">
        <f>IF((Curso[[#This Row],[Estudado]]-30)&lt;$H$2,"",Curso[[#This Row],[Estudado]]-30)</f>
        <v/>
      </c>
      <c r="O180" s="53" t="str">
        <f>IF((Curso[[#This Row],[Estudado]]-60)&lt;$H$2,"",Curso[[#This Row],[Estudado]]-60)</f>
        <v/>
      </c>
      <c r="P180" s="53" t="str">
        <f>IF((Curso[[#This Row],[Estudado]]-120)&lt;$H$2,"",Curso[[#This Row],[Estudado]]-120)</f>
        <v/>
      </c>
      <c r="Q180" s="48"/>
      <c r="R180" s="2"/>
      <c r="S180" s="16">
        <f t="shared" si="24"/>
        <v>179</v>
      </c>
      <c r="T180" s="7">
        <f t="shared" si="20"/>
        <v>44845</v>
      </c>
      <c r="U180" s="4" t="str">
        <f t="shared" si="21"/>
        <v>ter</v>
      </c>
      <c r="V180" s="31">
        <f>IF(Controle[[#This Row],[Dia Semana]]&lt;&gt;"dom",$AI$1,0)</f>
        <v>8.5014947683109118E-2</v>
      </c>
      <c r="W180" s="9">
        <f t="shared" si="25"/>
        <v>13.007286995515734</v>
      </c>
      <c r="X180" s="5">
        <f t="shared" si="18"/>
        <v>0</v>
      </c>
      <c r="Y180" s="34">
        <f>Controle[[#This Row],[Tempo Estudado]]+Y179</f>
        <v>2.6933701496367561</v>
      </c>
      <c r="Z180" s="35" t="str">
        <f t="shared" ca="1" si="26"/>
        <v/>
      </c>
      <c r="AA180" s="3" t="str">
        <f ca="1">IF(Z180="x",IF(Controle[[#This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1" spans="1:27" x14ac:dyDescent="0.25">
      <c r="A181" s="44">
        <f t="shared" si="22"/>
        <v>180</v>
      </c>
      <c r="B181" s="44" t="s">
        <v>5</v>
      </c>
      <c r="C181" s="44" t="s">
        <v>170</v>
      </c>
      <c r="D181" s="45">
        <v>5.4513888888888884E-3</v>
      </c>
      <c r="E181" s="44"/>
      <c r="F181" s="45">
        <f>Curso[[#This Row],[Tempo]]*$AG$4</f>
        <v>1.0811179760248636E-2</v>
      </c>
      <c r="G181" s="46">
        <f t="shared" si="23"/>
        <v>1.3691636125670301</v>
      </c>
      <c r="H181" s="47">
        <f>_xlfn.XLOOKUP(Curso[[#This Row],[Tempo Progr Acum]],Controle[Tempo Esperado Acum],Controle[Data corrida],,1,1)</f>
        <v>44686</v>
      </c>
      <c r="I181" s="47">
        <v>44688</v>
      </c>
      <c r="J181" s="48">
        <f ca="1">IF(Curso[[#This Row],[Data Prevista]]&gt;TODAY(),0,IF(Curso[[#This Row],[Data Prevista]]=TODAY(),3,2))</f>
        <v>2</v>
      </c>
      <c r="K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1" s="53">
        <f>IF((Curso[[#This Row],[Estudado]]-7)&lt;$H$2,"",Curso[[#This Row],[Estudado]]-7)</f>
        <v>44681</v>
      </c>
      <c r="M181" s="53">
        <f>IF((Curso[[#This Row],[Estudado]]-15)&lt;$H$2,"",Curso[[#This Row],[Estudado]]-15)</f>
        <v>44673</v>
      </c>
      <c r="N181" s="53" t="str">
        <f>IF((Curso[[#This Row],[Estudado]]-30)&lt;$H$2,"",Curso[[#This Row],[Estudado]]-30)</f>
        <v/>
      </c>
      <c r="O181" s="53" t="str">
        <f>IF((Curso[[#This Row],[Estudado]]-60)&lt;$H$2,"",Curso[[#This Row],[Estudado]]-60)</f>
        <v/>
      </c>
      <c r="P181" s="53" t="str">
        <f>IF((Curso[[#This Row],[Estudado]]-120)&lt;$H$2,"",Curso[[#This Row],[Estudado]]-120)</f>
        <v/>
      </c>
      <c r="Q181" s="48"/>
      <c r="R181" s="2"/>
      <c r="S181" s="16">
        <f t="shared" si="24"/>
        <v>180</v>
      </c>
      <c r="T181" s="7">
        <f t="shared" si="20"/>
        <v>44846</v>
      </c>
      <c r="U181" s="4" t="str">
        <f t="shared" si="21"/>
        <v>qua</v>
      </c>
      <c r="V181" s="31">
        <f>IF(Controle[[#This Row],[Dia Semana]]&lt;&gt;"dom",$AI$1,0)</f>
        <v>8.5014947683109118E-2</v>
      </c>
      <c r="W181" s="9">
        <f t="shared" si="25"/>
        <v>13.092301943198844</v>
      </c>
      <c r="X181" s="5">
        <f t="shared" si="18"/>
        <v>0</v>
      </c>
      <c r="Y181" s="34">
        <f>Controle[[#This Row],[Tempo Estudado]]+Y180</f>
        <v>2.6933701496367561</v>
      </c>
      <c r="Z181" s="35" t="str">
        <f t="shared" ca="1" si="26"/>
        <v/>
      </c>
      <c r="AA181" s="3" t="str">
        <f ca="1">IF(Z181="x",IF(Controle[[#This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2" spans="1:27" x14ac:dyDescent="0.25">
      <c r="A182" s="44">
        <f t="shared" si="22"/>
        <v>181</v>
      </c>
      <c r="B182" s="44" t="s">
        <v>5</v>
      </c>
      <c r="C182" s="44" t="s">
        <v>171</v>
      </c>
      <c r="D182" s="45">
        <v>0</v>
      </c>
      <c r="E182" s="44" t="s">
        <v>7</v>
      </c>
      <c r="F182" s="45">
        <f>Curso[[#This Row],[Tempo]]*$AG$4</f>
        <v>0</v>
      </c>
      <c r="G182" s="46">
        <f t="shared" si="23"/>
        <v>1.3691636125670301</v>
      </c>
      <c r="H182" s="47">
        <f>_xlfn.XLOOKUP(Curso[[#This Row],[Tempo Progr Acum]],Controle[Tempo Esperado Acum],Controle[Data corrida],,1,1)</f>
        <v>44686</v>
      </c>
      <c r="I182" s="47">
        <v>44688</v>
      </c>
      <c r="J182" s="48">
        <f ca="1">IF(Curso[[#This Row],[Data Prevista]]&gt;TODAY(),0,IF(Curso[[#This Row],[Data Prevista]]=TODAY(),3,2))</f>
        <v>2</v>
      </c>
      <c r="K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2" s="53">
        <f>IF((Curso[[#This Row],[Estudado]]-7)&lt;$H$2,"",Curso[[#This Row],[Estudado]]-7)</f>
        <v>44681</v>
      </c>
      <c r="M182" s="53">
        <f>IF((Curso[[#This Row],[Estudado]]-15)&lt;$H$2,"",Curso[[#This Row],[Estudado]]-15)</f>
        <v>44673</v>
      </c>
      <c r="N182" s="53" t="str">
        <f>IF((Curso[[#This Row],[Estudado]]-30)&lt;$H$2,"",Curso[[#This Row],[Estudado]]-30)</f>
        <v/>
      </c>
      <c r="O182" s="53" t="str">
        <f>IF((Curso[[#This Row],[Estudado]]-60)&lt;$H$2,"",Curso[[#This Row],[Estudado]]-60)</f>
        <v/>
      </c>
      <c r="P182" s="53" t="str">
        <f>IF((Curso[[#This Row],[Estudado]]-120)&lt;$H$2,"",Curso[[#This Row],[Estudado]]-120)</f>
        <v/>
      </c>
      <c r="Q182" s="48"/>
      <c r="R182" s="2"/>
      <c r="S182" s="16">
        <f t="shared" si="24"/>
        <v>181</v>
      </c>
      <c r="T182" s="7">
        <f t="shared" si="20"/>
        <v>44847</v>
      </c>
      <c r="U182" s="4" t="str">
        <f t="shared" si="21"/>
        <v>qui</v>
      </c>
      <c r="V182" s="31">
        <f>IF(Controle[[#This Row],[Dia Semana]]&lt;&gt;"dom",$AI$1,0)</f>
        <v>8.5014947683109118E-2</v>
      </c>
      <c r="W182" s="9">
        <f t="shared" si="25"/>
        <v>13.177316890881954</v>
      </c>
      <c r="X182" s="5">
        <f t="shared" si="18"/>
        <v>0</v>
      </c>
      <c r="Y182" s="34">
        <f>Controle[[#This Row],[Tempo Estudado]]+Y181</f>
        <v>2.6933701496367561</v>
      </c>
      <c r="Z182" s="35" t="str">
        <f t="shared" ca="1" si="26"/>
        <v/>
      </c>
      <c r="AA182" s="3" t="str">
        <f ca="1">IF(Z182="x",IF(Controle[[#This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3" spans="1:27" x14ac:dyDescent="0.25">
      <c r="A183" s="44">
        <f t="shared" si="22"/>
        <v>182</v>
      </c>
      <c r="B183" s="44" t="s">
        <v>5</v>
      </c>
      <c r="C183" s="44" t="s">
        <v>172</v>
      </c>
      <c r="D183" s="45">
        <v>3.0555555555555557E-3</v>
      </c>
      <c r="E183" s="44"/>
      <c r="F183" s="45">
        <f>Curso[[#This Row],[Tempo]]*$AG$4</f>
        <v>6.0597695471457328E-3</v>
      </c>
      <c r="G183" s="46">
        <f t="shared" si="23"/>
        <v>1.3752233821141759</v>
      </c>
      <c r="H183" s="47">
        <f>_xlfn.XLOOKUP(Curso[[#This Row],[Tempo Progr Acum]],Controle[Tempo Esperado Acum],Controle[Data corrida],,1,1)</f>
        <v>44686</v>
      </c>
      <c r="I183" s="47">
        <v>44688</v>
      </c>
      <c r="J183" s="48">
        <f ca="1">IF(Curso[[#This Row],[Data Prevista]]&gt;TODAY(),0,IF(Curso[[#This Row],[Data Prevista]]=TODAY(),3,2))</f>
        <v>2</v>
      </c>
      <c r="K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3" s="53">
        <f>IF((Curso[[#This Row],[Estudado]]-7)&lt;$H$2,"",Curso[[#This Row],[Estudado]]-7)</f>
        <v>44681</v>
      </c>
      <c r="M183" s="53">
        <f>IF((Curso[[#This Row],[Estudado]]-15)&lt;$H$2,"",Curso[[#This Row],[Estudado]]-15)</f>
        <v>44673</v>
      </c>
      <c r="N183" s="53" t="str">
        <f>IF((Curso[[#This Row],[Estudado]]-30)&lt;$H$2,"",Curso[[#This Row],[Estudado]]-30)</f>
        <v/>
      </c>
      <c r="O183" s="53" t="str">
        <f>IF((Curso[[#This Row],[Estudado]]-60)&lt;$H$2,"",Curso[[#This Row],[Estudado]]-60)</f>
        <v/>
      </c>
      <c r="P183" s="53" t="str">
        <f>IF((Curso[[#This Row],[Estudado]]-120)&lt;$H$2,"",Curso[[#This Row],[Estudado]]-120)</f>
        <v/>
      </c>
      <c r="Q183" s="48"/>
      <c r="R183" s="2"/>
      <c r="S183" s="16">
        <f t="shared" si="24"/>
        <v>182</v>
      </c>
      <c r="T183" s="7">
        <f t="shared" si="20"/>
        <v>44848</v>
      </c>
      <c r="U183" s="4" t="str">
        <f t="shared" si="21"/>
        <v>sex</v>
      </c>
      <c r="V183" s="31">
        <f>IF(Controle[[#This Row],[Dia Semana]]&lt;&gt;"dom",$AI$1,0)</f>
        <v>8.5014947683109118E-2</v>
      </c>
      <c r="W183" s="9">
        <f t="shared" si="25"/>
        <v>13.262331838565064</v>
      </c>
      <c r="X183" s="5">
        <f t="shared" si="18"/>
        <v>0</v>
      </c>
      <c r="Y183" s="34">
        <f>Controle[[#This Row],[Tempo Estudado]]+Y182</f>
        <v>2.6933701496367561</v>
      </c>
      <c r="Z183" s="35" t="str">
        <f t="shared" ca="1" si="26"/>
        <v/>
      </c>
      <c r="AA183" s="3" t="str">
        <f ca="1">IF(Z183="x",IF(Controle[[#This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4" spans="1:27" x14ac:dyDescent="0.25">
      <c r="A184" s="44">
        <f t="shared" si="22"/>
        <v>183</v>
      </c>
      <c r="B184" s="44" t="s">
        <v>5</v>
      </c>
      <c r="C184" s="44" t="s">
        <v>173</v>
      </c>
      <c r="D184" s="45">
        <v>8.1018518518518514E-3</v>
      </c>
      <c r="E184" s="44"/>
      <c r="F184" s="45">
        <f>Curso[[#This Row],[Tempo]]*$AG$4</f>
        <v>1.6067570768947017E-2</v>
      </c>
      <c r="G184" s="46">
        <f t="shared" si="23"/>
        <v>1.391290952883123</v>
      </c>
      <c r="H184" s="47">
        <f>_xlfn.XLOOKUP(Curso[[#This Row],[Tempo Progr Acum]],Controle[Tempo Esperado Acum],Controle[Data corrida],,1,1)</f>
        <v>44686</v>
      </c>
      <c r="I184" s="47">
        <v>44688</v>
      </c>
      <c r="J184" s="48">
        <f ca="1">IF(Curso[[#This Row],[Data Prevista]]&gt;TODAY(),0,IF(Curso[[#This Row],[Data Prevista]]=TODAY(),3,2))</f>
        <v>2</v>
      </c>
      <c r="K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4" s="53">
        <f>IF((Curso[[#This Row],[Estudado]]-7)&lt;$H$2,"",Curso[[#This Row],[Estudado]]-7)</f>
        <v>44681</v>
      </c>
      <c r="M184" s="53">
        <f>IF((Curso[[#This Row],[Estudado]]-15)&lt;$H$2,"",Curso[[#This Row],[Estudado]]-15)</f>
        <v>44673</v>
      </c>
      <c r="N184" s="53" t="str">
        <f>IF((Curso[[#This Row],[Estudado]]-30)&lt;$H$2,"",Curso[[#This Row],[Estudado]]-30)</f>
        <v/>
      </c>
      <c r="O184" s="53" t="str">
        <f>IF((Curso[[#This Row],[Estudado]]-60)&lt;$H$2,"",Curso[[#This Row],[Estudado]]-60)</f>
        <v/>
      </c>
      <c r="P184" s="53" t="str">
        <f>IF((Curso[[#This Row],[Estudado]]-120)&lt;$H$2,"",Curso[[#This Row],[Estudado]]-120)</f>
        <v/>
      </c>
      <c r="Q184" s="48"/>
      <c r="R184" s="2"/>
      <c r="S184" s="16">
        <f t="shared" si="24"/>
        <v>183</v>
      </c>
      <c r="T184" s="7">
        <f t="shared" si="20"/>
        <v>44849</v>
      </c>
      <c r="U184" s="4" t="str">
        <f t="shared" si="21"/>
        <v>sáb</v>
      </c>
      <c r="V184" s="31">
        <f>IF(Controle[[#This Row],[Dia Semana]]&lt;&gt;"dom",$AI$1,0)</f>
        <v>8.5014947683109118E-2</v>
      </c>
      <c r="W184" s="9">
        <f t="shared" si="25"/>
        <v>13.347346786248174</v>
      </c>
      <c r="X184" s="5">
        <f t="shared" si="18"/>
        <v>0</v>
      </c>
      <c r="Y184" s="34">
        <f>Controle[[#This Row],[Tempo Estudado]]+Y183</f>
        <v>2.6933701496367561</v>
      </c>
      <c r="Z184" s="35" t="str">
        <f t="shared" ca="1" si="26"/>
        <v/>
      </c>
      <c r="AA184" s="3" t="str">
        <f ca="1">IF(Z184="x",IF(Controle[[#This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5" spans="1:27" x14ac:dyDescent="0.25">
      <c r="A185" s="44">
        <f t="shared" si="22"/>
        <v>184</v>
      </c>
      <c r="B185" s="44" t="s">
        <v>5</v>
      </c>
      <c r="C185" s="44" t="s">
        <v>174</v>
      </c>
      <c r="D185" s="45">
        <v>3.425925925925926E-3</v>
      </c>
      <c r="E185" s="44"/>
      <c r="F185" s="45">
        <f>Curso[[#This Row],[Tempo]]*$AG$4</f>
        <v>6.7942870680118821E-3</v>
      </c>
      <c r="G185" s="46">
        <f t="shared" si="23"/>
        <v>1.3980852399511348</v>
      </c>
      <c r="H185" s="47">
        <f>_xlfn.XLOOKUP(Curso[[#This Row],[Tempo Progr Acum]],Controle[Tempo Esperado Acum],Controle[Data corrida],,1,1)</f>
        <v>44686</v>
      </c>
      <c r="I185" s="47">
        <v>44688</v>
      </c>
      <c r="J185" s="48">
        <f ca="1">IF(Curso[[#This Row],[Data Prevista]]&gt;TODAY(),0,IF(Curso[[#This Row],[Data Prevista]]=TODAY(),3,2))</f>
        <v>2</v>
      </c>
      <c r="K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5" s="53">
        <f>IF((Curso[[#This Row],[Estudado]]-7)&lt;$H$2,"",Curso[[#This Row],[Estudado]]-7)</f>
        <v>44681</v>
      </c>
      <c r="M185" s="53">
        <f>IF((Curso[[#This Row],[Estudado]]-15)&lt;$H$2,"",Curso[[#This Row],[Estudado]]-15)</f>
        <v>44673</v>
      </c>
      <c r="N185" s="53" t="str">
        <f>IF((Curso[[#This Row],[Estudado]]-30)&lt;$H$2,"",Curso[[#This Row],[Estudado]]-30)</f>
        <v/>
      </c>
      <c r="O185" s="53" t="str">
        <f>IF((Curso[[#This Row],[Estudado]]-60)&lt;$H$2,"",Curso[[#This Row],[Estudado]]-60)</f>
        <v/>
      </c>
      <c r="P185" s="53" t="str">
        <f>IF((Curso[[#This Row],[Estudado]]-120)&lt;$H$2,"",Curso[[#This Row],[Estudado]]-120)</f>
        <v/>
      </c>
      <c r="Q185" s="48"/>
      <c r="R185" s="2"/>
      <c r="S185" s="16">
        <f t="shared" si="24"/>
        <v>184</v>
      </c>
      <c r="T185" s="7">
        <f t="shared" si="20"/>
        <v>44850</v>
      </c>
      <c r="U185" s="4" t="str">
        <f t="shared" si="21"/>
        <v>dom</v>
      </c>
      <c r="V185" s="31">
        <f>IF(Controle[[#This Row],[Dia Semana]]&lt;&gt;"dom",$AI$1,0)</f>
        <v>0</v>
      </c>
      <c r="W185" s="9">
        <f t="shared" si="25"/>
        <v>13.347346786248174</v>
      </c>
      <c r="X185" s="5">
        <f t="shared" si="18"/>
        <v>0</v>
      </c>
      <c r="Y185" s="34">
        <f>Controle[[#This Row],[Tempo Estudado]]+Y184</f>
        <v>2.6933701496367561</v>
      </c>
      <c r="Z185" s="35" t="str">
        <f t="shared" ca="1" si="26"/>
        <v/>
      </c>
      <c r="AA185" s="3" t="str">
        <f ca="1">IF(Z185="x",IF(Controle[[#This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6" spans="1:27" x14ac:dyDescent="0.25">
      <c r="A186" s="44">
        <f t="shared" si="22"/>
        <v>185</v>
      </c>
      <c r="B186" s="44" t="s">
        <v>5</v>
      </c>
      <c r="C186" s="44" t="s">
        <v>175</v>
      </c>
      <c r="D186" s="45">
        <v>5.7523148148148143E-3</v>
      </c>
      <c r="E186" s="44"/>
      <c r="F186" s="45">
        <f>Curso[[#This Row],[Tempo]]*$AG$4</f>
        <v>1.1407975245952382E-2</v>
      </c>
      <c r="G186" s="46">
        <f t="shared" si="23"/>
        <v>1.4094932151970871</v>
      </c>
      <c r="H186" s="47">
        <f>_xlfn.XLOOKUP(Curso[[#This Row],[Tempo Progr Acum]],Controle[Tempo Esperado Acum],Controle[Data corrida],,1,1)</f>
        <v>44686</v>
      </c>
      <c r="I186" s="47">
        <v>44688</v>
      </c>
      <c r="J186" s="48">
        <f ca="1">IF(Curso[[#This Row],[Data Prevista]]&gt;TODAY(),0,IF(Curso[[#This Row],[Data Prevista]]=TODAY(),3,2))</f>
        <v>2</v>
      </c>
      <c r="K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6" s="53">
        <f>IF((Curso[[#This Row],[Estudado]]-7)&lt;$H$2,"",Curso[[#This Row],[Estudado]]-7)</f>
        <v>44681</v>
      </c>
      <c r="M186" s="53">
        <f>IF((Curso[[#This Row],[Estudado]]-15)&lt;$H$2,"",Curso[[#This Row],[Estudado]]-15)</f>
        <v>44673</v>
      </c>
      <c r="N186" s="53" t="str">
        <f>IF((Curso[[#This Row],[Estudado]]-30)&lt;$H$2,"",Curso[[#This Row],[Estudado]]-30)</f>
        <v/>
      </c>
      <c r="O186" s="53" t="str">
        <f>IF((Curso[[#This Row],[Estudado]]-60)&lt;$H$2,"",Curso[[#This Row],[Estudado]]-60)</f>
        <v/>
      </c>
      <c r="P186" s="53" t="str">
        <f>IF((Curso[[#This Row],[Estudado]]-120)&lt;$H$2,"",Curso[[#This Row],[Estudado]]-120)</f>
        <v/>
      </c>
      <c r="Q186" s="48"/>
      <c r="R186" s="2"/>
      <c r="S186" s="16">
        <f t="shared" si="24"/>
        <v>185</v>
      </c>
      <c r="T186" s="7">
        <f t="shared" si="20"/>
        <v>44851</v>
      </c>
      <c r="U186" s="4" t="str">
        <f t="shared" si="21"/>
        <v>seg</v>
      </c>
      <c r="V186" s="31">
        <f>IF(Controle[[#This Row],[Dia Semana]]&lt;&gt;"dom",$AI$1,0)</f>
        <v>8.5014947683109118E-2</v>
      </c>
      <c r="W186" s="9">
        <f t="shared" si="25"/>
        <v>13.432361733931284</v>
      </c>
      <c r="X186" s="5">
        <f t="shared" si="18"/>
        <v>0</v>
      </c>
      <c r="Y186" s="34">
        <f>Controle[[#This Row],[Tempo Estudado]]+Y185</f>
        <v>2.6933701496367561</v>
      </c>
      <c r="Z186" s="35" t="str">
        <f t="shared" ca="1" si="26"/>
        <v/>
      </c>
      <c r="AA186" s="3" t="str">
        <f ca="1">IF(Z186="x",IF(Controle[[#This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7" spans="1:27" x14ac:dyDescent="0.25">
      <c r="A187" s="44">
        <f t="shared" si="22"/>
        <v>186</v>
      </c>
      <c r="B187" s="44" t="s">
        <v>5</v>
      </c>
      <c r="C187" s="44" t="s">
        <v>176</v>
      </c>
      <c r="D187" s="45">
        <v>4.5949074074074078E-3</v>
      </c>
      <c r="E187" s="44"/>
      <c r="F187" s="45">
        <f>Curso[[#This Row],[Tempo]]*$AG$4</f>
        <v>9.112607993245668E-3</v>
      </c>
      <c r="G187" s="46">
        <f t="shared" si="23"/>
        <v>1.4186058231903329</v>
      </c>
      <c r="H187" s="47">
        <f>_xlfn.XLOOKUP(Curso[[#This Row],[Tempo Progr Acum]],Controle[Tempo Esperado Acum],Controle[Data corrida],,1,1)</f>
        <v>44686</v>
      </c>
      <c r="I187" s="47">
        <v>44688</v>
      </c>
      <c r="J187" s="48">
        <f ca="1">IF(Curso[[#This Row],[Data Prevista]]&gt;TODAY(),0,IF(Curso[[#This Row],[Data Prevista]]=TODAY(),3,2))</f>
        <v>2</v>
      </c>
      <c r="K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7" s="53">
        <f>IF((Curso[[#This Row],[Estudado]]-7)&lt;$H$2,"",Curso[[#This Row],[Estudado]]-7)</f>
        <v>44681</v>
      </c>
      <c r="M187" s="53">
        <f>IF((Curso[[#This Row],[Estudado]]-15)&lt;$H$2,"",Curso[[#This Row],[Estudado]]-15)</f>
        <v>44673</v>
      </c>
      <c r="N187" s="53" t="str">
        <f>IF((Curso[[#This Row],[Estudado]]-30)&lt;$H$2,"",Curso[[#This Row],[Estudado]]-30)</f>
        <v/>
      </c>
      <c r="O187" s="53" t="str">
        <f>IF((Curso[[#This Row],[Estudado]]-60)&lt;$H$2,"",Curso[[#This Row],[Estudado]]-60)</f>
        <v/>
      </c>
      <c r="P187" s="53" t="str">
        <f>IF((Curso[[#This Row],[Estudado]]-120)&lt;$H$2,"",Curso[[#This Row],[Estudado]]-120)</f>
        <v/>
      </c>
      <c r="Q187" s="48"/>
      <c r="R187" s="2"/>
      <c r="S187" s="16">
        <f t="shared" si="24"/>
        <v>186</v>
      </c>
      <c r="T187" s="7">
        <f t="shared" si="20"/>
        <v>44852</v>
      </c>
      <c r="U187" s="4" t="str">
        <f t="shared" si="21"/>
        <v>ter</v>
      </c>
      <c r="V187" s="31">
        <f>IF(Controle[[#This Row],[Dia Semana]]&lt;&gt;"dom",$AI$1,0)</f>
        <v>8.5014947683109118E-2</v>
      </c>
      <c r="W187" s="9">
        <f t="shared" si="25"/>
        <v>13.517376681614394</v>
      </c>
      <c r="X187" s="5">
        <f t="shared" si="18"/>
        <v>0</v>
      </c>
      <c r="Y187" s="34">
        <f>Controle[[#This Row],[Tempo Estudado]]+Y186</f>
        <v>2.6933701496367561</v>
      </c>
      <c r="Z187" s="35" t="str">
        <f t="shared" ca="1" si="26"/>
        <v/>
      </c>
      <c r="AA187" s="3" t="str">
        <f ca="1">IF(Z187="x",IF(Controle[[#This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8" spans="1:27" x14ac:dyDescent="0.25">
      <c r="A188" s="44">
        <f t="shared" si="22"/>
        <v>187</v>
      </c>
      <c r="B188" s="44" t="s">
        <v>5</v>
      </c>
      <c r="C188" s="44" t="s">
        <v>177</v>
      </c>
      <c r="D188" s="45">
        <v>1.8171296296296297E-3</v>
      </c>
      <c r="E188" s="44"/>
      <c r="F188" s="45">
        <f>Curso[[#This Row],[Tempo]]*$AG$4</f>
        <v>3.6037265867495459E-3</v>
      </c>
      <c r="G188" s="46">
        <f t="shared" si="23"/>
        <v>1.4222095497770824</v>
      </c>
      <c r="H188" s="47">
        <f>_xlfn.XLOOKUP(Curso[[#This Row],[Tempo Progr Acum]],Controle[Tempo Esperado Acum],Controle[Data corrida],,1,1)</f>
        <v>44686</v>
      </c>
      <c r="I188" s="47">
        <v>44688</v>
      </c>
      <c r="J188" s="48">
        <f ca="1">IF(Curso[[#This Row],[Data Prevista]]&gt;TODAY(),0,IF(Curso[[#This Row],[Data Prevista]]=TODAY(),3,2))</f>
        <v>2</v>
      </c>
      <c r="K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8" s="53">
        <f>IF((Curso[[#This Row],[Estudado]]-7)&lt;$H$2,"",Curso[[#This Row],[Estudado]]-7)</f>
        <v>44681</v>
      </c>
      <c r="M188" s="53">
        <f>IF((Curso[[#This Row],[Estudado]]-15)&lt;$H$2,"",Curso[[#This Row],[Estudado]]-15)</f>
        <v>44673</v>
      </c>
      <c r="N188" s="53" t="str">
        <f>IF((Curso[[#This Row],[Estudado]]-30)&lt;$H$2,"",Curso[[#This Row],[Estudado]]-30)</f>
        <v/>
      </c>
      <c r="O188" s="53" t="str">
        <f>IF((Curso[[#This Row],[Estudado]]-60)&lt;$H$2,"",Curso[[#This Row],[Estudado]]-60)</f>
        <v/>
      </c>
      <c r="P188" s="53" t="str">
        <f>IF((Curso[[#This Row],[Estudado]]-120)&lt;$H$2,"",Curso[[#This Row],[Estudado]]-120)</f>
        <v/>
      </c>
      <c r="Q188" s="48"/>
      <c r="R188" s="2"/>
      <c r="S188" s="16">
        <f t="shared" si="24"/>
        <v>187</v>
      </c>
      <c r="T188" s="7">
        <f t="shared" si="20"/>
        <v>44853</v>
      </c>
      <c r="U188" s="4" t="str">
        <f t="shared" si="21"/>
        <v>qua</v>
      </c>
      <c r="V188" s="31">
        <f>IF(Controle[[#This Row],[Dia Semana]]&lt;&gt;"dom",$AI$1,0)</f>
        <v>8.5014947683109118E-2</v>
      </c>
      <c r="W188" s="9">
        <f t="shared" si="25"/>
        <v>13.602391629297504</v>
      </c>
      <c r="X188" s="5">
        <f t="shared" si="18"/>
        <v>0</v>
      </c>
      <c r="Y188" s="34">
        <f>Controle[[#This Row],[Tempo Estudado]]+Y187</f>
        <v>2.6933701496367561</v>
      </c>
      <c r="Z188" s="35" t="str">
        <f t="shared" ca="1" si="26"/>
        <v/>
      </c>
      <c r="AA188" s="3" t="str">
        <f ca="1">IF(Z188="x",IF(Controle[[#This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9" spans="1:27" x14ac:dyDescent="0.25">
      <c r="A189" s="44">
        <f t="shared" si="22"/>
        <v>188</v>
      </c>
      <c r="B189" s="44" t="s">
        <v>5</v>
      </c>
      <c r="C189" s="44" t="s">
        <v>178</v>
      </c>
      <c r="D189" s="45">
        <v>4.2361111111111106E-3</v>
      </c>
      <c r="E189" s="44"/>
      <c r="F189" s="45">
        <f>Curso[[#This Row],[Tempo]]*$AG$4</f>
        <v>8.4010441449065831E-3</v>
      </c>
      <c r="G189" s="46">
        <f t="shared" si="23"/>
        <v>1.4306105939219889</v>
      </c>
      <c r="H189" s="47">
        <f>_xlfn.XLOOKUP(Curso[[#This Row],[Tempo Progr Acum]],Controle[Tempo Esperado Acum],Controle[Data corrida],,1,1)</f>
        <v>44686</v>
      </c>
      <c r="I189" s="47">
        <v>44688</v>
      </c>
      <c r="J189" s="48">
        <f ca="1">IF(Curso[[#This Row],[Data Prevista]]&gt;TODAY(),0,IF(Curso[[#This Row],[Data Prevista]]=TODAY(),3,2))</f>
        <v>2</v>
      </c>
      <c r="K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9" s="53">
        <f>IF((Curso[[#This Row],[Estudado]]-7)&lt;$H$2,"",Curso[[#This Row],[Estudado]]-7)</f>
        <v>44681</v>
      </c>
      <c r="M189" s="53">
        <f>IF((Curso[[#This Row],[Estudado]]-15)&lt;$H$2,"",Curso[[#This Row],[Estudado]]-15)</f>
        <v>44673</v>
      </c>
      <c r="N189" s="53" t="str">
        <f>IF((Curso[[#This Row],[Estudado]]-30)&lt;$H$2,"",Curso[[#This Row],[Estudado]]-30)</f>
        <v/>
      </c>
      <c r="O189" s="53" t="str">
        <f>IF((Curso[[#This Row],[Estudado]]-60)&lt;$H$2,"",Curso[[#This Row],[Estudado]]-60)</f>
        <v/>
      </c>
      <c r="P189" s="53" t="str">
        <f>IF((Curso[[#This Row],[Estudado]]-120)&lt;$H$2,"",Curso[[#This Row],[Estudado]]-120)</f>
        <v/>
      </c>
      <c r="Q189" s="48"/>
      <c r="R189" s="2"/>
      <c r="S189" s="16">
        <f t="shared" si="24"/>
        <v>188</v>
      </c>
      <c r="T189" s="7">
        <f t="shared" si="20"/>
        <v>44854</v>
      </c>
      <c r="U189" s="4" t="str">
        <f t="shared" si="21"/>
        <v>qui</v>
      </c>
      <c r="V189" s="31">
        <f>IF(Controle[[#This Row],[Dia Semana]]&lt;&gt;"dom",$AI$1,0)</f>
        <v>8.5014947683109118E-2</v>
      </c>
      <c r="W189" s="9">
        <f t="shared" si="25"/>
        <v>13.687406576980614</v>
      </c>
      <c r="X189" s="5">
        <f t="shared" si="18"/>
        <v>0</v>
      </c>
      <c r="Y189" s="34">
        <f>Controle[[#This Row],[Tempo Estudado]]+Y188</f>
        <v>2.6933701496367561</v>
      </c>
      <c r="Z189" s="35" t="str">
        <f t="shared" ca="1" si="26"/>
        <v/>
      </c>
      <c r="AA189" s="3" t="str">
        <f ca="1">IF(Z189="x",IF(Controle[[#This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0" spans="1:27" x14ac:dyDescent="0.25">
      <c r="A190" s="44">
        <f t="shared" si="22"/>
        <v>189</v>
      </c>
      <c r="B190" s="44" t="s">
        <v>5</v>
      </c>
      <c r="C190" s="44" t="s">
        <v>179</v>
      </c>
      <c r="D190" s="45">
        <v>1.3657407407407409E-3</v>
      </c>
      <c r="E190" s="44"/>
      <c r="F190" s="45">
        <f>Curso[[#This Row],[Tempo]]*$AG$4</f>
        <v>2.7085333581939263E-3</v>
      </c>
      <c r="G190" s="46">
        <f t="shared" si="23"/>
        <v>1.4333191272801828</v>
      </c>
      <c r="H190" s="47">
        <f>_xlfn.XLOOKUP(Curso[[#This Row],[Tempo Progr Acum]],Controle[Tempo Esperado Acum],Controle[Data corrida],,1,1)</f>
        <v>44686</v>
      </c>
      <c r="I190" s="47">
        <v>44688</v>
      </c>
      <c r="J190" s="48">
        <f ca="1">IF(Curso[[#This Row],[Data Prevista]]&gt;TODAY(),0,IF(Curso[[#This Row],[Data Prevista]]=TODAY(),3,2))</f>
        <v>2</v>
      </c>
      <c r="K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0" s="53">
        <f>IF((Curso[[#This Row],[Estudado]]-7)&lt;$H$2,"",Curso[[#This Row],[Estudado]]-7)</f>
        <v>44681</v>
      </c>
      <c r="M190" s="53">
        <f>IF((Curso[[#This Row],[Estudado]]-15)&lt;$H$2,"",Curso[[#This Row],[Estudado]]-15)</f>
        <v>44673</v>
      </c>
      <c r="N190" s="53" t="str">
        <f>IF((Curso[[#This Row],[Estudado]]-30)&lt;$H$2,"",Curso[[#This Row],[Estudado]]-30)</f>
        <v/>
      </c>
      <c r="O190" s="53" t="str">
        <f>IF((Curso[[#This Row],[Estudado]]-60)&lt;$H$2,"",Curso[[#This Row],[Estudado]]-60)</f>
        <v/>
      </c>
      <c r="P190" s="53" t="str">
        <f>IF((Curso[[#This Row],[Estudado]]-120)&lt;$H$2,"",Curso[[#This Row],[Estudado]]-120)</f>
        <v/>
      </c>
      <c r="Q190" s="48"/>
      <c r="R190" s="2"/>
      <c r="S190" s="16">
        <f t="shared" si="24"/>
        <v>189</v>
      </c>
      <c r="T190" s="7">
        <f t="shared" si="20"/>
        <v>44855</v>
      </c>
      <c r="U190" s="4" t="str">
        <f t="shared" si="21"/>
        <v>sex</v>
      </c>
      <c r="V190" s="31">
        <f>IF(Controle[[#This Row],[Dia Semana]]&lt;&gt;"dom",$AI$1,0)</f>
        <v>8.5014947683109118E-2</v>
      </c>
      <c r="W190" s="9">
        <f t="shared" si="25"/>
        <v>13.772421524663724</v>
      </c>
      <c r="X190" s="5">
        <f t="shared" si="18"/>
        <v>0</v>
      </c>
      <c r="Y190" s="34">
        <f>Controle[[#This Row],[Tempo Estudado]]+Y189</f>
        <v>2.6933701496367561</v>
      </c>
      <c r="Z190" s="35" t="str">
        <f t="shared" ca="1" si="26"/>
        <v/>
      </c>
      <c r="AA190" s="3" t="str">
        <f ca="1">IF(Z190="x",IF(Controle[[#This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1" spans="1:27" x14ac:dyDescent="0.25">
      <c r="A191" s="44">
        <f t="shared" si="22"/>
        <v>190</v>
      </c>
      <c r="B191" s="44" t="s">
        <v>5</v>
      </c>
      <c r="C191" s="44" t="s">
        <v>180</v>
      </c>
      <c r="D191" s="45">
        <v>6.1111111111111114E-3</v>
      </c>
      <c r="E191" s="44"/>
      <c r="F191" s="45">
        <f>Curso[[#This Row],[Tempo]]*$AG$4</f>
        <v>1.2119539094291466E-2</v>
      </c>
      <c r="G191" s="46">
        <f t="shared" si="23"/>
        <v>1.4454386663744743</v>
      </c>
      <c r="H191" s="47">
        <f>_xlfn.XLOOKUP(Curso[[#This Row],[Tempo Progr Acum]],Controle[Tempo Esperado Acum],Controle[Data corrida],,1,1)</f>
        <v>44687</v>
      </c>
      <c r="I191" s="47">
        <v>44688</v>
      </c>
      <c r="J191" s="48">
        <f ca="1">IF(Curso[[#This Row],[Data Prevista]]&gt;TODAY(),0,IF(Curso[[#This Row],[Data Prevista]]=TODAY(),3,2))</f>
        <v>2</v>
      </c>
      <c r="K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1" s="53">
        <f>IF((Curso[[#This Row],[Estudado]]-7)&lt;$H$2,"",Curso[[#This Row],[Estudado]]-7)</f>
        <v>44681</v>
      </c>
      <c r="M191" s="53">
        <f>IF((Curso[[#This Row],[Estudado]]-15)&lt;$H$2,"",Curso[[#This Row],[Estudado]]-15)</f>
        <v>44673</v>
      </c>
      <c r="N191" s="53" t="str">
        <f>IF((Curso[[#This Row],[Estudado]]-30)&lt;$H$2,"",Curso[[#This Row],[Estudado]]-30)</f>
        <v/>
      </c>
      <c r="O191" s="53" t="str">
        <f>IF((Curso[[#This Row],[Estudado]]-60)&lt;$H$2,"",Curso[[#This Row],[Estudado]]-60)</f>
        <v/>
      </c>
      <c r="P191" s="53" t="str">
        <f>IF((Curso[[#This Row],[Estudado]]-120)&lt;$H$2,"",Curso[[#This Row],[Estudado]]-120)</f>
        <v/>
      </c>
      <c r="Q191" s="48"/>
      <c r="R191" s="2"/>
      <c r="S191" s="16">
        <f t="shared" si="24"/>
        <v>190</v>
      </c>
      <c r="T191" s="7">
        <f t="shared" si="20"/>
        <v>44856</v>
      </c>
      <c r="U191" s="4" t="str">
        <f t="shared" si="21"/>
        <v>sáb</v>
      </c>
      <c r="V191" s="31">
        <f>IF(Controle[[#This Row],[Dia Semana]]&lt;&gt;"dom",$AI$1,0)</f>
        <v>8.5014947683109118E-2</v>
      </c>
      <c r="W191" s="9">
        <f t="shared" si="25"/>
        <v>13.857436472346834</v>
      </c>
      <c r="X191" s="5">
        <f t="shared" si="18"/>
        <v>0</v>
      </c>
      <c r="Y191" s="34">
        <f>Controle[[#This Row],[Tempo Estudado]]+Y190</f>
        <v>2.6933701496367561</v>
      </c>
      <c r="Z191" s="35" t="str">
        <f t="shared" ca="1" si="26"/>
        <v/>
      </c>
      <c r="AA191" s="3" t="str">
        <f ca="1">IF(Z191="x",IF(Controle[[#This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2" spans="1:27" x14ac:dyDescent="0.25">
      <c r="A192" s="44">
        <f t="shared" si="22"/>
        <v>191</v>
      </c>
      <c r="B192" s="44" t="s">
        <v>5</v>
      </c>
      <c r="C192" s="44" t="s">
        <v>181</v>
      </c>
      <c r="D192" s="45">
        <v>5.8217592592592592E-3</v>
      </c>
      <c r="E192" s="44"/>
      <c r="F192" s="45">
        <f>Curso[[#This Row],[Tempo]]*$AG$4</f>
        <v>1.1545697281114787E-2</v>
      </c>
      <c r="G192" s="46">
        <f t="shared" si="23"/>
        <v>1.456984363655589</v>
      </c>
      <c r="H192" s="47">
        <f>_xlfn.XLOOKUP(Curso[[#This Row],[Tempo Progr Acum]],Controle[Tempo Esperado Acum],Controle[Data corrida],,1,1)</f>
        <v>44687</v>
      </c>
      <c r="I192" s="47">
        <v>44688</v>
      </c>
      <c r="J192" s="48">
        <f ca="1">IF(Curso[[#This Row],[Data Prevista]]&gt;TODAY(),0,IF(Curso[[#This Row],[Data Prevista]]=TODAY(),3,2))</f>
        <v>2</v>
      </c>
      <c r="K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2" s="53">
        <f>IF((Curso[[#This Row],[Estudado]]-7)&lt;$H$2,"",Curso[[#This Row],[Estudado]]-7)</f>
        <v>44681</v>
      </c>
      <c r="M192" s="53">
        <f>IF((Curso[[#This Row],[Estudado]]-15)&lt;$H$2,"",Curso[[#This Row],[Estudado]]-15)</f>
        <v>44673</v>
      </c>
      <c r="N192" s="53" t="str">
        <f>IF((Curso[[#This Row],[Estudado]]-30)&lt;$H$2,"",Curso[[#This Row],[Estudado]]-30)</f>
        <v/>
      </c>
      <c r="O192" s="53" t="str">
        <f>IF((Curso[[#This Row],[Estudado]]-60)&lt;$H$2,"",Curso[[#This Row],[Estudado]]-60)</f>
        <v/>
      </c>
      <c r="P192" s="53" t="str">
        <f>IF((Curso[[#This Row],[Estudado]]-120)&lt;$H$2,"",Curso[[#This Row],[Estudado]]-120)</f>
        <v/>
      </c>
      <c r="Q192" s="48"/>
      <c r="R192" s="2"/>
      <c r="S192" s="16">
        <f>S191+1</f>
        <v>191</v>
      </c>
      <c r="T192" s="7">
        <f t="shared" si="20"/>
        <v>44857</v>
      </c>
      <c r="U192" s="4" t="str">
        <f t="shared" si="21"/>
        <v>dom</v>
      </c>
      <c r="V192" s="31">
        <f>IF(Controle[[#This Row],[Dia Semana]]&lt;&gt;"dom",$AI$1,0)</f>
        <v>0</v>
      </c>
      <c r="W192" s="9">
        <f t="shared" si="25"/>
        <v>13.857436472346834</v>
      </c>
      <c r="X192" s="5">
        <f t="shared" si="18"/>
        <v>0</v>
      </c>
      <c r="Y192" s="34">
        <f>Controle[[#This Row],[Tempo Estudado]]+Y191</f>
        <v>2.6933701496367561</v>
      </c>
      <c r="Z192" s="35" t="str">
        <f t="shared" ca="1" si="26"/>
        <v/>
      </c>
      <c r="AA192" s="3" t="str">
        <f ca="1">IF(Z192="x",IF(Controle[[#This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3" spans="1:27" x14ac:dyDescent="0.25">
      <c r="A193" s="44">
        <f t="shared" si="22"/>
        <v>192</v>
      </c>
      <c r="B193" s="44" t="s">
        <v>5</v>
      </c>
      <c r="C193" s="44" t="s">
        <v>182</v>
      </c>
      <c r="D193" s="45">
        <v>4.7106481481481478E-3</v>
      </c>
      <c r="E193" s="44"/>
      <c r="F193" s="45">
        <f>Curso[[#This Row],[Tempo]]*$AG$4</f>
        <v>9.3421447185163368E-3</v>
      </c>
      <c r="G193" s="46">
        <f t="shared" si="23"/>
        <v>1.4663265083741053</v>
      </c>
      <c r="H193" s="47">
        <f>_xlfn.XLOOKUP(Curso[[#This Row],[Tempo Progr Acum]],Controle[Tempo Esperado Acum],Controle[Data corrida],,1,1)</f>
        <v>44687</v>
      </c>
      <c r="I193" s="47">
        <v>44688</v>
      </c>
      <c r="J193" s="48">
        <f ca="1">IF(Curso[[#This Row],[Data Prevista]]&gt;TODAY(),0,IF(Curso[[#This Row],[Data Prevista]]=TODAY(),3,2))</f>
        <v>2</v>
      </c>
      <c r="K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3" s="53">
        <f>IF((Curso[[#This Row],[Estudado]]-7)&lt;$H$2,"",Curso[[#This Row],[Estudado]]-7)</f>
        <v>44681</v>
      </c>
      <c r="M193" s="53">
        <f>IF((Curso[[#This Row],[Estudado]]-15)&lt;$H$2,"",Curso[[#This Row],[Estudado]]-15)</f>
        <v>44673</v>
      </c>
      <c r="N193" s="53" t="str">
        <f>IF((Curso[[#This Row],[Estudado]]-30)&lt;$H$2,"",Curso[[#This Row],[Estudado]]-30)</f>
        <v/>
      </c>
      <c r="O193" s="53" t="str">
        <f>IF((Curso[[#This Row],[Estudado]]-60)&lt;$H$2,"",Curso[[#This Row],[Estudado]]-60)</f>
        <v/>
      </c>
      <c r="P193" s="53" t="str">
        <f>IF((Curso[[#This Row],[Estudado]]-120)&lt;$H$2,"",Curso[[#This Row],[Estudado]]-120)</f>
        <v/>
      </c>
      <c r="Q193" s="48"/>
      <c r="R193" s="2"/>
      <c r="S193" s="16">
        <f t="shared" ref="S193:S256" si="27">S192+1</f>
        <v>192</v>
      </c>
      <c r="T193" s="7">
        <f t="shared" si="20"/>
        <v>44858</v>
      </c>
      <c r="U193" s="4" t="str">
        <f t="shared" si="21"/>
        <v>seg</v>
      </c>
      <c r="V193" s="31">
        <f>IF(Controle[[#This Row],[Dia Semana]]&lt;&gt;"dom",$AI$1,0)</f>
        <v>8.5014947683109118E-2</v>
      </c>
      <c r="W193" s="9">
        <f t="shared" si="25"/>
        <v>13.942451420029943</v>
      </c>
      <c r="X193" s="5">
        <f t="shared" si="18"/>
        <v>0</v>
      </c>
      <c r="Y193" s="34">
        <f>Controle[[#This Row],[Tempo Estudado]]+Y192</f>
        <v>2.6933701496367561</v>
      </c>
      <c r="Z193" s="35" t="str">
        <f t="shared" ca="1" si="26"/>
        <v/>
      </c>
      <c r="AA193" s="3" t="str">
        <f ca="1">IF(Z193="x",IF(Controle[[#This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4" spans="1:27" x14ac:dyDescent="0.25">
      <c r="A194" s="44">
        <f t="shared" si="22"/>
        <v>193</v>
      </c>
      <c r="B194" s="44" t="s">
        <v>5</v>
      </c>
      <c r="C194" s="44" t="s">
        <v>183</v>
      </c>
      <c r="D194" s="45">
        <v>6.1111111111111114E-3</v>
      </c>
      <c r="E194" s="44"/>
      <c r="F194" s="45">
        <f>Curso[[#This Row],[Tempo]]*$AG$4</f>
        <v>1.2119539094291466E-2</v>
      </c>
      <c r="G194" s="46">
        <f t="shared" si="23"/>
        <v>1.4784460474683967</v>
      </c>
      <c r="H194" s="47">
        <f>_xlfn.XLOOKUP(Curso[[#This Row],[Tempo Progr Acum]],Controle[Tempo Esperado Acum],Controle[Data corrida],,1,1)</f>
        <v>44687</v>
      </c>
      <c r="I194" s="47">
        <v>44688</v>
      </c>
      <c r="J194" s="48">
        <f ca="1">IF(Curso[[#This Row],[Data Prevista]]&gt;TODAY(),0,IF(Curso[[#This Row],[Data Prevista]]=TODAY(),3,2))</f>
        <v>2</v>
      </c>
      <c r="K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4" s="53">
        <f>IF((Curso[[#This Row],[Estudado]]-7)&lt;$H$2,"",Curso[[#This Row],[Estudado]]-7)</f>
        <v>44681</v>
      </c>
      <c r="M194" s="53">
        <f>IF((Curso[[#This Row],[Estudado]]-15)&lt;$H$2,"",Curso[[#This Row],[Estudado]]-15)</f>
        <v>44673</v>
      </c>
      <c r="N194" s="53" t="str">
        <f>IF((Curso[[#This Row],[Estudado]]-30)&lt;$H$2,"",Curso[[#This Row],[Estudado]]-30)</f>
        <v/>
      </c>
      <c r="O194" s="53" t="str">
        <f>IF((Curso[[#This Row],[Estudado]]-60)&lt;$H$2,"",Curso[[#This Row],[Estudado]]-60)</f>
        <v/>
      </c>
      <c r="P194" s="53" t="str">
        <f>IF((Curso[[#This Row],[Estudado]]-120)&lt;$H$2,"",Curso[[#This Row],[Estudado]]-120)</f>
        <v/>
      </c>
      <c r="Q194" s="48"/>
      <c r="R194" s="2"/>
      <c r="S194" s="16">
        <f t="shared" si="27"/>
        <v>193</v>
      </c>
      <c r="T194" s="7">
        <f t="shared" si="20"/>
        <v>44859</v>
      </c>
      <c r="U194" s="4" t="str">
        <f t="shared" si="21"/>
        <v>ter</v>
      </c>
      <c r="V194" s="31">
        <f>IF(Controle[[#This Row],[Dia Semana]]&lt;&gt;"dom",$AI$1,0)</f>
        <v>8.5014947683109118E-2</v>
      </c>
      <c r="W194" s="9">
        <f t="shared" si="25"/>
        <v>14.027466367713053</v>
      </c>
      <c r="X194" s="5">
        <f t="shared" ref="X194:X261" si="28">SUMIF(I:I,T194,F:F)</f>
        <v>0</v>
      </c>
      <c r="Y194" s="34">
        <f>Controle[[#This Row],[Tempo Estudado]]+Y193</f>
        <v>2.6933701496367561</v>
      </c>
      <c r="Z194" s="35" t="str">
        <f t="shared" ca="1" si="26"/>
        <v/>
      </c>
      <c r="AA194" s="3" t="str">
        <f ca="1">IF(Z194="x",IF(Controle[[#This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5" spans="1:27" x14ac:dyDescent="0.25">
      <c r="A195" s="44">
        <f t="shared" si="22"/>
        <v>194</v>
      </c>
      <c r="B195" s="44" t="s">
        <v>5</v>
      </c>
      <c r="C195" s="44" t="s">
        <v>184</v>
      </c>
      <c r="D195" s="45">
        <v>5.7638888888888887E-3</v>
      </c>
      <c r="E195" s="44"/>
      <c r="F195" s="45">
        <f>Curso[[#This Row],[Tempo]]*$AG$4</f>
        <v>1.143092891847945E-2</v>
      </c>
      <c r="G195" s="46">
        <f t="shared" si="23"/>
        <v>1.4898769763868762</v>
      </c>
      <c r="H195" s="47">
        <f>_xlfn.XLOOKUP(Curso[[#This Row],[Tempo Progr Acum]],Controle[Tempo Esperado Acum],Controle[Data corrida],,1,1)</f>
        <v>44687</v>
      </c>
      <c r="I195" s="47">
        <v>44688</v>
      </c>
      <c r="J195" s="48">
        <f ca="1">IF(Curso[[#This Row],[Data Prevista]]&gt;TODAY(),0,IF(Curso[[#This Row],[Data Prevista]]=TODAY(),3,2))</f>
        <v>2</v>
      </c>
      <c r="K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5" s="53">
        <f>IF((Curso[[#This Row],[Estudado]]-7)&lt;$H$2,"",Curso[[#This Row],[Estudado]]-7)</f>
        <v>44681</v>
      </c>
      <c r="M195" s="53">
        <f>IF((Curso[[#This Row],[Estudado]]-15)&lt;$H$2,"",Curso[[#This Row],[Estudado]]-15)</f>
        <v>44673</v>
      </c>
      <c r="N195" s="53" t="str">
        <f>IF((Curso[[#This Row],[Estudado]]-30)&lt;$H$2,"",Curso[[#This Row],[Estudado]]-30)</f>
        <v/>
      </c>
      <c r="O195" s="53" t="str">
        <f>IF((Curso[[#This Row],[Estudado]]-60)&lt;$H$2,"",Curso[[#This Row],[Estudado]]-60)</f>
        <v/>
      </c>
      <c r="P195" s="53" t="str">
        <f>IF((Curso[[#This Row],[Estudado]]-120)&lt;$H$2,"",Curso[[#This Row],[Estudado]]-120)</f>
        <v/>
      </c>
      <c r="Q195" s="48"/>
      <c r="R195" s="2"/>
      <c r="S195" s="16">
        <f t="shared" si="27"/>
        <v>194</v>
      </c>
      <c r="T195" s="7">
        <f t="shared" ref="T195:T258" si="29">IF(S195&lt;&gt;0,T194+1,"")</f>
        <v>44860</v>
      </c>
      <c r="U195" s="4" t="str">
        <f t="shared" ref="U195:U258" si="30">TEXT(T195,"ddd")</f>
        <v>qua</v>
      </c>
      <c r="V195" s="31">
        <f>IF(Controle[[#This Row],[Dia Semana]]&lt;&gt;"dom",$AI$1,0)</f>
        <v>8.5014947683109118E-2</v>
      </c>
      <c r="W195" s="9">
        <f t="shared" si="25"/>
        <v>14.112481315396163</v>
      </c>
      <c r="X195" s="5">
        <f t="shared" si="28"/>
        <v>0</v>
      </c>
      <c r="Y195" s="34">
        <f>Controle[[#This Row],[Tempo Estudado]]+Y194</f>
        <v>2.6933701496367561</v>
      </c>
      <c r="Z195" s="35" t="str">
        <f t="shared" ref="Z195:Z258" ca="1" si="31">IF(T195=TODAY(),"X",IF(T195&lt;TODAY(),"O",""))</f>
        <v/>
      </c>
      <c r="AA195" s="3" t="str">
        <f ca="1">IF(Z195="x",IF(Controle[[#This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6" spans="1:27" x14ac:dyDescent="0.25">
      <c r="A196" s="44">
        <f t="shared" ref="A196:A259" si="32">A195+1</f>
        <v>195</v>
      </c>
      <c r="B196" s="44" t="s">
        <v>5</v>
      </c>
      <c r="C196" s="44" t="s">
        <v>185</v>
      </c>
      <c r="D196" s="45">
        <v>5.7754629629629623E-3</v>
      </c>
      <c r="E196" s="44"/>
      <c r="F196" s="45">
        <f>Curso[[#This Row],[Tempo]]*$AG$4</f>
        <v>1.1453882591006517E-2</v>
      </c>
      <c r="G196" s="46">
        <f t="shared" ref="G196:G259" si="33">F196+G195</f>
        <v>1.5013308589778827</v>
      </c>
      <c r="H196" s="47">
        <f>_xlfn.XLOOKUP(Curso[[#This Row],[Tempo Progr Acum]],Controle[Tempo Esperado Acum],Controle[Data corrida],,1,1)</f>
        <v>44687</v>
      </c>
      <c r="I196" s="47">
        <v>44689</v>
      </c>
      <c r="J196" s="48">
        <f ca="1">IF(Curso[[#This Row],[Data Prevista]]&gt;TODAY(),0,IF(Curso[[#This Row],[Data Prevista]]=TODAY(),3,2))</f>
        <v>2</v>
      </c>
      <c r="K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6" s="53">
        <f>IF((Curso[[#This Row],[Estudado]]-7)&lt;$H$2,"",Curso[[#This Row],[Estudado]]-7)</f>
        <v>44682</v>
      </c>
      <c r="M196" s="53">
        <f>IF((Curso[[#This Row],[Estudado]]-15)&lt;$H$2,"",Curso[[#This Row],[Estudado]]-15)</f>
        <v>44674</v>
      </c>
      <c r="N196" s="53" t="str">
        <f>IF((Curso[[#This Row],[Estudado]]-30)&lt;$H$2,"",Curso[[#This Row],[Estudado]]-30)</f>
        <v/>
      </c>
      <c r="O196" s="53" t="str">
        <f>IF((Curso[[#This Row],[Estudado]]-60)&lt;$H$2,"",Curso[[#This Row],[Estudado]]-60)</f>
        <v/>
      </c>
      <c r="P196" s="53" t="str">
        <f>IF((Curso[[#This Row],[Estudado]]-120)&lt;$H$2,"",Curso[[#This Row],[Estudado]]-120)</f>
        <v/>
      </c>
      <c r="Q196" s="48"/>
      <c r="R196" s="2"/>
      <c r="S196" s="16">
        <f t="shared" si="27"/>
        <v>195</v>
      </c>
      <c r="T196" s="7">
        <f t="shared" si="29"/>
        <v>44861</v>
      </c>
      <c r="U196" s="4" t="str">
        <f t="shared" si="30"/>
        <v>qui</v>
      </c>
      <c r="V196" s="31">
        <f>IF(Controle[[#This Row],[Dia Semana]]&lt;&gt;"dom",$AI$1,0)</f>
        <v>8.5014947683109118E-2</v>
      </c>
      <c r="W196" s="9">
        <f t="shared" ref="W196:W259" si="34">V196+W195</f>
        <v>14.197496263079273</v>
      </c>
      <c r="X196" s="5">
        <f t="shared" si="28"/>
        <v>0</v>
      </c>
      <c r="Y196" s="34">
        <f>Controle[[#This Row],[Tempo Estudado]]+Y195</f>
        <v>2.6933701496367561</v>
      </c>
      <c r="Z196" s="35" t="str">
        <f t="shared" ca="1" si="31"/>
        <v/>
      </c>
      <c r="AA196" s="3" t="str">
        <f ca="1">IF(Z196="x",IF(Controle[[#This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7" spans="1:27" x14ac:dyDescent="0.25">
      <c r="A197" s="44">
        <f t="shared" si="32"/>
        <v>196</v>
      </c>
      <c r="B197" s="44" t="s">
        <v>5</v>
      </c>
      <c r="C197" s="44" t="s">
        <v>186</v>
      </c>
      <c r="D197" s="45">
        <v>5.6365740740740742E-3</v>
      </c>
      <c r="E197" s="44"/>
      <c r="F197" s="45">
        <f>Curso[[#This Row],[Tempo]]*$AG$4</f>
        <v>1.1178438520681712E-2</v>
      </c>
      <c r="G197" s="46">
        <f t="shared" si="33"/>
        <v>1.5125092974985643</v>
      </c>
      <c r="H197" s="47">
        <f>_xlfn.XLOOKUP(Curso[[#This Row],[Tempo Progr Acum]],Controle[Tempo Esperado Acum],Controle[Data corrida],,1,1)</f>
        <v>44687</v>
      </c>
      <c r="I197" s="47">
        <v>44689</v>
      </c>
      <c r="J197" s="48">
        <f ca="1">IF(Curso[[#This Row],[Data Prevista]]&gt;TODAY(),0,IF(Curso[[#This Row],[Data Prevista]]=TODAY(),3,2))</f>
        <v>2</v>
      </c>
      <c r="K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7" s="53">
        <f>IF((Curso[[#This Row],[Estudado]]-7)&lt;$H$2,"",Curso[[#This Row],[Estudado]]-7)</f>
        <v>44682</v>
      </c>
      <c r="M197" s="53">
        <f>IF((Curso[[#This Row],[Estudado]]-15)&lt;$H$2,"",Curso[[#This Row],[Estudado]]-15)</f>
        <v>44674</v>
      </c>
      <c r="N197" s="53" t="str">
        <f>IF((Curso[[#This Row],[Estudado]]-30)&lt;$H$2,"",Curso[[#This Row],[Estudado]]-30)</f>
        <v/>
      </c>
      <c r="O197" s="53" t="str">
        <f>IF((Curso[[#This Row],[Estudado]]-60)&lt;$H$2,"",Curso[[#This Row],[Estudado]]-60)</f>
        <v/>
      </c>
      <c r="P197" s="53" t="str">
        <f>IF((Curso[[#This Row],[Estudado]]-120)&lt;$H$2,"",Curso[[#This Row],[Estudado]]-120)</f>
        <v/>
      </c>
      <c r="Q197" s="48"/>
      <c r="R197" s="2"/>
      <c r="S197" s="16">
        <f t="shared" si="27"/>
        <v>196</v>
      </c>
      <c r="T197" s="7">
        <f t="shared" si="29"/>
        <v>44862</v>
      </c>
      <c r="U197" s="4" t="str">
        <f t="shared" si="30"/>
        <v>sex</v>
      </c>
      <c r="V197" s="31">
        <f>IF(Controle[[#This Row],[Dia Semana]]&lt;&gt;"dom",$AI$1,0)</f>
        <v>8.5014947683109118E-2</v>
      </c>
      <c r="W197" s="9">
        <f t="shared" si="34"/>
        <v>14.282511210762383</v>
      </c>
      <c r="X197" s="5">
        <f t="shared" si="28"/>
        <v>0</v>
      </c>
      <c r="Y197" s="34">
        <f>Controle[[#This Row],[Tempo Estudado]]+Y196</f>
        <v>2.6933701496367561</v>
      </c>
      <c r="Z197" s="35" t="str">
        <f t="shared" ca="1" si="31"/>
        <v/>
      </c>
      <c r="AA197" s="3" t="str">
        <f ca="1">IF(Z197="x",IF(Controle[[#This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8" spans="1:27" x14ac:dyDescent="0.25">
      <c r="A198" s="44">
        <f t="shared" si="32"/>
        <v>197</v>
      </c>
      <c r="B198" s="44" t="s">
        <v>5</v>
      </c>
      <c r="C198" s="44" t="s">
        <v>187</v>
      </c>
      <c r="D198" s="45">
        <v>5.7175925925925927E-3</v>
      </c>
      <c r="E198" s="44"/>
      <c r="F198" s="45">
        <f>Curso[[#This Row],[Tempo]]*$AG$4</f>
        <v>1.1339114228371182E-2</v>
      </c>
      <c r="G198" s="46">
        <f t="shared" si="33"/>
        <v>1.5238484117269355</v>
      </c>
      <c r="H198" s="47">
        <f>_xlfn.XLOOKUP(Curso[[#This Row],[Tempo Progr Acum]],Controle[Tempo Esperado Acum],Controle[Data corrida],,1,1)</f>
        <v>44687</v>
      </c>
      <c r="I198" s="47">
        <v>44689</v>
      </c>
      <c r="J198" s="48">
        <f ca="1">IF(Curso[[#This Row],[Data Prevista]]&gt;TODAY(),0,IF(Curso[[#This Row],[Data Prevista]]=TODAY(),3,2))</f>
        <v>2</v>
      </c>
      <c r="K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8" s="53">
        <f>IF((Curso[[#This Row],[Estudado]]-7)&lt;$H$2,"",Curso[[#This Row],[Estudado]]-7)</f>
        <v>44682</v>
      </c>
      <c r="M198" s="53">
        <f>IF((Curso[[#This Row],[Estudado]]-15)&lt;$H$2,"",Curso[[#This Row],[Estudado]]-15)</f>
        <v>44674</v>
      </c>
      <c r="N198" s="53" t="str">
        <f>IF((Curso[[#This Row],[Estudado]]-30)&lt;$H$2,"",Curso[[#This Row],[Estudado]]-30)</f>
        <v/>
      </c>
      <c r="O198" s="53" t="str">
        <f>IF((Curso[[#This Row],[Estudado]]-60)&lt;$H$2,"",Curso[[#This Row],[Estudado]]-60)</f>
        <v/>
      </c>
      <c r="P198" s="53" t="str">
        <f>IF((Curso[[#This Row],[Estudado]]-120)&lt;$H$2,"",Curso[[#This Row],[Estudado]]-120)</f>
        <v/>
      </c>
      <c r="Q198" s="48"/>
      <c r="R198" s="2"/>
      <c r="S198" s="16">
        <f t="shared" si="27"/>
        <v>197</v>
      </c>
      <c r="T198" s="7">
        <f t="shared" si="29"/>
        <v>44863</v>
      </c>
      <c r="U198" s="4" t="str">
        <f t="shared" si="30"/>
        <v>sáb</v>
      </c>
      <c r="V198" s="31">
        <f>IF(Controle[[#This Row],[Dia Semana]]&lt;&gt;"dom",$AI$1,0)</f>
        <v>8.5014947683109118E-2</v>
      </c>
      <c r="W198" s="9">
        <f t="shared" si="34"/>
        <v>14.367526158445493</v>
      </c>
      <c r="X198" s="5">
        <f t="shared" si="28"/>
        <v>0</v>
      </c>
      <c r="Y198" s="34">
        <f>Controle[[#This Row],[Tempo Estudado]]+Y197</f>
        <v>2.6933701496367561</v>
      </c>
      <c r="Z198" s="35" t="str">
        <f t="shared" ca="1" si="31"/>
        <v/>
      </c>
      <c r="AA198" s="3" t="str">
        <f ca="1">IF(Z198="x",IF(Controle[[#This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9" spans="1:27" x14ac:dyDescent="0.25">
      <c r="A199" s="44">
        <f t="shared" si="32"/>
        <v>198</v>
      </c>
      <c r="B199" s="44" t="s">
        <v>5</v>
      </c>
      <c r="C199" s="44" t="s">
        <v>188</v>
      </c>
      <c r="D199" s="45">
        <v>2.4652777777777776E-3</v>
      </c>
      <c r="E199" s="44"/>
      <c r="F199" s="45">
        <f>Curso[[#This Row],[Tempo]]*$AG$4</f>
        <v>4.8891322482653068E-3</v>
      </c>
      <c r="G199" s="46">
        <f t="shared" si="33"/>
        <v>1.5287375439752009</v>
      </c>
      <c r="H199" s="47">
        <f>_xlfn.XLOOKUP(Curso[[#This Row],[Tempo Progr Acum]],Controle[Tempo Esperado Acum],Controle[Data corrida],,1,1)</f>
        <v>44687</v>
      </c>
      <c r="I199" s="47">
        <v>44689</v>
      </c>
      <c r="J199" s="48">
        <f ca="1">IF(Curso[[#This Row],[Data Prevista]]&gt;TODAY(),0,IF(Curso[[#This Row],[Data Prevista]]=TODAY(),3,2))</f>
        <v>2</v>
      </c>
      <c r="K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9" s="53">
        <f>IF((Curso[[#This Row],[Estudado]]-7)&lt;$H$2,"",Curso[[#This Row],[Estudado]]-7)</f>
        <v>44682</v>
      </c>
      <c r="M199" s="53">
        <f>IF((Curso[[#This Row],[Estudado]]-15)&lt;$H$2,"",Curso[[#This Row],[Estudado]]-15)</f>
        <v>44674</v>
      </c>
      <c r="N199" s="53" t="str">
        <f>IF((Curso[[#This Row],[Estudado]]-30)&lt;$H$2,"",Curso[[#This Row],[Estudado]]-30)</f>
        <v/>
      </c>
      <c r="O199" s="53" t="str">
        <f>IF((Curso[[#This Row],[Estudado]]-60)&lt;$H$2,"",Curso[[#This Row],[Estudado]]-60)</f>
        <v/>
      </c>
      <c r="P199" s="53" t="str">
        <f>IF((Curso[[#This Row],[Estudado]]-120)&lt;$H$2,"",Curso[[#This Row],[Estudado]]-120)</f>
        <v/>
      </c>
      <c r="Q199" s="48"/>
      <c r="R199" s="2"/>
      <c r="S199" s="16">
        <f t="shared" si="27"/>
        <v>198</v>
      </c>
      <c r="T199" s="7">
        <f t="shared" si="29"/>
        <v>44864</v>
      </c>
      <c r="U199" s="4" t="str">
        <f t="shared" si="30"/>
        <v>dom</v>
      </c>
      <c r="V199" s="31">
        <f>IF(Controle[[#This Row],[Dia Semana]]&lt;&gt;"dom",$AI$1,0)</f>
        <v>0</v>
      </c>
      <c r="W199" s="9">
        <f t="shared" si="34"/>
        <v>14.367526158445493</v>
      </c>
      <c r="X199" s="5">
        <f t="shared" si="28"/>
        <v>0</v>
      </c>
      <c r="Y199" s="34">
        <f>Controle[[#This Row],[Tempo Estudado]]+Y198</f>
        <v>2.6933701496367561</v>
      </c>
      <c r="Z199" s="35" t="str">
        <f t="shared" ca="1" si="31"/>
        <v/>
      </c>
      <c r="AA199" s="3" t="str">
        <f ca="1">IF(Z199="x",IF(Controle[[#This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0" spans="1:27" x14ac:dyDescent="0.25">
      <c r="A200" s="44">
        <f t="shared" si="32"/>
        <v>199</v>
      </c>
      <c r="B200" s="44" t="s">
        <v>5</v>
      </c>
      <c r="C200" s="44" t="s">
        <v>189</v>
      </c>
      <c r="D200" s="45">
        <v>4.6527777777777774E-3</v>
      </c>
      <c r="E200" s="44"/>
      <c r="F200" s="45">
        <f>Curso[[#This Row],[Tempo]]*$AG$4</f>
        <v>9.2273763558810007E-3</v>
      </c>
      <c r="G200" s="46">
        <f t="shared" si="33"/>
        <v>1.5379649203310819</v>
      </c>
      <c r="H200" s="47">
        <f>_xlfn.XLOOKUP(Curso[[#This Row],[Tempo Progr Acum]],Controle[Tempo Esperado Acum],Controle[Data corrida],,1,1)</f>
        <v>44688</v>
      </c>
      <c r="I200" s="47">
        <v>44689</v>
      </c>
      <c r="J200" s="48">
        <f ca="1">IF(Curso[[#This Row],[Data Prevista]]&gt;TODAY(),0,IF(Curso[[#This Row],[Data Prevista]]=TODAY(),3,2))</f>
        <v>2</v>
      </c>
      <c r="K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0" s="53">
        <f>IF((Curso[[#This Row],[Estudado]]-7)&lt;$H$2,"",Curso[[#This Row],[Estudado]]-7)</f>
        <v>44682</v>
      </c>
      <c r="M200" s="53">
        <f>IF((Curso[[#This Row],[Estudado]]-15)&lt;$H$2,"",Curso[[#This Row],[Estudado]]-15)</f>
        <v>44674</v>
      </c>
      <c r="N200" s="53" t="str">
        <f>IF((Curso[[#This Row],[Estudado]]-30)&lt;$H$2,"",Curso[[#This Row],[Estudado]]-30)</f>
        <v/>
      </c>
      <c r="O200" s="53" t="str">
        <f>IF((Curso[[#This Row],[Estudado]]-60)&lt;$H$2,"",Curso[[#This Row],[Estudado]]-60)</f>
        <v/>
      </c>
      <c r="P200" s="53" t="str">
        <f>IF((Curso[[#This Row],[Estudado]]-120)&lt;$H$2,"",Curso[[#This Row],[Estudado]]-120)</f>
        <v/>
      </c>
      <c r="Q200" s="48"/>
      <c r="R200" s="2"/>
      <c r="S200" s="16">
        <f t="shared" si="27"/>
        <v>199</v>
      </c>
      <c r="T200" s="7">
        <f t="shared" si="29"/>
        <v>44865</v>
      </c>
      <c r="U200" s="4" t="str">
        <f t="shared" si="30"/>
        <v>seg</v>
      </c>
      <c r="V200" s="31">
        <f>IF(Controle[[#This Row],[Dia Semana]]&lt;&gt;"dom",$AI$1,0)</f>
        <v>8.5014947683109118E-2</v>
      </c>
      <c r="W200" s="9">
        <f t="shared" si="34"/>
        <v>14.452541106128603</v>
      </c>
      <c r="X200" s="5">
        <f t="shared" si="28"/>
        <v>0</v>
      </c>
      <c r="Y200" s="34">
        <f>Controle[[#This Row],[Tempo Estudado]]+Y199</f>
        <v>2.6933701496367561</v>
      </c>
      <c r="Z200" s="35" t="str">
        <f t="shared" ca="1" si="31"/>
        <v/>
      </c>
      <c r="AA200" s="3" t="str">
        <f ca="1">IF(Z200="x",IF(Controle[[#This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1" spans="1:27" x14ac:dyDescent="0.25">
      <c r="A201" s="44">
        <f t="shared" si="32"/>
        <v>200</v>
      </c>
      <c r="B201" s="44" t="s">
        <v>5</v>
      </c>
      <c r="C201" s="44" t="s">
        <v>190</v>
      </c>
      <c r="D201" s="45">
        <v>3.7500000000000003E-3</v>
      </c>
      <c r="E201" s="44"/>
      <c r="F201" s="45">
        <f>Curso[[#This Row],[Tempo]]*$AG$4</f>
        <v>7.4369898987697632E-3</v>
      </c>
      <c r="G201" s="46">
        <f t="shared" si="33"/>
        <v>1.5454019102298517</v>
      </c>
      <c r="H201" s="47">
        <f>_xlfn.XLOOKUP(Curso[[#This Row],[Tempo Progr Acum]],Controle[Tempo Esperado Acum],Controle[Data corrida],,1,1)</f>
        <v>44688</v>
      </c>
      <c r="I201" s="47">
        <v>44689</v>
      </c>
      <c r="J201" s="48">
        <f ca="1">IF(Curso[[#This Row],[Data Prevista]]&gt;TODAY(),0,IF(Curso[[#This Row],[Data Prevista]]=TODAY(),3,2))</f>
        <v>2</v>
      </c>
      <c r="K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1" s="53">
        <f>IF((Curso[[#This Row],[Estudado]]-7)&lt;$H$2,"",Curso[[#This Row],[Estudado]]-7)</f>
        <v>44682</v>
      </c>
      <c r="M201" s="53">
        <f>IF((Curso[[#This Row],[Estudado]]-15)&lt;$H$2,"",Curso[[#This Row],[Estudado]]-15)</f>
        <v>44674</v>
      </c>
      <c r="N201" s="53" t="str">
        <f>IF((Curso[[#This Row],[Estudado]]-30)&lt;$H$2,"",Curso[[#This Row],[Estudado]]-30)</f>
        <v/>
      </c>
      <c r="O201" s="53" t="str">
        <f>IF((Curso[[#This Row],[Estudado]]-60)&lt;$H$2,"",Curso[[#This Row],[Estudado]]-60)</f>
        <v/>
      </c>
      <c r="P201" s="53" t="str">
        <f>IF((Curso[[#This Row],[Estudado]]-120)&lt;$H$2,"",Curso[[#This Row],[Estudado]]-120)</f>
        <v/>
      </c>
      <c r="Q201" s="48"/>
      <c r="R201" s="2"/>
      <c r="S201" s="16">
        <f t="shared" si="27"/>
        <v>200</v>
      </c>
      <c r="T201" s="7">
        <f t="shared" si="29"/>
        <v>44866</v>
      </c>
      <c r="U201" s="4" t="str">
        <f t="shared" si="30"/>
        <v>ter</v>
      </c>
      <c r="V201" s="31">
        <f>IF(Controle[[#This Row],[Dia Semana]]&lt;&gt;"dom",$AI$1,0)</f>
        <v>8.5014947683109118E-2</v>
      </c>
      <c r="W201" s="9">
        <f t="shared" si="34"/>
        <v>14.537556053811713</v>
      </c>
      <c r="X201" s="5">
        <f t="shared" si="28"/>
        <v>0</v>
      </c>
      <c r="Y201" s="34">
        <f>Controle[[#This Row],[Tempo Estudado]]+Y200</f>
        <v>2.6933701496367561</v>
      </c>
      <c r="Z201" s="35" t="str">
        <f t="shared" ca="1" si="31"/>
        <v/>
      </c>
      <c r="AA201" s="3" t="str">
        <f ca="1">IF(Z201="x",IF(Controle[[#This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2" spans="1:27" x14ac:dyDescent="0.25">
      <c r="A202" s="44">
        <f t="shared" si="32"/>
        <v>201</v>
      </c>
      <c r="B202" s="44" t="s">
        <v>5</v>
      </c>
      <c r="C202" s="44" t="s">
        <v>191</v>
      </c>
      <c r="D202" s="45">
        <v>3.1134259259259257E-3</v>
      </c>
      <c r="E202" s="44"/>
      <c r="F202" s="45">
        <f>Curso[[#This Row],[Tempo]]*$AG$4</f>
        <v>6.1745379097810681E-3</v>
      </c>
      <c r="G202" s="46">
        <f t="shared" si="33"/>
        <v>1.5515764481396328</v>
      </c>
      <c r="H202" s="47">
        <f>_xlfn.XLOOKUP(Curso[[#This Row],[Tempo Progr Acum]],Controle[Tempo Esperado Acum],Controle[Data corrida],,1,1)</f>
        <v>44688</v>
      </c>
      <c r="I202" s="47">
        <v>44689</v>
      </c>
      <c r="J202" s="48">
        <f ca="1">IF(Curso[[#This Row],[Data Prevista]]&gt;TODAY(),0,IF(Curso[[#This Row],[Data Prevista]]=TODAY(),3,2))</f>
        <v>2</v>
      </c>
      <c r="K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2" s="53">
        <f>IF((Curso[[#This Row],[Estudado]]-7)&lt;$H$2,"",Curso[[#This Row],[Estudado]]-7)</f>
        <v>44682</v>
      </c>
      <c r="M202" s="53">
        <f>IF((Curso[[#This Row],[Estudado]]-15)&lt;$H$2,"",Curso[[#This Row],[Estudado]]-15)</f>
        <v>44674</v>
      </c>
      <c r="N202" s="53" t="str">
        <f>IF((Curso[[#This Row],[Estudado]]-30)&lt;$H$2,"",Curso[[#This Row],[Estudado]]-30)</f>
        <v/>
      </c>
      <c r="O202" s="53" t="str">
        <f>IF((Curso[[#This Row],[Estudado]]-60)&lt;$H$2,"",Curso[[#This Row],[Estudado]]-60)</f>
        <v/>
      </c>
      <c r="P202" s="53" t="str">
        <f>IF((Curso[[#This Row],[Estudado]]-120)&lt;$H$2,"",Curso[[#This Row],[Estudado]]-120)</f>
        <v/>
      </c>
      <c r="Q202" s="48"/>
      <c r="R202" s="2"/>
      <c r="S202" s="16">
        <f t="shared" si="27"/>
        <v>201</v>
      </c>
      <c r="T202" s="7">
        <f t="shared" si="29"/>
        <v>44867</v>
      </c>
      <c r="U202" s="4" t="str">
        <f t="shared" si="30"/>
        <v>qua</v>
      </c>
      <c r="V202" s="31">
        <f>IF(Controle[[#This Row],[Dia Semana]]&lt;&gt;"dom",$AI$1,0)</f>
        <v>8.5014947683109118E-2</v>
      </c>
      <c r="W202" s="9">
        <f t="shared" si="34"/>
        <v>14.622571001494823</v>
      </c>
      <c r="X202" s="5">
        <f t="shared" si="28"/>
        <v>0</v>
      </c>
      <c r="Y202" s="34">
        <f>Controle[[#This Row],[Tempo Estudado]]+Y201</f>
        <v>2.6933701496367561</v>
      </c>
      <c r="Z202" s="35" t="str">
        <f t="shared" ca="1" si="31"/>
        <v/>
      </c>
      <c r="AA202" s="3" t="str">
        <f ca="1">IF(Z202="x",IF(Controle[[#This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3" spans="1:27" x14ac:dyDescent="0.25">
      <c r="A203" s="44">
        <f t="shared" si="32"/>
        <v>202</v>
      </c>
      <c r="B203" s="44" t="s">
        <v>5</v>
      </c>
      <c r="C203" s="44" t="s">
        <v>192</v>
      </c>
      <c r="D203" s="45">
        <v>0</v>
      </c>
      <c r="E203" s="44" t="s">
        <v>7</v>
      </c>
      <c r="F203" s="45">
        <f>Curso[[#This Row],[Tempo]]*$AG$4</f>
        <v>0</v>
      </c>
      <c r="G203" s="46">
        <f t="shared" si="33"/>
        <v>1.5515764481396328</v>
      </c>
      <c r="H203" s="47">
        <f>_xlfn.XLOOKUP(Curso[[#This Row],[Tempo Progr Acum]],Controle[Tempo Esperado Acum],Controle[Data corrida],,1,1)</f>
        <v>44688</v>
      </c>
      <c r="I203" s="47">
        <v>44689</v>
      </c>
      <c r="J203" s="48">
        <f ca="1">IF(Curso[[#This Row],[Data Prevista]]&gt;TODAY(),0,IF(Curso[[#This Row],[Data Prevista]]=TODAY(),3,2))</f>
        <v>2</v>
      </c>
      <c r="K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3" s="53">
        <f>IF((Curso[[#This Row],[Estudado]]-7)&lt;$H$2,"",Curso[[#This Row],[Estudado]]-7)</f>
        <v>44682</v>
      </c>
      <c r="M203" s="53">
        <f>IF((Curso[[#This Row],[Estudado]]-15)&lt;$H$2,"",Curso[[#This Row],[Estudado]]-15)</f>
        <v>44674</v>
      </c>
      <c r="N203" s="53" t="str">
        <f>IF((Curso[[#This Row],[Estudado]]-30)&lt;$H$2,"",Curso[[#This Row],[Estudado]]-30)</f>
        <v/>
      </c>
      <c r="O203" s="53" t="str">
        <f>IF((Curso[[#This Row],[Estudado]]-60)&lt;$H$2,"",Curso[[#This Row],[Estudado]]-60)</f>
        <v/>
      </c>
      <c r="P203" s="53" t="str">
        <f>IF((Curso[[#This Row],[Estudado]]-120)&lt;$H$2,"",Curso[[#This Row],[Estudado]]-120)</f>
        <v/>
      </c>
      <c r="Q203" s="48"/>
      <c r="R203" s="2"/>
      <c r="S203" s="16">
        <f t="shared" si="27"/>
        <v>202</v>
      </c>
      <c r="T203" s="7">
        <f t="shared" si="29"/>
        <v>44868</v>
      </c>
      <c r="U203" s="4" t="str">
        <f t="shared" si="30"/>
        <v>qui</v>
      </c>
      <c r="V203" s="31">
        <f>IF(Controle[[#This Row],[Dia Semana]]&lt;&gt;"dom",$AI$1,0)</f>
        <v>8.5014947683109118E-2</v>
      </c>
      <c r="W203" s="9">
        <f t="shared" si="34"/>
        <v>14.707585949177933</v>
      </c>
      <c r="X203" s="5">
        <f t="shared" si="28"/>
        <v>0</v>
      </c>
      <c r="Y203" s="34">
        <f>Controle[[#This Row],[Tempo Estudado]]+Y202</f>
        <v>2.6933701496367561</v>
      </c>
      <c r="Z203" s="35" t="str">
        <f t="shared" ca="1" si="31"/>
        <v/>
      </c>
      <c r="AA203" s="3" t="str">
        <f ca="1">IF(Z203="x",IF(Controle[[#This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4" spans="1:27" x14ac:dyDescent="0.25">
      <c r="A204" s="44">
        <f t="shared" si="32"/>
        <v>203</v>
      </c>
      <c r="B204" s="44" t="s">
        <v>5</v>
      </c>
      <c r="C204" s="44" t="s">
        <v>193</v>
      </c>
      <c r="D204" s="45">
        <v>4.8379629629629632E-3</v>
      </c>
      <c r="E204" s="44"/>
      <c r="F204" s="45">
        <f>Curso[[#This Row],[Tempo]]*$AG$4</f>
        <v>9.5946351163140771E-3</v>
      </c>
      <c r="G204" s="46">
        <f t="shared" si="33"/>
        <v>1.5611710832559469</v>
      </c>
      <c r="H204" s="47">
        <f>_xlfn.XLOOKUP(Curso[[#This Row],[Tempo Progr Acum]],Controle[Tempo Esperado Acum],Controle[Data corrida],,1,1)</f>
        <v>44688</v>
      </c>
      <c r="I204" s="47">
        <v>44689</v>
      </c>
      <c r="J204" s="48">
        <f ca="1">IF(Curso[[#This Row],[Data Prevista]]&gt;TODAY(),0,IF(Curso[[#This Row],[Data Prevista]]=TODAY(),3,2))</f>
        <v>2</v>
      </c>
      <c r="K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4" s="53">
        <f>IF((Curso[[#This Row],[Estudado]]-7)&lt;$H$2,"",Curso[[#This Row],[Estudado]]-7)</f>
        <v>44682</v>
      </c>
      <c r="M204" s="53">
        <f>IF((Curso[[#This Row],[Estudado]]-15)&lt;$H$2,"",Curso[[#This Row],[Estudado]]-15)</f>
        <v>44674</v>
      </c>
      <c r="N204" s="53" t="str">
        <f>IF((Curso[[#This Row],[Estudado]]-30)&lt;$H$2,"",Curso[[#This Row],[Estudado]]-30)</f>
        <v/>
      </c>
      <c r="O204" s="53" t="str">
        <f>IF((Curso[[#This Row],[Estudado]]-60)&lt;$H$2,"",Curso[[#This Row],[Estudado]]-60)</f>
        <v/>
      </c>
      <c r="P204" s="53" t="str">
        <f>IF((Curso[[#This Row],[Estudado]]-120)&lt;$H$2,"",Curso[[#This Row],[Estudado]]-120)</f>
        <v/>
      </c>
      <c r="Q204" s="48"/>
      <c r="R204" s="2"/>
      <c r="S204" s="16">
        <f t="shared" si="27"/>
        <v>203</v>
      </c>
      <c r="T204" s="7">
        <f t="shared" si="29"/>
        <v>44869</v>
      </c>
      <c r="U204" s="4" t="str">
        <f t="shared" si="30"/>
        <v>sex</v>
      </c>
      <c r="V204" s="31">
        <f>IF(Controle[[#This Row],[Dia Semana]]&lt;&gt;"dom",$AI$1,0)</f>
        <v>8.5014947683109118E-2</v>
      </c>
      <c r="W204" s="9">
        <f t="shared" si="34"/>
        <v>14.792600896861043</v>
      </c>
      <c r="X204" s="5">
        <f t="shared" si="28"/>
        <v>0</v>
      </c>
      <c r="Y204" s="34">
        <f>Controle[[#This Row],[Tempo Estudado]]+Y203</f>
        <v>2.6933701496367561</v>
      </c>
      <c r="Z204" s="35" t="str">
        <f t="shared" ca="1" si="31"/>
        <v/>
      </c>
      <c r="AA204" s="3" t="str">
        <f ca="1">IF(Z204="x",IF(Controle[[#This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5" spans="1:27" x14ac:dyDescent="0.25">
      <c r="A205" s="44">
        <f t="shared" si="32"/>
        <v>204</v>
      </c>
      <c r="B205" s="44" t="s">
        <v>5</v>
      </c>
      <c r="C205" s="44" t="s">
        <v>194</v>
      </c>
      <c r="D205" s="45">
        <v>3.9583333333333337E-3</v>
      </c>
      <c r="E205" s="44"/>
      <c r="F205" s="45">
        <f>Curso[[#This Row],[Tempo]]*$AG$4</f>
        <v>7.850156004256972E-3</v>
      </c>
      <c r="G205" s="46">
        <f t="shared" si="33"/>
        <v>1.5690212392602039</v>
      </c>
      <c r="H205" s="47">
        <f>_xlfn.XLOOKUP(Curso[[#This Row],[Tempo Progr Acum]],Controle[Tempo Esperado Acum],Controle[Data corrida],,1,1)</f>
        <v>44688</v>
      </c>
      <c r="I205" s="47">
        <v>44689</v>
      </c>
      <c r="J205" s="48">
        <f ca="1">IF(Curso[[#This Row],[Data Prevista]]&gt;TODAY(),0,IF(Curso[[#This Row],[Data Prevista]]=TODAY(),3,2))</f>
        <v>2</v>
      </c>
      <c r="K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5" s="53">
        <f>IF((Curso[[#This Row],[Estudado]]-7)&lt;$H$2,"",Curso[[#This Row],[Estudado]]-7)</f>
        <v>44682</v>
      </c>
      <c r="M205" s="53">
        <f>IF((Curso[[#This Row],[Estudado]]-15)&lt;$H$2,"",Curso[[#This Row],[Estudado]]-15)</f>
        <v>44674</v>
      </c>
      <c r="N205" s="53" t="str">
        <f>IF((Curso[[#This Row],[Estudado]]-30)&lt;$H$2,"",Curso[[#This Row],[Estudado]]-30)</f>
        <v/>
      </c>
      <c r="O205" s="53" t="str">
        <f>IF((Curso[[#This Row],[Estudado]]-60)&lt;$H$2,"",Curso[[#This Row],[Estudado]]-60)</f>
        <v/>
      </c>
      <c r="P205" s="53" t="str">
        <f>IF((Curso[[#This Row],[Estudado]]-120)&lt;$H$2,"",Curso[[#This Row],[Estudado]]-120)</f>
        <v/>
      </c>
      <c r="Q205" s="48"/>
      <c r="R205" s="2"/>
      <c r="S205" s="16">
        <f t="shared" si="27"/>
        <v>204</v>
      </c>
      <c r="T205" s="7">
        <f t="shared" si="29"/>
        <v>44870</v>
      </c>
      <c r="U205" s="4" t="str">
        <f t="shared" si="30"/>
        <v>sáb</v>
      </c>
      <c r="V205" s="31">
        <f>IF(Controle[[#This Row],[Dia Semana]]&lt;&gt;"dom",$AI$1,0)</f>
        <v>8.5014947683109118E-2</v>
      </c>
      <c r="W205" s="9">
        <f t="shared" si="34"/>
        <v>14.877615844544152</v>
      </c>
      <c r="X205" s="5">
        <f t="shared" si="28"/>
        <v>0</v>
      </c>
      <c r="Y205" s="34">
        <f>Controle[[#This Row],[Tempo Estudado]]+Y204</f>
        <v>2.6933701496367561</v>
      </c>
      <c r="Z205" s="35" t="str">
        <f t="shared" ca="1" si="31"/>
        <v/>
      </c>
      <c r="AA205" s="3" t="str">
        <f ca="1">IF(Z205="x",IF(Controle[[#This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6" spans="1:27" x14ac:dyDescent="0.25">
      <c r="A206" s="44">
        <f t="shared" si="32"/>
        <v>205</v>
      </c>
      <c r="B206" s="44" t="s">
        <v>5</v>
      </c>
      <c r="C206" s="44" t="s">
        <v>195</v>
      </c>
      <c r="D206" s="45">
        <v>3.8078703703703707E-3</v>
      </c>
      <c r="E206" s="44"/>
      <c r="F206" s="45">
        <f>Curso[[#This Row],[Tempo]]*$AG$4</f>
        <v>7.5517582614050994E-3</v>
      </c>
      <c r="G206" s="46">
        <f t="shared" si="33"/>
        <v>1.576572997521609</v>
      </c>
      <c r="H206" s="47">
        <f>_xlfn.XLOOKUP(Curso[[#This Row],[Tempo Progr Acum]],Controle[Tempo Esperado Acum],Controle[Data corrida],,1,1)</f>
        <v>44688</v>
      </c>
      <c r="I206" s="47">
        <v>44689</v>
      </c>
      <c r="J206" s="48">
        <f ca="1">IF(Curso[[#This Row],[Data Prevista]]&gt;TODAY(),0,IF(Curso[[#This Row],[Data Prevista]]=TODAY(),3,2))</f>
        <v>2</v>
      </c>
      <c r="K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6" s="53">
        <f>IF((Curso[[#This Row],[Estudado]]-7)&lt;$H$2,"",Curso[[#This Row],[Estudado]]-7)</f>
        <v>44682</v>
      </c>
      <c r="M206" s="53">
        <f>IF((Curso[[#This Row],[Estudado]]-15)&lt;$H$2,"",Curso[[#This Row],[Estudado]]-15)</f>
        <v>44674</v>
      </c>
      <c r="N206" s="53" t="str">
        <f>IF((Curso[[#This Row],[Estudado]]-30)&lt;$H$2,"",Curso[[#This Row],[Estudado]]-30)</f>
        <v/>
      </c>
      <c r="O206" s="53" t="str">
        <f>IF((Curso[[#This Row],[Estudado]]-60)&lt;$H$2,"",Curso[[#This Row],[Estudado]]-60)</f>
        <v/>
      </c>
      <c r="P206" s="53" t="str">
        <f>IF((Curso[[#This Row],[Estudado]]-120)&lt;$H$2,"",Curso[[#This Row],[Estudado]]-120)</f>
        <v/>
      </c>
      <c r="Q206" s="48"/>
      <c r="R206" s="2"/>
      <c r="S206" s="16">
        <f t="shared" si="27"/>
        <v>205</v>
      </c>
      <c r="T206" s="7">
        <f t="shared" si="29"/>
        <v>44871</v>
      </c>
      <c r="U206" s="4" t="str">
        <f t="shared" si="30"/>
        <v>dom</v>
      </c>
      <c r="V206" s="31">
        <f>IF(Controle[[#This Row],[Dia Semana]]&lt;&gt;"dom",$AI$1,0)</f>
        <v>0</v>
      </c>
      <c r="W206" s="9">
        <f t="shared" si="34"/>
        <v>14.877615844544152</v>
      </c>
      <c r="X206" s="5">
        <f t="shared" si="28"/>
        <v>0</v>
      </c>
      <c r="Y206" s="34">
        <f>Controle[[#This Row],[Tempo Estudado]]+Y205</f>
        <v>2.6933701496367561</v>
      </c>
      <c r="Z206" s="35" t="str">
        <f t="shared" ca="1" si="31"/>
        <v/>
      </c>
      <c r="AA206" s="3" t="str">
        <f ca="1">IF(Z206="x",IF(Controle[[#This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7" spans="1:27" x14ac:dyDescent="0.25">
      <c r="A207" s="44">
        <f t="shared" si="32"/>
        <v>206</v>
      </c>
      <c r="B207" s="44" t="s">
        <v>5</v>
      </c>
      <c r="C207" s="44" t="s">
        <v>196</v>
      </c>
      <c r="D207" s="45">
        <v>3.0787037037037037E-3</v>
      </c>
      <c r="E207" s="44"/>
      <c r="F207" s="45">
        <f>Curso[[#This Row],[Tempo]]*$AG$4</f>
        <v>6.1056768921998669E-3</v>
      </c>
      <c r="G207" s="46">
        <f t="shared" si="33"/>
        <v>1.5826786744138088</v>
      </c>
      <c r="H207" s="47">
        <f>_xlfn.XLOOKUP(Curso[[#This Row],[Tempo Progr Acum]],Controle[Tempo Esperado Acum],Controle[Data corrida],,1,1)</f>
        <v>44688</v>
      </c>
      <c r="I207" s="47">
        <v>44689</v>
      </c>
      <c r="J207" s="48">
        <f ca="1">IF(Curso[[#This Row],[Data Prevista]]&gt;TODAY(),0,IF(Curso[[#This Row],[Data Prevista]]=TODAY(),3,2))</f>
        <v>2</v>
      </c>
      <c r="K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7" s="53">
        <f>IF((Curso[[#This Row],[Estudado]]-7)&lt;$H$2,"",Curso[[#This Row],[Estudado]]-7)</f>
        <v>44682</v>
      </c>
      <c r="M207" s="53">
        <f>IF((Curso[[#This Row],[Estudado]]-15)&lt;$H$2,"",Curso[[#This Row],[Estudado]]-15)</f>
        <v>44674</v>
      </c>
      <c r="N207" s="53" t="str">
        <f>IF((Curso[[#This Row],[Estudado]]-30)&lt;$H$2,"",Curso[[#This Row],[Estudado]]-30)</f>
        <v/>
      </c>
      <c r="O207" s="53" t="str">
        <f>IF((Curso[[#This Row],[Estudado]]-60)&lt;$H$2,"",Curso[[#This Row],[Estudado]]-60)</f>
        <v/>
      </c>
      <c r="P207" s="53" t="str">
        <f>IF((Curso[[#This Row],[Estudado]]-120)&lt;$H$2,"",Curso[[#This Row],[Estudado]]-120)</f>
        <v/>
      </c>
      <c r="Q207" s="48"/>
      <c r="R207" s="2"/>
      <c r="S207" s="16">
        <f t="shared" si="27"/>
        <v>206</v>
      </c>
      <c r="T207" s="7">
        <f t="shared" si="29"/>
        <v>44872</v>
      </c>
      <c r="U207" s="4" t="str">
        <f t="shared" si="30"/>
        <v>seg</v>
      </c>
      <c r="V207" s="31">
        <f>IF(Controle[[#This Row],[Dia Semana]]&lt;&gt;"dom",$AI$1,0)</f>
        <v>8.5014947683109118E-2</v>
      </c>
      <c r="W207" s="9">
        <f t="shared" si="34"/>
        <v>14.962630792227262</v>
      </c>
      <c r="X207" s="5">
        <f t="shared" si="28"/>
        <v>0</v>
      </c>
      <c r="Y207" s="34">
        <f>Controle[[#This Row],[Tempo Estudado]]+Y206</f>
        <v>2.6933701496367561</v>
      </c>
      <c r="Z207" s="35" t="str">
        <f t="shared" ca="1" si="31"/>
        <v/>
      </c>
      <c r="AA207" s="3" t="str">
        <f ca="1">IF(Z207="x",IF(Controle[[#This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8" spans="1:27" x14ac:dyDescent="0.25">
      <c r="A208" s="44">
        <f t="shared" si="32"/>
        <v>207</v>
      </c>
      <c r="B208" s="44" t="s">
        <v>5</v>
      </c>
      <c r="C208" s="44" t="s">
        <v>197</v>
      </c>
      <c r="D208" s="45">
        <v>5.7754629629629623E-3</v>
      </c>
      <c r="E208" s="44"/>
      <c r="F208" s="45">
        <f>Curso[[#This Row],[Tempo]]*$AG$4</f>
        <v>1.1453882591006517E-2</v>
      </c>
      <c r="G208" s="46">
        <f t="shared" si="33"/>
        <v>1.5941325570048153</v>
      </c>
      <c r="H208" s="47">
        <f>_xlfn.XLOOKUP(Curso[[#This Row],[Tempo Progr Acum]],Controle[Tempo Esperado Acum],Controle[Data corrida],,1,1)</f>
        <v>44688</v>
      </c>
      <c r="I208" s="47">
        <v>44689</v>
      </c>
      <c r="J208" s="48">
        <f ca="1">IF(Curso[[#This Row],[Data Prevista]]&gt;TODAY(),0,IF(Curso[[#This Row],[Data Prevista]]=TODAY(),3,2))</f>
        <v>2</v>
      </c>
      <c r="K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8" s="53">
        <f>IF((Curso[[#This Row],[Estudado]]-7)&lt;$H$2,"",Curso[[#This Row],[Estudado]]-7)</f>
        <v>44682</v>
      </c>
      <c r="M208" s="53">
        <f>IF((Curso[[#This Row],[Estudado]]-15)&lt;$H$2,"",Curso[[#This Row],[Estudado]]-15)</f>
        <v>44674</v>
      </c>
      <c r="N208" s="53" t="str">
        <f>IF((Curso[[#This Row],[Estudado]]-30)&lt;$H$2,"",Curso[[#This Row],[Estudado]]-30)</f>
        <v/>
      </c>
      <c r="O208" s="53" t="str">
        <f>IF((Curso[[#This Row],[Estudado]]-60)&lt;$H$2,"",Curso[[#This Row],[Estudado]]-60)</f>
        <v/>
      </c>
      <c r="P208" s="53" t="str">
        <f>IF((Curso[[#This Row],[Estudado]]-120)&lt;$H$2,"",Curso[[#This Row],[Estudado]]-120)</f>
        <v/>
      </c>
      <c r="Q208" s="48"/>
      <c r="R208" s="2"/>
      <c r="S208" s="16">
        <f t="shared" si="27"/>
        <v>207</v>
      </c>
      <c r="T208" s="7">
        <f t="shared" si="29"/>
        <v>44873</v>
      </c>
      <c r="U208" s="4" t="str">
        <f t="shared" si="30"/>
        <v>ter</v>
      </c>
      <c r="V208" s="31">
        <f>IF(Controle[[#This Row],[Dia Semana]]&lt;&gt;"dom",$AI$1,0)</f>
        <v>8.5014947683109118E-2</v>
      </c>
      <c r="W208" s="9">
        <f t="shared" si="34"/>
        <v>15.047645739910372</v>
      </c>
      <c r="X208" s="5">
        <f t="shared" si="28"/>
        <v>0</v>
      </c>
      <c r="Y208" s="34">
        <f>Controle[[#This Row],[Tempo Estudado]]+Y207</f>
        <v>2.6933701496367561</v>
      </c>
      <c r="Z208" s="35" t="str">
        <f t="shared" ca="1" si="31"/>
        <v/>
      </c>
      <c r="AA208" s="3" t="str">
        <f ca="1">IF(Z208="x",IF(Controle[[#This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9" spans="1:27" x14ac:dyDescent="0.25">
      <c r="A209" s="44">
        <f t="shared" si="32"/>
        <v>208</v>
      </c>
      <c r="B209" s="44" t="s">
        <v>5</v>
      </c>
      <c r="C209" s="44" t="s">
        <v>198</v>
      </c>
      <c r="D209" s="45">
        <v>4.7916666666666672E-3</v>
      </c>
      <c r="E209" s="44"/>
      <c r="F209" s="45">
        <f>Curso[[#This Row],[Tempo]]*$AG$4</f>
        <v>9.5028204262058089E-3</v>
      </c>
      <c r="G209" s="46">
        <f t="shared" si="33"/>
        <v>1.603635377431021</v>
      </c>
      <c r="H209" s="47">
        <f>_xlfn.XLOOKUP(Curso[[#This Row],[Tempo Progr Acum]],Controle[Tempo Esperado Acum],Controle[Data corrida],,1,1)</f>
        <v>44688</v>
      </c>
      <c r="I209" s="47">
        <v>44689</v>
      </c>
      <c r="J209" s="48">
        <f ca="1">IF(Curso[[#This Row],[Data Prevista]]&gt;TODAY(),0,IF(Curso[[#This Row],[Data Prevista]]=TODAY(),3,2))</f>
        <v>2</v>
      </c>
      <c r="K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9" s="53">
        <f>IF((Curso[[#This Row],[Estudado]]-7)&lt;$H$2,"",Curso[[#This Row],[Estudado]]-7)</f>
        <v>44682</v>
      </c>
      <c r="M209" s="53">
        <f>IF((Curso[[#This Row],[Estudado]]-15)&lt;$H$2,"",Curso[[#This Row],[Estudado]]-15)</f>
        <v>44674</v>
      </c>
      <c r="N209" s="53" t="str">
        <f>IF((Curso[[#This Row],[Estudado]]-30)&lt;$H$2,"",Curso[[#This Row],[Estudado]]-30)</f>
        <v/>
      </c>
      <c r="O209" s="53" t="str">
        <f>IF((Curso[[#This Row],[Estudado]]-60)&lt;$H$2,"",Curso[[#This Row],[Estudado]]-60)</f>
        <v/>
      </c>
      <c r="P209" s="53" t="str">
        <f>IF((Curso[[#This Row],[Estudado]]-120)&lt;$H$2,"",Curso[[#This Row],[Estudado]]-120)</f>
        <v/>
      </c>
      <c r="Q209" s="48"/>
      <c r="R209" s="2"/>
      <c r="S209" s="16">
        <f t="shared" si="27"/>
        <v>208</v>
      </c>
      <c r="T209" s="7">
        <f t="shared" si="29"/>
        <v>44874</v>
      </c>
      <c r="U209" s="4" t="str">
        <f t="shared" si="30"/>
        <v>qua</v>
      </c>
      <c r="V209" s="31">
        <f>IF(Controle[[#This Row],[Dia Semana]]&lt;&gt;"dom",$AI$1,0)</f>
        <v>8.5014947683109118E-2</v>
      </c>
      <c r="W209" s="9">
        <f t="shared" si="34"/>
        <v>15.132660687593482</v>
      </c>
      <c r="X209" s="5">
        <f t="shared" si="28"/>
        <v>0</v>
      </c>
      <c r="Y209" s="34">
        <f>Controle[[#This Row],[Tempo Estudado]]+Y208</f>
        <v>2.6933701496367561</v>
      </c>
      <c r="Z209" s="35" t="str">
        <f t="shared" ca="1" si="31"/>
        <v/>
      </c>
      <c r="AA209" s="3" t="str">
        <f ca="1">IF(Z209="x",IF(Controle[[#This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0" spans="1:27" x14ac:dyDescent="0.25">
      <c r="A210" s="44">
        <f t="shared" si="32"/>
        <v>209</v>
      </c>
      <c r="B210" s="44" t="s">
        <v>5</v>
      </c>
      <c r="C210" s="44" t="s">
        <v>199</v>
      </c>
      <c r="D210" s="45">
        <v>2.488425925925926E-3</v>
      </c>
      <c r="E210" s="44"/>
      <c r="F210" s="45">
        <f>Curso[[#This Row],[Tempo]]*$AG$4</f>
        <v>4.9350395933194418E-3</v>
      </c>
      <c r="G210" s="46">
        <f t="shared" si="33"/>
        <v>1.6085704170243404</v>
      </c>
      <c r="H210" s="47">
        <f>_xlfn.XLOOKUP(Curso[[#This Row],[Tempo Progr Acum]],Controle[Tempo Esperado Acum],Controle[Data corrida],,1,1)</f>
        <v>44688</v>
      </c>
      <c r="I210" s="47">
        <v>44690</v>
      </c>
      <c r="J210" s="48">
        <f ca="1">IF(Curso[[#This Row],[Data Prevista]]&gt;TODAY(),0,IF(Curso[[#This Row],[Data Prevista]]=TODAY(),3,2))</f>
        <v>2</v>
      </c>
      <c r="K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0" s="53">
        <f>IF((Curso[[#This Row],[Estudado]]-7)&lt;$H$2,"",Curso[[#This Row],[Estudado]]-7)</f>
        <v>44683</v>
      </c>
      <c r="M210" s="53">
        <f>IF((Curso[[#This Row],[Estudado]]-15)&lt;$H$2,"",Curso[[#This Row],[Estudado]]-15)</f>
        <v>44675</v>
      </c>
      <c r="N210" s="53" t="str">
        <f>IF((Curso[[#This Row],[Estudado]]-30)&lt;$H$2,"",Curso[[#This Row],[Estudado]]-30)</f>
        <v/>
      </c>
      <c r="O210" s="53" t="str">
        <f>IF((Curso[[#This Row],[Estudado]]-60)&lt;$H$2,"",Curso[[#This Row],[Estudado]]-60)</f>
        <v/>
      </c>
      <c r="P210" s="53" t="str">
        <f>IF((Curso[[#This Row],[Estudado]]-120)&lt;$H$2,"",Curso[[#This Row],[Estudado]]-120)</f>
        <v/>
      </c>
      <c r="Q210" s="48"/>
      <c r="R210" s="2"/>
      <c r="S210" s="16">
        <f t="shared" si="27"/>
        <v>209</v>
      </c>
      <c r="T210" s="7">
        <f t="shared" si="29"/>
        <v>44875</v>
      </c>
      <c r="U210" s="4" t="str">
        <f t="shared" si="30"/>
        <v>qui</v>
      </c>
      <c r="V210" s="31">
        <f>IF(Controle[[#This Row],[Dia Semana]]&lt;&gt;"dom",$AI$1,0)</f>
        <v>8.5014947683109118E-2</v>
      </c>
      <c r="W210" s="9">
        <f t="shared" si="34"/>
        <v>15.217675635276592</v>
      </c>
      <c r="X210" s="5">
        <f t="shared" si="28"/>
        <v>0</v>
      </c>
      <c r="Y210" s="34">
        <f>Controle[[#This Row],[Tempo Estudado]]+Y209</f>
        <v>2.6933701496367561</v>
      </c>
      <c r="Z210" s="35" t="str">
        <f t="shared" ca="1" si="31"/>
        <v/>
      </c>
      <c r="AA210" s="3" t="str">
        <f ca="1">IF(Z210="x",IF(Controle[[#This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1" spans="1:27" x14ac:dyDescent="0.25">
      <c r="A211" s="44">
        <f t="shared" si="32"/>
        <v>210</v>
      </c>
      <c r="B211" s="44" t="s">
        <v>5</v>
      </c>
      <c r="C211" s="44" t="s">
        <v>200</v>
      </c>
      <c r="D211" s="45">
        <v>6.4120370370370364E-3</v>
      </c>
      <c r="E211" s="44"/>
      <c r="F211" s="45">
        <f>Curso[[#This Row],[Tempo]]*$AG$4</f>
        <v>1.2716334579995211E-2</v>
      </c>
      <c r="G211" s="46">
        <f t="shared" si="33"/>
        <v>1.6212867516043357</v>
      </c>
      <c r="H211" s="47">
        <f>_xlfn.XLOOKUP(Curso[[#This Row],[Tempo Progr Acum]],Controle[Tempo Esperado Acum],Controle[Data corrida],,1,1)</f>
        <v>44690</v>
      </c>
      <c r="I211" s="47">
        <v>44690</v>
      </c>
      <c r="J211" s="48">
        <f ca="1">IF(Curso[[#This Row],[Data Prevista]]&gt;TODAY(),0,IF(Curso[[#This Row],[Data Prevista]]=TODAY(),3,2))</f>
        <v>2</v>
      </c>
      <c r="K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1" s="53">
        <f>IF((Curso[[#This Row],[Estudado]]-7)&lt;$H$2,"",Curso[[#This Row],[Estudado]]-7)</f>
        <v>44683</v>
      </c>
      <c r="M211" s="53">
        <f>IF((Curso[[#This Row],[Estudado]]-15)&lt;$H$2,"",Curso[[#This Row],[Estudado]]-15)</f>
        <v>44675</v>
      </c>
      <c r="N211" s="53" t="str">
        <f>IF((Curso[[#This Row],[Estudado]]-30)&lt;$H$2,"",Curso[[#This Row],[Estudado]]-30)</f>
        <v/>
      </c>
      <c r="O211" s="53" t="str">
        <f>IF((Curso[[#This Row],[Estudado]]-60)&lt;$H$2,"",Curso[[#This Row],[Estudado]]-60)</f>
        <v/>
      </c>
      <c r="P211" s="53" t="str">
        <f>IF((Curso[[#This Row],[Estudado]]-120)&lt;$H$2,"",Curso[[#This Row],[Estudado]]-120)</f>
        <v/>
      </c>
      <c r="Q211" s="48"/>
      <c r="R211" s="2"/>
      <c r="S211" s="16">
        <f t="shared" si="27"/>
        <v>210</v>
      </c>
      <c r="T211" s="7">
        <f t="shared" si="29"/>
        <v>44876</v>
      </c>
      <c r="U211" s="4" t="str">
        <f t="shared" si="30"/>
        <v>sex</v>
      </c>
      <c r="V211" s="31">
        <f>IF(Controle[[#This Row],[Dia Semana]]&lt;&gt;"dom",$AI$1,0)</f>
        <v>8.5014947683109118E-2</v>
      </c>
      <c r="W211" s="9">
        <f t="shared" si="34"/>
        <v>15.302690582959702</v>
      </c>
      <c r="X211" s="5">
        <f t="shared" si="28"/>
        <v>0</v>
      </c>
      <c r="Y211" s="34">
        <f>Controle[[#This Row],[Tempo Estudado]]+Y210</f>
        <v>2.6933701496367561</v>
      </c>
      <c r="Z211" s="35" t="str">
        <f t="shared" ca="1" si="31"/>
        <v/>
      </c>
      <c r="AA211" s="3" t="str">
        <f ca="1">IF(Z211="x",IF(Controle[[#This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2" spans="1:27" x14ac:dyDescent="0.25">
      <c r="A212" s="44">
        <f t="shared" si="32"/>
        <v>211</v>
      </c>
      <c r="B212" s="44" t="s">
        <v>5</v>
      </c>
      <c r="C212" s="44" t="s">
        <v>201</v>
      </c>
      <c r="D212" s="45">
        <v>4.1435185185185186E-3</v>
      </c>
      <c r="E212" s="44"/>
      <c r="F212" s="45">
        <f>Curso[[#This Row],[Tempo]]*$AG$4</f>
        <v>8.2174147646900467E-3</v>
      </c>
      <c r="G212" s="46">
        <f t="shared" si="33"/>
        <v>1.6295041663690257</v>
      </c>
      <c r="H212" s="47">
        <f>_xlfn.XLOOKUP(Curso[[#This Row],[Tempo Progr Acum]],Controle[Tempo Esperado Acum],Controle[Data corrida],,1,1)</f>
        <v>44690</v>
      </c>
      <c r="I212" s="47">
        <v>44690</v>
      </c>
      <c r="J212" s="48">
        <f ca="1">IF(Curso[[#This Row],[Data Prevista]]&gt;TODAY(),0,IF(Curso[[#This Row],[Data Prevista]]=TODAY(),3,2))</f>
        <v>2</v>
      </c>
      <c r="K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2" s="53">
        <f>IF((Curso[[#This Row],[Estudado]]-7)&lt;$H$2,"",Curso[[#This Row],[Estudado]]-7)</f>
        <v>44683</v>
      </c>
      <c r="M212" s="53">
        <f>IF((Curso[[#This Row],[Estudado]]-15)&lt;$H$2,"",Curso[[#This Row],[Estudado]]-15)</f>
        <v>44675</v>
      </c>
      <c r="N212" s="53" t="str">
        <f>IF((Curso[[#This Row],[Estudado]]-30)&lt;$H$2,"",Curso[[#This Row],[Estudado]]-30)</f>
        <v/>
      </c>
      <c r="O212" s="53" t="str">
        <f>IF((Curso[[#This Row],[Estudado]]-60)&lt;$H$2,"",Curso[[#This Row],[Estudado]]-60)</f>
        <v/>
      </c>
      <c r="P212" s="53" t="str">
        <f>IF((Curso[[#This Row],[Estudado]]-120)&lt;$H$2,"",Curso[[#This Row],[Estudado]]-120)</f>
        <v/>
      </c>
      <c r="Q212" s="48"/>
      <c r="R212" s="2"/>
      <c r="S212" s="16">
        <f t="shared" si="27"/>
        <v>211</v>
      </c>
      <c r="T212" s="7">
        <f t="shared" si="29"/>
        <v>44877</v>
      </c>
      <c r="U212" s="4" t="str">
        <f t="shared" si="30"/>
        <v>sáb</v>
      </c>
      <c r="V212" s="31">
        <f>IF(Controle[[#This Row],[Dia Semana]]&lt;&gt;"dom",$AI$1,0)</f>
        <v>8.5014947683109118E-2</v>
      </c>
      <c r="W212" s="9">
        <f t="shared" si="34"/>
        <v>15.387705530642812</v>
      </c>
      <c r="X212" s="5">
        <f t="shared" si="28"/>
        <v>0</v>
      </c>
      <c r="Y212" s="34">
        <f>Controle[[#This Row],[Tempo Estudado]]+Y211</f>
        <v>2.6933701496367561</v>
      </c>
      <c r="Z212" s="35" t="str">
        <f t="shared" ca="1" si="31"/>
        <v/>
      </c>
      <c r="AA212" s="3" t="str">
        <f ca="1">IF(Z212="x",IF(Controle[[#This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3" spans="1:27" x14ac:dyDescent="0.25">
      <c r="A213" s="44">
        <f t="shared" si="32"/>
        <v>212</v>
      </c>
      <c r="B213" s="44" t="s">
        <v>5</v>
      </c>
      <c r="C213" s="44" t="s">
        <v>202</v>
      </c>
      <c r="D213" s="45">
        <v>4.8842592592592592E-3</v>
      </c>
      <c r="E213" s="44"/>
      <c r="F213" s="45">
        <f>Curso[[#This Row],[Tempo]]*$AG$4</f>
        <v>9.6864498064223453E-3</v>
      </c>
      <c r="G213" s="46">
        <f t="shared" si="33"/>
        <v>1.6391906161754481</v>
      </c>
      <c r="H213" s="47">
        <f>_xlfn.XLOOKUP(Curso[[#This Row],[Tempo Progr Acum]],Controle[Tempo Esperado Acum],Controle[Data corrida],,1,1)</f>
        <v>44690</v>
      </c>
      <c r="I213" s="47">
        <v>44690</v>
      </c>
      <c r="J213" s="48">
        <f ca="1">IF(Curso[[#This Row],[Data Prevista]]&gt;TODAY(),0,IF(Curso[[#This Row],[Data Prevista]]=TODAY(),3,2))</f>
        <v>2</v>
      </c>
      <c r="K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3" s="53">
        <f>IF((Curso[[#This Row],[Estudado]]-7)&lt;$H$2,"",Curso[[#This Row],[Estudado]]-7)</f>
        <v>44683</v>
      </c>
      <c r="M213" s="53">
        <f>IF((Curso[[#This Row],[Estudado]]-15)&lt;$H$2,"",Curso[[#This Row],[Estudado]]-15)</f>
        <v>44675</v>
      </c>
      <c r="N213" s="53" t="str">
        <f>IF((Curso[[#This Row],[Estudado]]-30)&lt;$H$2,"",Curso[[#This Row],[Estudado]]-30)</f>
        <v/>
      </c>
      <c r="O213" s="53" t="str">
        <f>IF((Curso[[#This Row],[Estudado]]-60)&lt;$H$2,"",Curso[[#This Row],[Estudado]]-60)</f>
        <v/>
      </c>
      <c r="P213" s="53" t="str">
        <f>IF((Curso[[#This Row],[Estudado]]-120)&lt;$H$2,"",Curso[[#This Row],[Estudado]]-120)</f>
        <v/>
      </c>
      <c r="Q213" s="48"/>
      <c r="R213" s="2"/>
      <c r="S213" s="16">
        <f t="shared" si="27"/>
        <v>212</v>
      </c>
      <c r="T213" s="7">
        <f t="shared" si="29"/>
        <v>44878</v>
      </c>
      <c r="U213" s="4" t="str">
        <f t="shared" si="30"/>
        <v>dom</v>
      </c>
      <c r="V213" s="31">
        <f>IF(Controle[[#This Row],[Dia Semana]]&lt;&gt;"dom",$AI$1,0)</f>
        <v>0</v>
      </c>
      <c r="W213" s="9">
        <f t="shared" si="34"/>
        <v>15.387705530642812</v>
      </c>
      <c r="X213" s="5">
        <f t="shared" si="28"/>
        <v>0</v>
      </c>
      <c r="Y213" s="34">
        <f>Controle[[#This Row],[Tempo Estudado]]+Y212</f>
        <v>2.6933701496367561</v>
      </c>
      <c r="Z213" s="35" t="str">
        <f t="shared" ca="1" si="31"/>
        <v/>
      </c>
      <c r="AA213" s="3" t="str">
        <f ca="1">IF(Z213="x",IF(Controle[[#This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4" spans="1:27" x14ac:dyDescent="0.25">
      <c r="A214" s="44">
        <f t="shared" si="32"/>
        <v>213</v>
      </c>
      <c r="B214" s="44" t="s">
        <v>5</v>
      </c>
      <c r="C214" s="44" t="s">
        <v>203</v>
      </c>
      <c r="D214" s="45">
        <v>0</v>
      </c>
      <c r="E214" s="44" t="s">
        <v>7</v>
      </c>
      <c r="F214" s="45">
        <f>Curso[[#This Row],[Tempo]]*$AG$4</f>
        <v>0</v>
      </c>
      <c r="G214" s="46">
        <f t="shared" si="33"/>
        <v>1.6391906161754481</v>
      </c>
      <c r="H214" s="47">
        <f>_xlfn.XLOOKUP(Curso[[#This Row],[Tempo Progr Acum]],Controle[Tempo Esperado Acum],Controle[Data corrida],,1,1)</f>
        <v>44690</v>
      </c>
      <c r="I214" s="47">
        <v>44690</v>
      </c>
      <c r="J214" s="48">
        <f ca="1">IF(Curso[[#This Row],[Data Prevista]]&gt;TODAY(),0,IF(Curso[[#This Row],[Data Prevista]]=TODAY(),3,2))</f>
        <v>2</v>
      </c>
      <c r="K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4" s="53">
        <f>IF((Curso[[#This Row],[Estudado]]-7)&lt;$H$2,"",Curso[[#This Row],[Estudado]]-7)</f>
        <v>44683</v>
      </c>
      <c r="M214" s="53">
        <f>IF((Curso[[#This Row],[Estudado]]-15)&lt;$H$2,"",Curso[[#This Row],[Estudado]]-15)</f>
        <v>44675</v>
      </c>
      <c r="N214" s="53" t="str">
        <f>IF((Curso[[#This Row],[Estudado]]-30)&lt;$H$2,"",Curso[[#This Row],[Estudado]]-30)</f>
        <v/>
      </c>
      <c r="O214" s="53" t="str">
        <f>IF((Curso[[#This Row],[Estudado]]-60)&lt;$H$2,"",Curso[[#This Row],[Estudado]]-60)</f>
        <v/>
      </c>
      <c r="P214" s="53" t="str">
        <f>IF((Curso[[#This Row],[Estudado]]-120)&lt;$H$2,"",Curso[[#This Row],[Estudado]]-120)</f>
        <v/>
      </c>
      <c r="Q214" s="48"/>
      <c r="R214" s="2"/>
      <c r="S214" s="16">
        <f t="shared" si="27"/>
        <v>213</v>
      </c>
      <c r="T214" s="7">
        <f t="shared" si="29"/>
        <v>44879</v>
      </c>
      <c r="U214" s="4" t="str">
        <f t="shared" si="30"/>
        <v>seg</v>
      </c>
      <c r="V214" s="31">
        <f>IF(Controle[[#This Row],[Dia Semana]]&lt;&gt;"dom",$AI$1,0)</f>
        <v>8.5014947683109118E-2</v>
      </c>
      <c r="W214" s="9">
        <f t="shared" si="34"/>
        <v>15.472720478325922</v>
      </c>
      <c r="X214" s="5">
        <f t="shared" si="28"/>
        <v>0</v>
      </c>
      <c r="Y214" s="34">
        <f>Controle[[#This Row],[Tempo Estudado]]+Y213</f>
        <v>2.6933701496367561</v>
      </c>
      <c r="Z214" s="35" t="str">
        <f t="shared" ca="1" si="31"/>
        <v/>
      </c>
      <c r="AA214" s="3" t="str">
        <f ca="1">IF(Z214="x",IF(Controle[[#This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5" spans="1:27" x14ac:dyDescent="0.25">
      <c r="A215" s="44">
        <f t="shared" si="32"/>
        <v>214</v>
      </c>
      <c r="B215" s="44" t="s">
        <v>5</v>
      </c>
      <c r="C215" s="44" t="s">
        <v>204</v>
      </c>
      <c r="D215" s="45">
        <v>0</v>
      </c>
      <c r="E215" s="44" t="s">
        <v>7</v>
      </c>
      <c r="F215" s="45">
        <f>Curso[[#This Row],[Tempo]]*$AG$4</f>
        <v>0</v>
      </c>
      <c r="G215" s="46">
        <f t="shared" si="33"/>
        <v>1.6391906161754481</v>
      </c>
      <c r="H215" s="47">
        <f>_xlfn.XLOOKUP(Curso[[#This Row],[Tempo Progr Acum]],Controle[Tempo Esperado Acum],Controle[Data corrida],,1,1)</f>
        <v>44690</v>
      </c>
      <c r="I215" s="47">
        <v>44690</v>
      </c>
      <c r="J215" s="48">
        <f ca="1">IF(Curso[[#This Row],[Data Prevista]]&gt;TODAY(),0,IF(Curso[[#This Row],[Data Prevista]]=TODAY(),3,2))</f>
        <v>2</v>
      </c>
      <c r="K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5" s="53">
        <f>IF((Curso[[#This Row],[Estudado]]-7)&lt;$H$2,"",Curso[[#This Row],[Estudado]]-7)</f>
        <v>44683</v>
      </c>
      <c r="M215" s="53">
        <f>IF((Curso[[#This Row],[Estudado]]-15)&lt;$H$2,"",Curso[[#This Row],[Estudado]]-15)</f>
        <v>44675</v>
      </c>
      <c r="N215" s="53" t="str">
        <f>IF((Curso[[#This Row],[Estudado]]-30)&lt;$H$2,"",Curso[[#This Row],[Estudado]]-30)</f>
        <v/>
      </c>
      <c r="O215" s="53" t="str">
        <f>IF((Curso[[#This Row],[Estudado]]-60)&lt;$H$2,"",Curso[[#This Row],[Estudado]]-60)</f>
        <v/>
      </c>
      <c r="P215" s="53" t="str">
        <f>IF((Curso[[#This Row],[Estudado]]-120)&lt;$H$2,"",Curso[[#This Row],[Estudado]]-120)</f>
        <v/>
      </c>
      <c r="Q215" s="48"/>
      <c r="R215" s="2"/>
      <c r="S215" s="16">
        <f t="shared" si="27"/>
        <v>214</v>
      </c>
      <c r="T215" s="7">
        <f t="shared" si="29"/>
        <v>44880</v>
      </c>
      <c r="U215" s="4" t="str">
        <f t="shared" si="30"/>
        <v>ter</v>
      </c>
      <c r="V215" s="31">
        <f>IF(Controle[[#This Row],[Dia Semana]]&lt;&gt;"dom",$AI$1,0)</f>
        <v>8.5014947683109118E-2</v>
      </c>
      <c r="W215" s="9">
        <f t="shared" si="34"/>
        <v>15.557735426009032</v>
      </c>
      <c r="X215" s="5">
        <f t="shared" si="28"/>
        <v>0</v>
      </c>
      <c r="Y215" s="34">
        <f>Controle[[#This Row],[Tempo Estudado]]+Y214</f>
        <v>2.6933701496367561</v>
      </c>
      <c r="Z215" s="35" t="str">
        <f t="shared" ca="1" si="31"/>
        <v/>
      </c>
      <c r="AA215" s="3" t="str">
        <f ca="1">IF(Z215="x",IF(Controle[[#This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6" spans="1:27" x14ac:dyDescent="0.25">
      <c r="A216" s="44">
        <f t="shared" si="32"/>
        <v>215</v>
      </c>
      <c r="B216" s="44" t="s">
        <v>5</v>
      </c>
      <c r="C216" s="44" t="s">
        <v>205</v>
      </c>
      <c r="D216" s="45">
        <v>0</v>
      </c>
      <c r="E216" s="44" t="s">
        <v>7</v>
      </c>
      <c r="F216" s="45">
        <f>Curso[[#This Row],[Tempo]]*$AG$4</f>
        <v>0</v>
      </c>
      <c r="G216" s="46">
        <f t="shared" si="33"/>
        <v>1.6391906161754481</v>
      </c>
      <c r="H216" s="47">
        <f>_xlfn.XLOOKUP(Curso[[#This Row],[Tempo Progr Acum]],Controle[Tempo Esperado Acum],Controle[Data corrida],,1,1)</f>
        <v>44690</v>
      </c>
      <c r="I216" s="47">
        <v>44690</v>
      </c>
      <c r="J216" s="48">
        <f ca="1">IF(Curso[[#This Row],[Data Prevista]]&gt;TODAY(),0,IF(Curso[[#This Row],[Data Prevista]]=TODAY(),3,2))</f>
        <v>2</v>
      </c>
      <c r="K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6" s="53">
        <f>IF((Curso[[#This Row],[Estudado]]-7)&lt;$H$2,"",Curso[[#This Row],[Estudado]]-7)</f>
        <v>44683</v>
      </c>
      <c r="M216" s="53">
        <f>IF((Curso[[#This Row],[Estudado]]-15)&lt;$H$2,"",Curso[[#This Row],[Estudado]]-15)</f>
        <v>44675</v>
      </c>
      <c r="N216" s="53" t="str">
        <f>IF((Curso[[#This Row],[Estudado]]-30)&lt;$H$2,"",Curso[[#This Row],[Estudado]]-30)</f>
        <v/>
      </c>
      <c r="O216" s="53" t="str">
        <f>IF((Curso[[#This Row],[Estudado]]-60)&lt;$H$2,"",Curso[[#This Row],[Estudado]]-60)</f>
        <v/>
      </c>
      <c r="P216" s="53" t="str">
        <f>IF((Curso[[#This Row],[Estudado]]-120)&lt;$H$2,"",Curso[[#This Row],[Estudado]]-120)</f>
        <v/>
      </c>
      <c r="Q216" s="48"/>
      <c r="R216" s="2"/>
      <c r="S216" s="16">
        <f t="shared" si="27"/>
        <v>215</v>
      </c>
      <c r="T216" s="7">
        <f t="shared" si="29"/>
        <v>44881</v>
      </c>
      <c r="U216" s="4" t="str">
        <f t="shared" si="30"/>
        <v>qua</v>
      </c>
      <c r="V216" s="31">
        <f>IF(Controle[[#This Row],[Dia Semana]]&lt;&gt;"dom",$AI$1,0)</f>
        <v>8.5014947683109118E-2</v>
      </c>
      <c r="W216" s="9">
        <f t="shared" si="34"/>
        <v>15.642750373692142</v>
      </c>
      <c r="X216" s="5">
        <f t="shared" si="28"/>
        <v>0</v>
      </c>
      <c r="Y216" s="34">
        <f>Controle[[#This Row],[Tempo Estudado]]+Y215</f>
        <v>2.6933701496367561</v>
      </c>
      <c r="Z216" s="35" t="str">
        <f t="shared" ca="1" si="31"/>
        <v/>
      </c>
      <c r="AA216" s="3" t="str">
        <f ca="1">IF(Z216="x",IF(Controle[[#This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7" spans="1:27" x14ac:dyDescent="0.25">
      <c r="A217" s="44">
        <f t="shared" si="32"/>
        <v>216</v>
      </c>
      <c r="B217" s="44" t="s">
        <v>5</v>
      </c>
      <c r="C217" s="44" t="s">
        <v>206</v>
      </c>
      <c r="D217" s="45">
        <v>2.9745370370370373E-3</v>
      </c>
      <c r="E217" s="44"/>
      <c r="F217" s="45">
        <f>Curso[[#This Row],[Tempo]]*$AG$4</f>
        <v>5.8990938394562634E-3</v>
      </c>
      <c r="G217" s="46">
        <f t="shared" si="33"/>
        <v>1.6450897100149044</v>
      </c>
      <c r="H217" s="47">
        <f>_xlfn.XLOOKUP(Curso[[#This Row],[Tempo Progr Acum]],Controle[Tempo Esperado Acum],Controle[Data corrida],,1,1)</f>
        <v>44690</v>
      </c>
      <c r="I217" s="47">
        <v>44690</v>
      </c>
      <c r="J217" s="48">
        <f ca="1">IF(Curso[[#This Row],[Data Prevista]]&gt;TODAY(),0,IF(Curso[[#This Row],[Data Prevista]]=TODAY(),3,2))</f>
        <v>2</v>
      </c>
      <c r="K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7" s="53">
        <f>IF((Curso[[#This Row],[Estudado]]-7)&lt;$H$2,"",Curso[[#This Row],[Estudado]]-7)</f>
        <v>44683</v>
      </c>
      <c r="M217" s="53">
        <f>IF((Curso[[#This Row],[Estudado]]-15)&lt;$H$2,"",Curso[[#This Row],[Estudado]]-15)</f>
        <v>44675</v>
      </c>
      <c r="N217" s="53" t="str">
        <f>IF((Curso[[#This Row],[Estudado]]-30)&lt;$H$2,"",Curso[[#This Row],[Estudado]]-30)</f>
        <v/>
      </c>
      <c r="O217" s="53" t="str">
        <f>IF((Curso[[#This Row],[Estudado]]-60)&lt;$H$2,"",Curso[[#This Row],[Estudado]]-60)</f>
        <v/>
      </c>
      <c r="P217" s="53" t="str">
        <f>IF((Curso[[#This Row],[Estudado]]-120)&lt;$H$2,"",Curso[[#This Row],[Estudado]]-120)</f>
        <v/>
      </c>
      <c r="Q217" s="48"/>
      <c r="R217" s="2"/>
      <c r="S217" s="16">
        <f t="shared" si="27"/>
        <v>216</v>
      </c>
      <c r="T217" s="7">
        <f t="shared" si="29"/>
        <v>44882</v>
      </c>
      <c r="U217" s="4" t="str">
        <f t="shared" si="30"/>
        <v>qui</v>
      </c>
      <c r="V217" s="31">
        <f>IF(Controle[[#This Row],[Dia Semana]]&lt;&gt;"dom",$AI$1,0)</f>
        <v>8.5014947683109118E-2</v>
      </c>
      <c r="W217" s="9">
        <f t="shared" si="34"/>
        <v>15.727765321375252</v>
      </c>
      <c r="X217" s="5">
        <f t="shared" si="28"/>
        <v>0</v>
      </c>
      <c r="Y217" s="34">
        <f>Controle[[#This Row],[Tempo Estudado]]+Y216</f>
        <v>2.6933701496367561</v>
      </c>
      <c r="Z217" s="35" t="str">
        <f t="shared" ca="1" si="31"/>
        <v/>
      </c>
      <c r="AA217" s="3" t="str">
        <f ca="1">IF(Z217="x",IF(Controle[[#This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8" spans="1:27" x14ac:dyDescent="0.25">
      <c r="A218" s="44">
        <f t="shared" si="32"/>
        <v>217</v>
      </c>
      <c r="B218" s="44" t="s">
        <v>5</v>
      </c>
      <c r="C218" s="44" t="s">
        <v>207</v>
      </c>
      <c r="D218" s="45">
        <v>4.6180555555555558E-3</v>
      </c>
      <c r="E218" s="44"/>
      <c r="F218" s="45">
        <f>Curso[[#This Row],[Tempo]]*$AG$4</f>
        <v>9.1585153382998004E-3</v>
      </c>
      <c r="G218" s="46">
        <f t="shared" si="33"/>
        <v>1.6542482253532043</v>
      </c>
      <c r="H218" s="47">
        <f>_xlfn.XLOOKUP(Curso[[#This Row],[Tempo Progr Acum]],Controle[Tempo Esperado Acum],Controle[Data corrida],,1,1)</f>
        <v>44690</v>
      </c>
      <c r="I218" s="47">
        <v>44690</v>
      </c>
      <c r="J218" s="48">
        <f ca="1">IF(Curso[[#This Row],[Data Prevista]]&gt;TODAY(),0,IF(Curso[[#This Row],[Data Prevista]]=TODAY(),3,2))</f>
        <v>2</v>
      </c>
      <c r="K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8" s="53">
        <f>IF((Curso[[#This Row],[Estudado]]-7)&lt;$H$2,"",Curso[[#This Row],[Estudado]]-7)</f>
        <v>44683</v>
      </c>
      <c r="M218" s="53">
        <f>IF((Curso[[#This Row],[Estudado]]-15)&lt;$H$2,"",Curso[[#This Row],[Estudado]]-15)</f>
        <v>44675</v>
      </c>
      <c r="N218" s="53" t="str">
        <f>IF((Curso[[#This Row],[Estudado]]-30)&lt;$H$2,"",Curso[[#This Row],[Estudado]]-30)</f>
        <v/>
      </c>
      <c r="O218" s="53" t="str">
        <f>IF((Curso[[#This Row],[Estudado]]-60)&lt;$H$2,"",Curso[[#This Row],[Estudado]]-60)</f>
        <v/>
      </c>
      <c r="P218" s="53" t="str">
        <f>IF((Curso[[#This Row],[Estudado]]-120)&lt;$H$2,"",Curso[[#This Row],[Estudado]]-120)</f>
        <v/>
      </c>
      <c r="Q218" s="48"/>
      <c r="R218" s="2"/>
      <c r="S218" s="16">
        <f t="shared" si="27"/>
        <v>217</v>
      </c>
      <c r="T218" s="7">
        <f t="shared" si="29"/>
        <v>44883</v>
      </c>
      <c r="U218" s="4" t="str">
        <f t="shared" si="30"/>
        <v>sex</v>
      </c>
      <c r="V218" s="31">
        <f>IF(Controle[[#This Row],[Dia Semana]]&lt;&gt;"dom",$AI$1,0)</f>
        <v>8.5014947683109118E-2</v>
      </c>
      <c r="W218" s="9">
        <f t="shared" si="34"/>
        <v>15.812780269058361</v>
      </c>
      <c r="X218" s="5">
        <f t="shared" si="28"/>
        <v>0</v>
      </c>
      <c r="Y218" s="34">
        <f>Controle[[#This Row],[Tempo Estudado]]+Y217</f>
        <v>2.6933701496367561</v>
      </c>
      <c r="Z218" s="35" t="str">
        <f t="shared" ca="1" si="31"/>
        <v/>
      </c>
      <c r="AA218" s="3" t="str">
        <f ca="1">IF(Z218="x",IF(Controle[[#This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9" spans="1:27" x14ac:dyDescent="0.25">
      <c r="A219" s="44">
        <f t="shared" si="32"/>
        <v>218</v>
      </c>
      <c r="B219" s="44" t="s">
        <v>5</v>
      </c>
      <c r="C219" s="44" t="s">
        <v>208</v>
      </c>
      <c r="D219" s="45">
        <v>4.8263888888888887E-3</v>
      </c>
      <c r="E219" s="44"/>
      <c r="F219" s="45">
        <f>Curso[[#This Row],[Tempo]]*$AG$4</f>
        <v>9.5716814437870092E-3</v>
      </c>
      <c r="G219" s="46">
        <f t="shared" si="33"/>
        <v>1.6638199067969912</v>
      </c>
      <c r="H219" s="47">
        <f>_xlfn.XLOOKUP(Curso[[#This Row],[Tempo Progr Acum]],Controle[Tempo Esperado Acum],Controle[Data corrida],,1,1)</f>
        <v>44690</v>
      </c>
      <c r="I219" s="47">
        <v>44690</v>
      </c>
      <c r="J219" s="48">
        <f ca="1">IF(Curso[[#This Row],[Data Prevista]]&gt;TODAY(),0,IF(Curso[[#This Row],[Data Prevista]]=TODAY(),3,2))</f>
        <v>2</v>
      </c>
      <c r="K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9" s="53">
        <f>IF((Curso[[#This Row],[Estudado]]-7)&lt;$H$2,"",Curso[[#This Row],[Estudado]]-7)</f>
        <v>44683</v>
      </c>
      <c r="M219" s="53">
        <f>IF((Curso[[#This Row],[Estudado]]-15)&lt;$H$2,"",Curso[[#This Row],[Estudado]]-15)</f>
        <v>44675</v>
      </c>
      <c r="N219" s="53" t="str">
        <f>IF((Curso[[#This Row],[Estudado]]-30)&lt;$H$2,"",Curso[[#This Row],[Estudado]]-30)</f>
        <v/>
      </c>
      <c r="O219" s="53" t="str">
        <f>IF((Curso[[#This Row],[Estudado]]-60)&lt;$H$2,"",Curso[[#This Row],[Estudado]]-60)</f>
        <v/>
      </c>
      <c r="P219" s="53" t="str">
        <f>IF((Curso[[#This Row],[Estudado]]-120)&lt;$H$2,"",Curso[[#This Row],[Estudado]]-120)</f>
        <v/>
      </c>
      <c r="Q219" s="48"/>
      <c r="R219" s="2"/>
      <c r="S219" s="16">
        <f t="shared" si="27"/>
        <v>218</v>
      </c>
      <c r="T219" s="7">
        <f t="shared" si="29"/>
        <v>44884</v>
      </c>
      <c r="U219" s="4" t="str">
        <f t="shared" si="30"/>
        <v>sáb</v>
      </c>
      <c r="V219" s="31">
        <f>IF(Controle[[#This Row],[Dia Semana]]&lt;&gt;"dom",$AI$1,0)</f>
        <v>8.5014947683109118E-2</v>
      </c>
      <c r="W219" s="9">
        <f t="shared" si="34"/>
        <v>15.897795216741471</v>
      </c>
      <c r="X219" s="5">
        <f t="shared" si="28"/>
        <v>0</v>
      </c>
      <c r="Y219" s="34">
        <f>Controle[[#This Row],[Tempo Estudado]]+Y218</f>
        <v>2.6933701496367561</v>
      </c>
      <c r="Z219" s="35" t="str">
        <f t="shared" ca="1" si="31"/>
        <v/>
      </c>
      <c r="AA219" s="3" t="str">
        <f ca="1">IF(Z219="x",IF(Controle[[#This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0" spans="1:27" x14ac:dyDescent="0.25">
      <c r="A220" s="44">
        <f t="shared" si="32"/>
        <v>219</v>
      </c>
      <c r="B220" s="44" t="s">
        <v>5</v>
      </c>
      <c r="C220" s="44" t="s">
        <v>209</v>
      </c>
      <c r="D220" s="45">
        <v>3.2291666666666666E-3</v>
      </c>
      <c r="E220" s="44"/>
      <c r="F220" s="45">
        <f>Curso[[#This Row],[Tempo]]*$AG$4</f>
        <v>6.4040746350517404E-3</v>
      </c>
      <c r="G220" s="46">
        <f t="shared" si="33"/>
        <v>1.670223981432043</v>
      </c>
      <c r="H220" s="47">
        <f>_xlfn.XLOOKUP(Curso[[#This Row],[Tempo Progr Acum]],Controle[Tempo Esperado Acum],Controle[Data corrida],,1,1)</f>
        <v>44690</v>
      </c>
      <c r="I220" s="47">
        <v>44690</v>
      </c>
      <c r="J220" s="48">
        <f ca="1">IF(Curso[[#This Row],[Data Prevista]]&gt;TODAY(),0,IF(Curso[[#This Row],[Data Prevista]]=TODAY(),3,2))</f>
        <v>2</v>
      </c>
      <c r="K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0" s="53">
        <f>IF((Curso[[#This Row],[Estudado]]-7)&lt;$H$2,"",Curso[[#This Row],[Estudado]]-7)</f>
        <v>44683</v>
      </c>
      <c r="M220" s="53">
        <f>IF((Curso[[#This Row],[Estudado]]-15)&lt;$H$2,"",Curso[[#This Row],[Estudado]]-15)</f>
        <v>44675</v>
      </c>
      <c r="N220" s="53" t="str">
        <f>IF((Curso[[#This Row],[Estudado]]-30)&lt;$H$2,"",Curso[[#This Row],[Estudado]]-30)</f>
        <v/>
      </c>
      <c r="O220" s="53" t="str">
        <f>IF((Curso[[#This Row],[Estudado]]-60)&lt;$H$2,"",Curso[[#This Row],[Estudado]]-60)</f>
        <v/>
      </c>
      <c r="P220" s="53" t="str">
        <f>IF((Curso[[#This Row],[Estudado]]-120)&lt;$H$2,"",Curso[[#This Row],[Estudado]]-120)</f>
        <v/>
      </c>
      <c r="Q220" s="48"/>
      <c r="R220" s="2"/>
      <c r="S220" s="16">
        <f t="shared" si="27"/>
        <v>219</v>
      </c>
      <c r="T220" s="7">
        <f t="shared" si="29"/>
        <v>44885</v>
      </c>
      <c r="U220" s="4" t="str">
        <f t="shared" si="30"/>
        <v>dom</v>
      </c>
      <c r="V220" s="31">
        <f>IF(Controle[[#This Row],[Dia Semana]]&lt;&gt;"dom",$AI$1,0)</f>
        <v>0</v>
      </c>
      <c r="W220" s="9">
        <f t="shared" si="34"/>
        <v>15.897795216741471</v>
      </c>
      <c r="X220" s="5">
        <f t="shared" si="28"/>
        <v>0</v>
      </c>
      <c r="Y220" s="34">
        <f>Controle[[#This Row],[Tempo Estudado]]+Y219</f>
        <v>2.6933701496367561</v>
      </c>
      <c r="Z220" s="35" t="str">
        <f t="shared" ca="1" si="31"/>
        <v/>
      </c>
      <c r="AA220" s="3" t="str">
        <f ca="1">IF(Z220="x",IF(Controle[[#This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1" spans="1:27" x14ac:dyDescent="0.25">
      <c r="A221" s="44">
        <f t="shared" si="32"/>
        <v>220</v>
      </c>
      <c r="B221" s="44" t="s">
        <v>5</v>
      </c>
      <c r="C221" s="44" t="s">
        <v>210</v>
      </c>
      <c r="D221" s="45">
        <v>5.6481481481481478E-3</v>
      </c>
      <c r="E221" s="44"/>
      <c r="F221" s="45">
        <f>Curso[[#This Row],[Tempo]]*$AG$4</f>
        <v>1.1201392193208778E-2</v>
      </c>
      <c r="G221" s="46">
        <f t="shared" si="33"/>
        <v>1.6814253736252518</v>
      </c>
      <c r="H221" s="47">
        <f>_xlfn.XLOOKUP(Curso[[#This Row],[Tempo Progr Acum]],Controle[Tempo Esperado Acum],Controle[Data corrida],,1,1)</f>
        <v>44690</v>
      </c>
      <c r="I221" s="47">
        <v>44690</v>
      </c>
      <c r="J221" s="48">
        <f ca="1">IF(Curso[[#This Row],[Data Prevista]]&gt;TODAY(),0,IF(Curso[[#This Row],[Data Prevista]]=TODAY(),3,2))</f>
        <v>2</v>
      </c>
      <c r="K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1" s="53">
        <f>IF((Curso[[#This Row],[Estudado]]-7)&lt;$H$2,"",Curso[[#This Row],[Estudado]]-7)</f>
        <v>44683</v>
      </c>
      <c r="M221" s="53">
        <f>IF((Curso[[#This Row],[Estudado]]-15)&lt;$H$2,"",Curso[[#This Row],[Estudado]]-15)</f>
        <v>44675</v>
      </c>
      <c r="N221" s="53" t="str">
        <f>IF((Curso[[#This Row],[Estudado]]-30)&lt;$H$2,"",Curso[[#This Row],[Estudado]]-30)</f>
        <v/>
      </c>
      <c r="O221" s="53" t="str">
        <f>IF((Curso[[#This Row],[Estudado]]-60)&lt;$H$2,"",Curso[[#This Row],[Estudado]]-60)</f>
        <v/>
      </c>
      <c r="P221" s="53" t="str">
        <f>IF((Curso[[#This Row],[Estudado]]-120)&lt;$H$2,"",Curso[[#This Row],[Estudado]]-120)</f>
        <v/>
      </c>
      <c r="Q221" s="48"/>
      <c r="R221" s="2"/>
      <c r="S221" s="16">
        <f t="shared" si="27"/>
        <v>220</v>
      </c>
      <c r="T221" s="7">
        <f t="shared" si="29"/>
        <v>44886</v>
      </c>
      <c r="U221" s="4" t="str">
        <f t="shared" si="30"/>
        <v>seg</v>
      </c>
      <c r="V221" s="31">
        <f>IF(Controle[[#This Row],[Dia Semana]]&lt;&gt;"dom",$AI$1,0)</f>
        <v>8.5014947683109118E-2</v>
      </c>
      <c r="W221" s="9">
        <f t="shared" si="34"/>
        <v>15.982810164424581</v>
      </c>
      <c r="X221" s="5">
        <f t="shared" si="28"/>
        <v>0</v>
      </c>
      <c r="Y221" s="34">
        <f>Controle[[#This Row],[Tempo Estudado]]+Y220</f>
        <v>2.6933701496367561</v>
      </c>
      <c r="Z221" s="35" t="str">
        <f t="shared" ca="1" si="31"/>
        <v/>
      </c>
      <c r="AA221" s="3" t="str">
        <f ca="1">IF(Z221="x",IF(Controle[[#This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2" spans="1:27" x14ac:dyDescent="0.25">
      <c r="A222" s="44">
        <f t="shared" si="32"/>
        <v>221</v>
      </c>
      <c r="B222" s="44" t="s">
        <v>5</v>
      </c>
      <c r="C222" s="44" t="s">
        <v>211</v>
      </c>
      <c r="D222" s="45">
        <v>3.414351851851852E-3</v>
      </c>
      <c r="E222" s="44"/>
      <c r="F222" s="45">
        <f>Curso[[#This Row],[Tempo]]*$AG$4</f>
        <v>6.7713333954848151E-3</v>
      </c>
      <c r="G222" s="46">
        <f t="shared" si="33"/>
        <v>1.6881967070207367</v>
      </c>
      <c r="H222" s="47">
        <f>_xlfn.XLOOKUP(Curso[[#This Row],[Tempo Progr Acum]],Controle[Tempo Esperado Acum],Controle[Data corrida],,1,1)</f>
        <v>44690</v>
      </c>
      <c r="I222" s="47">
        <v>44692</v>
      </c>
      <c r="J222" s="48">
        <f ca="1">IF(Curso[[#This Row],[Data Prevista]]&gt;TODAY(),0,IF(Curso[[#This Row],[Data Prevista]]=TODAY(),3,2))</f>
        <v>2</v>
      </c>
      <c r="K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2" s="53">
        <f>IF((Curso[[#This Row],[Estudado]]-7)&lt;$H$2,"",Curso[[#This Row],[Estudado]]-7)</f>
        <v>44685</v>
      </c>
      <c r="M222" s="53">
        <f>IF((Curso[[#This Row],[Estudado]]-15)&lt;$H$2,"",Curso[[#This Row],[Estudado]]-15)</f>
        <v>44677</v>
      </c>
      <c r="N222" s="53" t="str">
        <f>IF((Curso[[#This Row],[Estudado]]-30)&lt;$H$2,"",Curso[[#This Row],[Estudado]]-30)</f>
        <v/>
      </c>
      <c r="O222" s="53" t="str">
        <f>IF((Curso[[#This Row],[Estudado]]-60)&lt;$H$2,"",Curso[[#This Row],[Estudado]]-60)</f>
        <v/>
      </c>
      <c r="P222" s="53" t="str">
        <f>IF((Curso[[#This Row],[Estudado]]-120)&lt;$H$2,"",Curso[[#This Row],[Estudado]]-120)</f>
        <v/>
      </c>
      <c r="Q222" s="48"/>
      <c r="R222" s="2"/>
      <c r="S222" s="16">
        <f t="shared" si="27"/>
        <v>221</v>
      </c>
      <c r="T222" s="7">
        <f t="shared" si="29"/>
        <v>44887</v>
      </c>
      <c r="U222" s="4" t="str">
        <f t="shared" si="30"/>
        <v>ter</v>
      </c>
      <c r="V222" s="31">
        <f>IF(Controle[[#This Row],[Dia Semana]]&lt;&gt;"dom",$AI$1,0)</f>
        <v>8.5014947683109118E-2</v>
      </c>
      <c r="W222" s="9">
        <f t="shared" si="34"/>
        <v>16.067825112107691</v>
      </c>
      <c r="X222" s="5">
        <f t="shared" si="28"/>
        <v>0</v>
      </c>
      <c r="Y222" s="34">
        <f>Controle[[#This Row],[Tempo Estudado]]+Y221</f>
        <v>2.6933701496367561</v>
      </c>
      <c r="Z222" s="35" t="str">
        <f t="shared" ca="1" si="31"/>
        <v/>
      </c>
      <c r="AA222" s="3" t="str">
        <f ca="1">IF(Z222="x",IF(Controle[[#This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3" spans="1:27" x14ac:dyDescent="0.25">
      <c r="A223" s="44">
        <f t="shared" si="32"/>
        <v>222</v>
      </c>
      <c r="B223" s="44" t="s">
        <v>5</v>
      </c>
      <c r="C223" s="44" t="s">
        <v>212</v>
      </c>
      <c r="D223" s="45">
        <v>3.6342592592592594E-3</v>
      </c>
      <c r="E223" s="44"/>
      <c r="F223" s="45">
        <f>Curso[[#This Row],[Tempo]]*$AG$4</f>
        <v>7.2074531734990918E-3</v>
      </c>
      <c r="G223" s="46">
        <f t="shared" si="33"/>
        <v>1.6954041601942358</v>
      </c>
      <c r="H223" s="47">
        <f>_xlfn.XLOOKUP(Curso[[#This Row],[Tempo Progr Acum]],Controle[Tempo Esperado Acum],Controle[Data corrida],,1,1)</f>
        <v>44690</v>
      </c>
      <c r="I223" s="47">
        <v>44692</v>
      </c>
      <c r="J223" s="48">
        <f ca="1">IF(Curso[[#This Row],[Data Prevista]]&gt;TODAY(),0,IF(Curso[[#This Row],[Data Prevista]]=TODAY(),3,2))</f>
        <v>2</v>
      </c>
      <c r="K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3" s="53">
        <f>IF((Curso[[#This Row],[Estudado]]-7)&lt;$H$2,"",Curso[[#This Row],[Estudado]]-7)</f>
        <v>44685</v>
      </c>
      <c r="M223" s="53">
        <f>IF((Curso[[#This Row],[Estudado]]-15)&lt;$H$2,"",Curso[[#This Row],[Estudado]]-15)</f>
        <v>44677</v>
      </c>
      <c r="N223" s="53" t="str">
        <f>IF((Curso[[#This Row],[Estudado]]-30)&lt;$H$2,"",Curso[[#This Row],[Estudado]]-30)</f>
        <v/>
      </c>
      <c r="O223" s="53" t="str">
        <f>IF((Curso[[#This Row],[Estudado]]-60)&lt;$H$2,"",Curso[[#This Row],[Estudado]]-60)</f>
        <v/>
      </c>
      <c r="P223" s="53" t="str">
        <f>IF((Curso[[#This Row],[Estudado]]-120)&lt;$H$2,"",Curso[[#This Row],[Estudado]]-120)</f>
        <v/>
      </c>
      <c r="Q223" s="48"/>
      <c r="R223" s="2"/>
      <c r="S223" s="16">
        <f t="shared" si="27"/>
        <v>222</v>
      </c>
      <c r="T223" s="7">
        <f t="shared" si="29"/>
        <v>44888</v>
      </c>
      <c r="U223" s="4" t="str">
        <f t="shared" si="30"/>
        <v>qua</v>
      </c>
      <c r="V223" s="31">
        <f>IF(Controle[[#This Row],[Dia Semana]]&lt;&gt;"dom",$AI$1,0)</f>
        <v>8.5014947683109118E-2</v>
      </c>
      <c r="W223" s="9">
        <f t="shared" si="34"/>
        <v>16.152840059790801</v>
      </c>
      <c r="X223" s="5">
        <f t="shared" si="28"/>
        <v>0</v>
      </c>
      <c r="Y223" s="34">
        <f>Controle[[#This Row],[Tempo Estudado]]+Y222</f>
        <v>2.6933701496367561</v>
      </c>
      <c r="Z223" s="35" t="str">
        <f t="shared" ca="1" si="31"/>
        <v/>
      </c>
      <c r="AA223" s="3" t="str">
        <f ca="1">IF(Z223="x",IF(Controle[[#This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4" spans="1:27" x14ac:dyDescent="0.25">
      <c r="A224" s="44">
        <f t="shared" si="32"/>
        <v>223</v>
      </c>
      <c r="B224" s="44" t="s">
        <v>5</v>
      </c>
      <c r="C224" s="44" t="s">
        <v>213</v>
      </c>
      <c r="D224" s="45">
        <v>3.2870370370370367E-3</v>
      </c>
      <c r="E224" s="44"/>
      <c r="F224" s="45">
        <f>Curso[[#This Row],[Tempo]]*$AG$4</f>
        <v>6.5188429976870757E-3</v>
      </c>
      <c r="G224" s="46">
        <f t="shared" si="33"/>
        <v>1.7019230031919228</v>
      </c>
      <c r="H224" s="47">
        <f>_xlfn.XLOOKUP(Curso[[#This Row],[Tempo Progr Acum]],Controle[Tempo Esperado Acum],Controle[Data corrida],,1,1)</f>
        <v>44691</v>
      </c>
      <c r="I224" s="47">
        <v>44692</v>
      </c>
      <c r="J224" s="48">
        <f ca="1">IF(Curso[[#This Row],[Data Prevista]]&gt;TODAY(),0,IF(Curso[[#This Row],[Data Prevista]]=TODAY(),3,2))</f>
        <v>2</v>
      </c>
      <c r="K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4" s="53">
        <f>IF((Curso[[#This Row],[Estudado]]-7)&lt;$H$2,"",Curso[[#This Row],[Estudado]]-7)</f>
        <v>44685</v>
      </c>
      <c r="M224" s="53">
        <f>IF((Curso[[#This Row],[Estudado]]-15)&lt;$H$2,"",Curso[[#This Row],[Estudado]]-15)</f>
        <v>44677</v>
      </c>
      <c r="N224" s="53" t="str">
        <f>IF((Curso[[#This Row],[Estudado]]-30)&lt;$H$2,"",Curso[[#This Row],[Estudado]]-30)</f>
        <v/>
      </c>
      <c r="O224" s="53" t="str">
        <f>IF((Curso[[#This Row],[Estudado]]-60)&lt;$H$2,"",Curso[[#This Row],[Estudado]]-60)</f>
        <v/>
      </c>
      <c r="P224" s="53" t="str">
        <f>IF((Curso[[#This Row],[Estudado]]-120)&lt;$H$2,"",Curso[[#This Row],[Estudado]]-120)</f>
        <v/>
      </c>
      <c r="Q224" s="48"/>
      <c r="R224" s="2"/>
      <c r="S224" s="16">
        <f t="shared" si="27"/>
        <v>223</v>
      </c>
      <c r="T224" s="7">
        <f t="shared" si="29"/>
        <v>44889</v>
      </c>
      <c r="U224" s="4" t="str">
        <f t="shared" si="30"/>
        <v>qui</v>
      </c>
      <c r="V224" s="31">
        <f>IF(Controle[[#This Row],[Dia Semana]]&lt;&gt;"dom",$AI$1,0)</f>
        <v>8.5014947683109118E-2</v>
      </c>
      <c r="W224" s="9">
        <f t="shared" si="34"/>
        <v>16.237855007473911</v>
      </c>
      <c r="X224" s="5">
        <f t="shared" si="28"/>
        <v>0</v>
      </c>
      <c r="Y224" s="34">
        <f>Controle[[#This Row],[Tempo Estudado]]+Y223</f>
        <v>2.6933701496367561</v>
      </c>
      <c r="Z224" s="35" t="str">
        <f t="shared" ca="1" si="31"/>
        <v/>
      </c>
      <c r="AA224" s="3" t="str">
        <f ca="1">IF(Z224="x",IF(Controle[[#This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5" spans="1:27" x14ac:dyDescent="0.25">
      <c r="A225" s="44">
        <f t="shared" si="32"/>
        <v>224</v>
      </c>
      <c r="B225" s="44" t="s">
        <v>5</v>
      </c>
      <c r="C225" s="44" t="s">
        <v>214</v>
      </c>
      <c r="D225" s="45">
        <v>3.5532407407407405E-3</v>
      </c>
      <c r="E225" s="44"/>
      <c r="F225" s="45">
        <f>Curso[[#This Row],[Tempo]]*$AG$4</f>
        <v>7.0467774658096206E-3</v>
      </c>
      <c r="G225" s="46">
        <f t="shared" si="33"/>
        <v>1.7089697806577324</v>
      </c>
      <c r="H225" s="47">
        <f>_xlfn.XLOOKUP(Curso[[#This Row],[Tempo Progr Acum]],Controle[Tempo Esperado Acum],Controle[Data corrida],,1,1)</f>
        <v>44691</v>
      </c>
      <c r="I225" s="47">
        <v>44692</v>
      </c>
      <c r="J225" s="48">
        <f ca="1">IF(Curso[[#This Row],[Data Prevista]]&gt;TODAY(),0,IF(Curso[[#This Row],[Data Prevista]]=TODAY(),3,2))</f>
        <v>2</v>
      </c>
      <c r="K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5" s="53">
        <f>IF((Curso[[#This Row],[Estudado]]-7)&lt;$H$2,"",Curso[[#This Row],[Estudado]]-7)</f>
        <v>44685</v>
      </c>
      <c r="M225" s="53">
        <f>IF((Curso[[#This Row],[Estudado]]-15)&lt;$H$2,"",Curso[[#This Row],[Estudado]]-15)</f>
        <v>44677</v>
      </c>
      <c r="N225" s="53" t="str">
        <f>IF((Curso[[#This Row],[Estudado]]-30)&lt;$H$2,"",Curso[[#This Row],[Estudado]]-30)</f>
        <v/>
      </c>
      <c r="O225" s="53" t="str">
        <f>IF((Curso[[#This Row],[Estudado]]-60)&lt;$H$2,"",Curso[[#This Row],[Estudado]]-60)</f>
        <v/>
      </c>
      <c r="P225" s="53" t="str">
        <f>IF((Curso[[#This Row],[Estudado]]-120)&lt;$H$2,"",Curso[[#This Row],[Estudado]]-120)</f>
        <v/>
      </c>
      <c r="Q225" s="48"/>
      <c r="R225" s="2"/>
      <c r="S225" s="16">
        <f t="shared" si="27"/>
        <v>224</v>
      </c>
      <c r="T225" s="7">
        <f t="shared" si="29"/>
        <v>44890</v>
      </c>
      <c r="U225" s="4" t="str">
        <f t="shared" si="30"/>
        <v>sex</v>
      </c>
      <c r="V225" s="31">
        <f>IF(Controle[[#This Row],[Dia Semana]]&lt;&gt;"dom",$AI$1,0)</f>
        <v>8.5014947683109118E-2</v>
      </c>
      <c r="W225" s="9">
        <f t="shared" si="34"/>
        <v>16.322869955157021</v>
      </c>
      <c r="X225" s="5">
        <f t="shared" si="28"/>
        <v>0</v>
      </c>
      <c r="Y225" s="34">
        <f>Controle[[#This Row],[Tempo Estudado]]+Y224</f>
        <v>2.6933701496367561</v>
      </c>
      <c r="Z225" s="35" t="str">
        <f t="shared" ca="1" si="31"/>
        <v/>
      </c>
      <c r="AA225" s="3" t="str">
        <f ca="1">IF(Z225="x",IF(Controle[[#This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6" spans="1:27" x14ac:dyDescent="0.25">
      <c r="A226" s="44">
        <f t="shared" si="32"/>
        <v>225</v>
      </c>
      <c r="B226" s="44" t="s">
        <v>5</v>
      </c>
      <c r="C226" s="44" t="s">
        <v>68</v>
      </c>
      <c r="D226" s="45">
        <v>0</v>
      </c>
      <c r="E226" s="44" t="s">
        <v>69</v>
      </c>
      <c r="F226" s="45">
        <f>Curso[[#This Row],[Tempo]]*$AG$4</f>
        <v>0</v>
      </c>
      <c r="G226" s="46">
        <f t="shared" si="33"/>
        <v>1.7089697806577324</v>
      </c>
      <c r="H226" s="47">
        <f>_xlfn.XLOOKUP(Curso[[#This Row],[Tempo Progr Acum]],Controle[Tempo Esperado Acum],Controle[Data corrida],,1,1)</f>
        <v>44691</v>
      </c>
      <c r="I226" s="47">
        <v>44692</v>
      </c>
      <c r="J226" s="48">
        <f ca="1">IF(Curso[[#This Row],[Data Prevista]]&gt;TODAY(),0,IF(Curso[[#This Row],[Data Prevista]]=TODAY(),3,2))</f>
        <v>2</v>
      </c>
      <c r="K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6" s="53">
        <f>IF((Curso[[#This Row],[Estudado]]-7)&lt;$H$2,"",Curso[[#This Row],[Estudado]]-7)</f>
        <v>44685</v>
      </c>
      <c r="M226" s="53">
        <f>IF((Curso[[#This Row],[Estudado]]-15)&lt;$H$2,"",Curso[[#This Row],[Estudado]]-15)</f>
        <v>44677</v>
      </c>
      <c r="N226" s="53" t="str">
        <f>IF((Curso[[#This Row],[Estudado]]-30)&lt;$H$2,"",Curso[[#This Row],[Estudado]]-30)</f>
        <v/>
      </c>
      <c r="O226" s="53" t="str">
        <f>IF((Curso[[#This Row],[Estudado]]-60)&lt;$H$2,"",Curso[[#This Row],[Estudado]]-60)</f>
        <v/>
      </c>
      <c r="P226" s="53" t="str">
        <f>IF((Curso[[#This Row],[Estudado]]-120)&lt;$H$2,"",Curso[[#This Row],[Estudado]]-120)</f>
        <v/>
      </c>
      <c r="Q226" s="48"/>
      <c r="R226" s="2"/>
      <c r="S226" s="16">
        <f t="shared" si="27"/>
        <v>225</v>
      </c>
      <c r="T226" s="7">
        <f t="shared" si="29"/>
        <v>44891</v>
      </c>
      <c r="U226" s="4" t="str">
        <f t="shared" si="30"/>
        <v>sáb</v>
      </c>
      <c r="V226" s="31">
        <f>IF(Controle[[#This Row],[Dia Semana]]&lt;&gt;"dom",$AI$1,0)</f>
        <v>8.5014947683109118E-2</v>
      </c>
      <c r="W226" s="9">
        <f t="shared" si="34"/>
        <v>16.407884902840131</v>
      </c>
      <c r="X226" s="5">
        <f t="shared" si="28"/>
        <v>0</v>
      </c>
      <c r="Y226" s="34">
        <f>Controle[[#This Row],[Tempo Estudado]]+Y225</f>
        <v>2.6933701496367561</v>
      </c>
      <c r="Z226" s="35" t="str">
        <f t="shared" ca="1" si="31"/>
        <v/>
      </c>
      <c r="AA226" s="3" t="str">
        <f ca="1">IF(Z226="x",IF(Controle[[#This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7" spans="1:27" x14ac:dyDescent="0.25">
      <c r="A227" s="44">
        <f t="shared" si="32"/>
        <v>226</v>
      </c>
      <c r="B227" s="44" t="s">
        <v>5</v>
      </c>
      <c r="C227" s="44" t="s">
        <v>70</v>
      </c>
      <c r="D227" s="45">
        <v>0</v>
      </c>
      <c r="E227" s="44" t="s">
        <v>7</v>
      </c>
      <c r="F227" s="45">
        <f>Curso[[#This Row],[Tempo]]*$AG$4</f>
        <v>0</v>
      </c>
      <c r="G227" s="46">
        <f t="shared" si="33"/>
        <v>1.7089697806577324</v>
      </c>
      <c r="H227" s="47">
        <f>_xlfn.XLOOKUP(Curso[[#This Row],[Tempo Progr Acum]],Controle[Tempo Esperado Acum],Controle[Data corrida],,1,1)</f>
        <v>44691</v>
      </c>
      <c r="I227" s="47">
        <v>44692</v>
      </c>
      <c r="J227" s="48">
        <f ca="1">IF(Curso[[#This Row],[Data Prevista]]&gt;TODAY(),0,IF(Curso[[#This Row],[Data Prevista]]=TODAY(),3,2))</f>
        <v>2</v>
      </c>
      <c r="K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7" s="53">
        <f>IF((Curso[[#This Row],[Estudado]]-7)&lt;$H$2,"",Curso[[#This Row],[Estudado]]-7)</f>
        <v>44685</v>
      </c>
      <c r="M227" s="53">
        <f>IF((Curso[[#This Row],[Estudado]]-15)&lt;$H$2,"",Curso[[#This Row],[Estudado]]-15)</f>
        <v>44677</v>
      </c>
      <c r="N227" s="53" t="str">
        <f>IF((Curso[[#This Row],[Estudado]]-30)&lt;$H$2,"",Curso[[#This Row],[Estudado]]-30)</f>
        <v/>
      </c>
      <c r="O227" s="53" t="str">
        <f>IF((Curso[[#This Row],[Estudado]]-60)&lt;$H$2,"",Curso[[#This Row],[Estudado]]-60)</f>
        <v/>
      </c>
      <c r="P227" s="53" t="str">
        <f>IF((Curso[[#This Row],[Estudado]]-120)&lt;$H$2,"",Curso[[#This Row],[Estudado]]-120)</f>
        <v/>
      </c>
      <c r="Q227" s="48"/>
      <c r="R227" s="2"/>
      <c r="S227" s="16">
        <f t="shared" si="27"/>
        <v>226</v>
      </c>
      <c r="T227" s="7">
        <f t="shared" si="29"/>
        <v>44892</v>
      </c>
      <c r="U227" s="4" t="str">
        <f t="shared" si="30"/>
        <v>dom</v>
      </c>
      <c r="V227" s="31">
        <f>IF(Controle[[#This Row],[Dia Semana]]&lt;&gt;"dom",$AI$1,0)</f>
        <v>0</v>
      </c>
      <c r="W227" s="9">
        <f t="shared" si="34"/>
        <v>16.407884902840131</v>
      </c>
      <c r="X227" s="5">
        <f t="shared" si="28"/>
        <v>0</v>
      </c>
      <c r="Y227" s="34">
        <f>Controle[[#This Row],[Tempo Estudado]]+Y226</f>
        <v>2.6933701496367561</v>
      </c>
      <c r="Z227" s="35" t="str">
        <f t="shared" ca="1" si="31"/>
        <v/>
      </c>
      <c r="AA227" s="3" t="str">
        <f ca="1">IF(Z227="x",IF(Controle[[#This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8" spans="1:27" x14ac:dyDescent="0.25">
      <c r="A228" s="44">
        <f t="shared" si="32"/>
        <v>227</v>
      </c>
      <c r="B228" s="44" t="s">
        <v>5</v>
      </c>
      <c r="C228" s="44" t="s">
        <v>71</v>
      </c>
      <c r="D228" s="45">
        <v>0</v>
      </c>
      <c r="E228" s="44" t="s">
        <v>7</v>
      </c>
      <c r="F228" s="45">
        <f>Curso[[#This Row],[Tempo]]*$AG$4</f>
        <v>0</v>
      </c>
      <c r="G228" s="46">
        <f t="shared" si="33"/>
        <v>1.7089697806577324</v>
      </c>
      <c r="H228" s="47">
        <f>_xlfn.XLOOKUP(Curso[[#This Row],[Tempo Progr Acum]],Controle[Tempo Esperado Acum],Controle[Data corrida],,1,1)</f>
        <v>44691</v>
      </c>
      <c r="I228" s="47">
        <v>44692</v>
      </c>
      <c r="J228" s="48">
        <f ca="1">IF(Curso[[#This Row],[Data Prevista]]&gt;TODAY(),0,IF(Curso[[#This Row],[Data Prevista]]=TODAY(),3,2))</f>
        <v>2</v>
      </c>
      <c r="K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8" s="53">
        <f>IF((Curso[[#This Row],[Estudado]]-7)&lt;$H$2,"",Curso[[#This Row],[Estudado]]-7)</f>
        <v>44685</v>
      </c>
      <c r="M228" s="53">
        <f>IF((Curso[[#This Row],[Estudado]]-15)&lt;$H$2,"",Curso[[#This Row],[Estudado]]-15)</f>
        <v>44677</v>
      </c>
      <c r="N228" s="53" t="str">
        <f>IF((Curso[[#This Row],[Estudado]]-30)&lt;$H$2,"",Curso[[#This Row],[Estudado]]-30)</f>
        <v/>
      </c>
      <c r="O228" s="53" t="str">
        <f>IF((Curso[[#This Row],[Estudado]]-60)&lt;$H$2,"",Curso[[#This Row],[Estudado]]-60)</f>
        <v/>
      </c>
      <c r="P228" s="53" t="str">
        <f>IF((Curso[[#This Row],[Estudado]]-120)&lt;$H$2,"",Curso[[#This Row],[Estudado]]-120)</f>
        <v/>
      </c>
      <c r="Q228" s="48"/>
      <c r="R228" s="2"/>
      <c r="S228" s="16">
        <f t="shared" si="27"/>
        <v>227</v>
      </c>
      <c r="T228" s="7">
        <f t="shared" si="29"/>
        <v>44893</v>
      </c>
      <c r="U228" s="4" t="str">
        <f t="shared" si="30"/>
        <v>seg</v>
      </c>
      <c r="V228" s="31">
        <f>IF(Controle[[#This Row],[Dia Semana]]&lt;&gt;"dom",$AI$1,0)</f>
        <v>8.5014947683109118E-2</v>
      </c>
      <c r="W228" s="9">
        <f t="shared" si="34"/>
        <v>16.492899850523241</v>
      </c>
      <c r="X228" s="5">
        <f t="shared" si="28"/>
        <v>0</v>
      </c>
      <c r="Y228" s="34">
        <f>Controle[[#This Row],[Tempo Estudado]]+Y227</f>
        <v>2.6933701496367561</v>
      </c>
      <c r="Z228" s="35" t="str">
        <f t="shared" ca="1" si="31"/>
        <v/>
      </c>
      <c r="AA228" s="3" t="str">
        <f ca="1">IF(Z228="x",IF(Controle[[#This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9" spans="1:27" x14ac:dyDescent="0.25">
      <c r="A229" s="44">
        <f t="shared" si="32"/>
        <v>228</v>
      </c>
      <c r="B229" s="44" t="s">
        <v>5</v>
      </c>
      <c r="C229" s="44" t="s">
        <v>39</v>
      </c>
      <c r="D229" s="45">
        <v>0</v>
      </c>
      <c r="E229" s="44" t="s">
        <v>7</v>
      </c>
      <c r="F229" s="45">
        <f>Curso[[#This Row],[Tempo]]*$AG$4</f>
        <v>0</v>
      </c>
      <c r="G229" s="46">
        <f t="shared" si="33"/>
        <v>1.7089697806577324</v>
      </c>
      <c r="H229" s="47">
        <f>_xlfn.XLOOKUP(Curso[[#This Row],[Tempo Progr Acum]],Controle[Tempo Esperado Acum],Controle[Data corrida],,1,1)</f>
        <v>44691</v>
      </c>
      <c r="I229" s="47">
        <v>44692</v>
      </c>
      <c r="J229" s="48">
        <f ca="1">IF(Curso[[#This Row],[Data Prevista]]&gt;TODAY(),0,IF(Curso[[#This Row],[Data Prevista]]=TODAY(),3,2))</f>
        <v>2</v>
      </c>
      <c r="K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9" s="53">
        <f>IF((Curso[[#This Row],[Estudado]]-7)&lt;$H$2,"",Curso[[#This Row],[Estudado]]-7)</f>
        <v>44685</v>
      </c>
      <c r="M229" s="53">
        <f>IF((Curso[[#This Row],[Estudado]]-15)&lt;$H$2,"",Curso[[#This Row],[Estudado]]-15)</f>
        <v>44677</v>
      </c>
      <c r="N229" s="53" t="str">
        <f>IF((Curso[[#This Row],[Estudado]]-30)&lt;$H$2,"",Curso[[#This Row],[Estudado]]-30)</f>
        <v/>
      </c>
      <c r="O229" s="53" t="str">
        <f>IF((Curso[[#This Row],[Estudado]]-60)&lt;$H$2,"",Curso[[#This Row],[Estudado]]-60)</f>
        <v/>
      </c>
      <c r="P229" s="53" t="str">
        <f>IF((Curso[[#This Row],[Estudado]]-120)&lt;$H$2,"",Curso[[#This Row],[Estudado]]-120)</f>
        <v/>
      </c>
      <c r="Q229" s="48"/>
      <c r="R229" s="2"/>
      <c r="S229" s="16">
        <f t="shared" si="27"/>
        <v>228</v>
      </c>
      <c r="T229" s="7">
        <f t="shared" si="29"/>
        <v>44894</v>
      </c>
      <c r="U229" s="4" t="str">
        <f t="shared" si="30"/>
        <v>ter</v>
      </c>
      <c r="V229" s="31">
        <f>IF(Controle[[#This Row],[Dia Semana]]&lt;&gt;"dom",$AI$1,0)</f>
        <v>8.5014947683109118E-2</v>
      </c>
      <c r="W229" s="9">
        <f t="shared" si="34"/>
        <v>16.577914798206351</v>
      </c>
      <c r="X229" s="5">
        <f t="shared" si="28"/>
        <v>0</v>
      </c>
      <c r="Y229" s="34">
        <f>Controle[[#This Row],[Tempo Estudado]]+Y228</f>
        <v>2.6933701496367561</v>
      </c>
      <c r="Z229" s="35" t="str">
        <f t="shared" ca="1" si="31"/>
        <v/>
      </c>
      <c r="AA229" s="3" t="str">
        <f ca="1">IF(Z229="x",IF(Controle[[#This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0" spans="1:27" x14ac:dyDescent="0.25">
      <c r="A230" s="44">
        <f t="shared" si="32"/>
        <v>229</v>
      </c>
      <c r="B230" s="44" t="s">
        <v>5</v>
      </c>
      <c r="C230" s="44" t="s">
        <v>215</v>
      </c>
      <c r="D230" s="45">
        <v>0</v>
      </c>
      <c r="E230" s="44" t="s">
        <v>7</v>
      </c>
      <c r="F230" s="45">
        <f>Curso[[#This Row],[Tempo]]*$AG$4</f>
        <v>0</v>
      </c>
      <c r="G230" s="46">
        <f t="shared" si="33"/>
        <v>1.7089697806577324</v>
      </c>
      <c r="H230" s="47">
        <f>_xlfn.XLOOKUP(Curso[[#This Row],[Tempo Progr Acum]],Controle[Tempo Esperado Acum],Controle[Data corrida],,1,1)</f>
        <v>44691</v>
      </c>
      <c r="I230" s="47">
        <v>44692</v>
      </c>
      <c r="J230" s="48">
        <f ca="1">IF(Curso[[#This Row],[Data Prevista]]&gt;TODAY(),0,IF(Curso[[#This Row],[Data Prevista]]=TODAY(),3,2))</f>
        <v>2</v>
      </c>
      <c r="K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0" s="53">
        <f>IF((Curso[[#This Row],[Estudado]]-7)&lt;$H$2,"",Curso[[#This Row],[Estudado]]-7)</f>
        <v>44685</v>
      </c>
      <c r="M230" s="53">
        <f>IF((Curso[[#This Row],[Estudado]]-15)&lt;$H$2,"",Curso[[#This Row],[Estudado]]-15)</f>
        <v>44677</v>
      </c>
      <c r="N230" s="53" t="str">
        <f>IF((Curso[[#This Row],[Estudado]]-30)&lt;$H$2,"",Curso[[#This Row],[Estudado]]-30)</f>
        <v/>
      </c>
      <c r="O230" s="53" t="str">
        <f>IF((Curso[[#This Row],[Estudado]]-60)&lt;$H$2,"",Curso[[#This Row],[Estudado]]-60)</f>
        <v/>
      </c>
      <c r="P230" s="53" t="str">
        <f>IF((Curso[[#This Row],[Estudado]]-120)&lt;$H$2,"",Curso[[#This Row],[Estudado]]-120)</f>
        <v/>
      </c>
      <c r="Q230" s="48"/>
      <c r="R230" s="2"/>
      <c r="S230" s="16">
        <f t="shared" si="27"/>
        <v>229</v>
      </c>
      <c r="T230" s="7">
        <f t="shared" si="29"/>
        <v>44895</v>
      </c>
      <c r="U230" s="4" t="str">
        <f t="shared" si="30"/>
        <v>qua</v>
      </c>
      <c r="V230" s="31">
        <f>IF(Controle[[#This Row],[Dia Semana]]&lt;&gt;"dom",$AI$1,0)</f>
        <v>8.5014947683109118E-2</v>
      </c>
      <c r="W230" s="9">
        <f t="shared" si="34"/>
        <v>16.662929745889461</v>
      </c>
      <c r="X230" s="5">
        <f t="shared" si="28"/>
        <v>0</v>
      </c>
      <c r="Y230" s="34">
        <f>Controle[[#This Row],[Tempo Estudado]]+Y229</f>
        <v>2.6933701496367561</v>
      </c>
      <c r="Z230" s="35" t="str">
        <f t="shared" ca="1" si="31"/>
        <v/>
      </c>
      <c r="AA230" s="3" t="str">
        <f ca="1">IF(Z230="x",IF(Controle[[#This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1" spans="1:27" x14ac:dyDescent="0.25">
      <c r="A231" s="44">
        <f t="shared" si="32"/>
        <v>230</v>
      </c>
      <c r="B231" s="44" t="s">
        <v>5</v>
      </c>
      <c r="C231" s="44" t="s">
        <v>42</v>
      </c>
      <c r="D231" s="45">
        <v>2.2916666666666667E-3</v>
      </c>
      <c r="E231" s="44"/>
      <c r="F231" s="45">
        <f>Curso[[#This Row],[Tempo]]*$AG$4</f>
        <v>4.5448271603593E-3</v>
      </c>
      <c r="G231" s="46">
        <f t="shared" si="33"/>
        <v>1.7135146078180916</v>
      </c>
      <c r="H231" s="47">
        <f>_xlfn.XLOOKUP(Curso[[#This Row],[Tempo Progr Acum]],Controle[Tempo Esperado Acum],Controle[Data corrida],,1,1)</f>
        <v>44691</v>
      </c>
      <c r="I231" s="47">
        <v>44692</v>
      </c>
      <c r="J231" s="48">
        <f ca="1">IF(Curso[[#This Row],[Data Prevista]]&gt;TODAY(),0,IF(Curso[[#This Row],[Data Prevista]]=TODAY(),3,2))</f>
        <v>2</v>
      </c>
      <c r="K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1" s="53">
        <f>IF((Curso[[#This Row],[Estudado]]-7)&lt;$H$2,"",Curso[[#This Row],[Estudado]]-7)</f>
        <v>44685</v>
      </c>
      <c r="M231" s="53">
        <f>IF((Curso[[#This Row],[Estudado]]-15)&lt;$H$2,"",Curso[[#This Row],[Estudado]]-15)</f>
        <v>44677</v>
      </c>
      <c r="N231" s="53" t="str">
        <f>IF((Curso[[#This Row],[Estudado]]-30)&lt;$H$2,"",Curso[[#This Row],[Estudado]]-30)</f>
        <v/>
      </c>
      <c r="O231" s="53" t="str">
        <f>IF((Curso[[#This Row],[Estudado]]-60)&lt;$H$2,"",Curso[[#This Row],[Estudado]]-60)</f>
        <v/>
      </c>
      <c r="P231" s="53" t="str">
        <f>IF((Curso[[#This Row],[Estudado]]-120)&lt;$H$2,"",Curso[[#This Row],[Estudado]]-120)</f>
        <v/>
      </c>
      <c r="Q231" s="48"/>
      <c r="R231" s="2"/>
      <c r="S231" s="16">
        <f t="shared" si="27"/>
        <v>230</v>
      </c>
      <c r="T231" s="7">
        <f t="shared" si="29"/>
        <v>44896</v>
      </c>
      <c r="U231" s="4" t="str">
        <f t="shared" si="30"/>
        <v>qui</v>
      </c>
      <c r="V231" s="31">
        <f>IF(Controle[[#This Row],[Dia Semana]]&lt;&gt;"dom",$AI$1,0)</f>
        <v>8.5014947683109118E-2</v>
      </c>
      <c r="W231" s="9">
        <f t="shared" si="34"/>
        <v>16.74794469357257</v>
      </c>
      <c r="X231" s="5">
        <f t="shared" si="28"/>
        <v>0</v>
      </c>
      <c r="Y231" s="34">
        <f>Controle[[#This Row],[Tempo Estudado]]+Y230</f>
        <v>2.6933701496367561</v>
      </c>
      <c r="Z231" s="35" t="str">
        <f t="shared" ca="1" si="31"/>
        <v/>
      </c>
      <c r="AA231" s="3" t="str">
        <f ca="1">IF(Z231="x",IF(Controle[[#This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2" spans="1:27" x14ac:dyDescent="0.25">
      <c r="A232" s="44">
        <f t="shared" si="32"/>
        <v>231</v>
      </c>
      <c r="B232" s="44" t="s">
        <v>5</v>
      </c>
      <c r="C232" s="44" t="s">
        <v>140</v>
      </c>
      <c r="D232" s="45">
        <v>3.0439814814814821E-3</v>
      </c>
      <c r="E232" s="44"/>
      <c r="F232" s="45">
        <f>Curso[[#This Row],[Tempo]]*$AG$4</f>
        <v>6.0368158746186666E-3</v>
      </c>
      <c r="G232" s="46">
        <f t="shared" si="33"/>
        <v>1.7195514236927103</v>
      </c>
      <c r="H232" s="47">
        <f>_xlfn.XLOOKUP(Curso[[#This Row],[Tempo Progr Acum]],Controle[Tempo Esperado Acum],Controle[Data corrida],,1,1)</f>
        <v>44691</v>
      </c>
      <c r="I232" s="47">
        <v>44692</v>
      </c>
      <c r="J232" s="48">
        <f ca="1">IF(Curso[[#This Row],[Data Prevista]]&gt;TODAY(),0,IF(Curso[[#This Row],[Data Prevista]]=TODAY(),3,2))</f>
        <v>2</v>
      </c>
      <c r="K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2" s="53">
        <f>IF((Curso[[#This Row],[Estudado]]-7)&lt;$H$2,"",Curso[[#This Row],[Estudado]]-7)</f>
        <v>44685</v>
      </c>
      <c r="M232" s="53">
        <f>IF((Curso[[#This Row],[Estudado]]-15)&lt;$H$2,"",Curso[[#This Row],[Estudado]]-15)</f>
        <v>44677</v>
      </c>
      <c r="N232" s="53" t="str">
        <f>IF((Curso[[#This Row],[Estudado]]-30)&lt;$H$2,"",Curso[[#This Row],[Estudado]]-30)</f>
        <v/>
      </c>
      <c r="O232" s="53" t="str">
        <f>IF((Curso[[#This Row],[Estudado]]-60)&lt;$H$2,"",Curso[[#This Row],[Estudado]]-60)</f>
        <v/>
      </c>
      <c r="P232" s="53" t="str">
        <f>IF((Curso[[#This Row],[Estudado]]-120)&lt;$H$2,"",Curso[[#This Row],[Estudado]]-120)</f>
        <v/>
      </c>
      <c r="Q232" s="48"/>
      <c r="R232" s="2"/>
      <c r="S232" s="16">
        <f t="shared" si="27"/>
        <v>231</v>
      </c>
      <c r="T232" s="7">
        <f t="shared" si="29"/>
        <v>44897</v>
      </c>
      <c r="U232" s="4" t="str">
        <f t="shared" si="30"/>
        <v>sex</v>
      </c>
      <c r="V232" s="31">
        <f>IF(Controle[[#This Row],[Dia Semana]]&lt;&gt;"dom",$AI$1,0)</f>
        <v>8.5014947683109118E-2</v>
      </c>
      <c r="W232" s="9">
        <f t="shared" si="34"/>
        <v>16.83295964125568</v>
      </c>
      <c r="X232" s="5">
        <f t="shared" si="28"/>
        <v>0</v>
      </c>
      <c r="Y232" s="34">
        <f>Controle[[#This Row],[Tempo Estudado]]+Y231</f>
        <v>2.6933701496367561</v>
      </c>
      <c r="Z232" s="35" t="str">
        <f t="shared" ca="1" si="31"/>
        <v/>
      </c>
      <c r="AA232" s="3" t="str">
        <f ca="1">IF(Z232="x",IF(Controle[[#This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3" spans="1:27" x14ac:dyDescent="0.25">
      <c r="A233" s="44">
        <f t="shared" si="32"/>
        <v>232</v>
      </c>
      <c r="B233" s="44" t="s">
        <v>5</v>
      </c>
      <c r="C233" s="44" t="s">
        <v>141</v>
      </c>
      <c r="D233" s="45">
        <v>3.2291666666666666E-3</v>
      </c>
      <c r="E233" s="44"/>
      <c r="F233" s="45">
        <f>Curso[[#This Row],[Tempo]]*$AG$4</f>
        <v>6.4040746350517404E-3</v>
      </c>
      <c r="G233" s="46">
        <f t="shared" si="33"/>
        <v>1.7259554983277621</v>
      </c>
      <c r="H233" s="47">
        <f>_xlfn.XLOOKUP(Curso[[#This Row],[Tempo Progr Acum]],Controle[Tempo Esperado Acum],Controle[Data corrida],,1,1)</f>
        <v>44691</v>
      </c>
      <c r="I233" s="47">
        <v>44692</v>
      </c>
      <c r="J233" s="48">
        <f ca="1">IF(Curso[[#This Row],[Data Prevista]]&gt;TODAY(),0,IF(Curso[[#This Row],[Data Prevista]]=TODAY(),3,2))</f>
        <v>2</v>
      </c>
      <c r="K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3" s="53">
        <f>IF((Curso[[#This Row],[Estudado]]-7)&lt;$H$2,"",Curso[[#This Row],[Estudado]]-7)</f>
        <v>44685</v>
      </c>
      <c r="M233" s="53">
        <f>IF((Curso[[#This Row],[Estudado]]-15)&lt;$H$2,"",Curso[[#This Row],[Estudado]]-15)</f>
        <v>44677</v>
      </c>
      <c r="N233" s="53" t="str">
        <f>IF((Curso[[#This Row],[Estudado]]-30)&lt;$H$2,"",Curso[[#This Row],[Estudado]]-30)</f>
        <v/>
      </c>
      <c r="O233" s="53" t="str">
        <f>IF((Curso[[#This Row],[Estudado]]-60)&lt;$H$2,"",Curso[[#This Row],[Estudado]]-60)</f>
        <v/>
      </c>
      <c r="P233" s="53" t="str">
        <f>IF((Curso[[#This Row],[Estudado]]-120)&lt;$H$2,"",Curso[[#This Row],[Estudado]]-120)</f>
        <v/>
      </c>
      <c r="Q233" s="48"/>
      <c r="R233" s="2"/>
      <c r="S233" s="16">
        <f t="shared" si="27"/>
        <v>232</v>
      </c>
      <c r="T233" s="7">
        <f t="shared" si="29"/>
        <v>44898</v>
      </c>
      <c r="U233" s="4" t="str">
        <f t="shared" si="30"/>
        <v>sáb</v>
      </c>
      <c r="V233" s="31">
        <f>IF(Controle[[#This Row],[Dia Semana]]&lt;&gt;"dom",$AI$1,0)</f>
        <v>8.5014947683109118E-2</v>
      </c>
      <c r="W233" s="9">
        <f t="shared" si="34"/>
        <v>16.91797458893879</v>
      </c>
      <c r="X233" s="5">
        <f t="shared" si="28"/>
        <v>0</v>
      </c>
      <c r="Y233" s="34">
        <f>Controle[[#This Row],[Tempo Estudado]]+Y232</f>
        <v>2.6933701496367561</v>
      </c>
      <c r="Z233" s="35" t="str">
        <f t="shared" ca="1" si="31"/>
        <v/>
      </c>
      <c r="AA233" s="3" t="str">
        <f ca="1">IF(Z233="x",IF(Controle[[#This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4" spans="1:27" x14ac:dyDescent="0.25">
      <c r="A234" s="44">
        <f t="shared" si="32"/>
        <v>233</v>
      </c>
      <c r="B234" s="44" t="s">
        <v>5</v>
      </c>
      <c r="C234" s="44" t="s">
        <v>142</v>
      </c>
      <c r="D234" s="45">
        <v>3.4375E-3</v>
      </c>
      <c r="E234" s="44"/>
      <c r="F234" s="45">
        <f>Curso[[#This Row],[Tempo]]*$AG$4</f>
        <v>6.8172407405389492E-3</v>
      </c>
      <c r="G234" s="46">
        <f t="shared" si="33"/>
        <v>1.732772739068301</v>
      </c>
      <c r="H234" s="47">
        <f>_xlfn.XLOOKUP(Curso[[#This Row],[Tempo Progr Acum]],Controle[Tempo Esperado Acum],Controle[Data corrida],,1,1)</f>
        <v>44691</v>
      </c>
      <c r="I234" s="47">
        <v>44692</v>
      </c>
      <c r="J234" s="48">
        <f ca="1">IF(Curso[[#This Row],[Data Prevista]]&gt;TODAY(),0,IF(Curso[[#This Row],[Data Prevista]]=TODAY(),3,2))</f>
        <v>2</v>
      </c>
      <c r="K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4" s="53">
        <f>IF((Curso[[#This Row],[Estudado]]-7)&lt;$H$2,"",Curso[[#This Row],[Estudado]]-7)</f>
        <v>44685</v>
      </c>
      <c r="M234" s="53">
        <f>IF((Curso[[#This Row],[Estudado]]-15)&lt;$H$2,"",Curso[[#This Row],[Estudado]]-15)</f>
        <v>44677</v>
      </c>
      <c r="N234" s="53" t="str">
        <f>IF((Curso[[#This Row],[Estudado]]-30)&lt;$H$2,"",Curso[[#This Row],[Estudado]]-30)</f>
        <v/>
      </c>
      <c r="O234" s="53" t="str">
        <f>IF((Curso[[#This Row],[Estudado]]-60)&lt;$H$2,"",Curso[[#This Row],[Estudado]]-60)</f>
        <v/>
      </c>
      <c r="P234" s="53" t="str">
        <f>IF((Curso[[#This Row],[Estudado]]-120)&lt;$H$2,"",Curso[[#This Row],[Estudado]]-120)</f>
        <v/>
      </c>
      <c r="Q234" s="48"/>
      <c r="R234" s="2"/>
      <c r="S234" s="16">
        <f t="shared" si="27"/>
        <v>233</v>
      </c>
      <c r="T234" s="7">
        <f t="shared" si="29"/>
        <v>44899</v>
      </c>
      <c r="U234" s="4" t="str">
        <f t="shared" si="30"/>
        <v>dom</v>
      </c>
      <c r="V234" s="31">
        <f>IF(Controle[[#This Row],[Dia Semana]]&lt;&gt;"dom",$AI$1,0)</f>
        <v>0</v>
      </c>
      <c r="W234" s="9">
        <f t="shared" si="34"/>
        <v>16.91797458893879</v>
      </c>
      <c r="X234" s="5">
        <f t="shared" si="28"/>
        <v>0</v>
      </c>
      <c r="Y234" s="34">
        <f>Controle[[#This Row],[Tempo Estudado]]+Y233</f>
        <v>2.6933701496367561</v>
      </c>
      <c r="Z234" s="35" t="str">
        <f t="shared" ca="1" si="31"/>
        <v/>
      </c>
      <c r="AA234" s="3" t="str">
        <f ca="1">IF(Z234="x",IF(Controle[[#This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5" spans="1:27" x14ac:dyDescent="0.25">
      <c r="A235" s="44">
        <f t="shared" si="32"/>
        <v>234</v>
      </c>
      <c r="B235" s="44" t="s">
        <v>5</v>
      </c>
      <c r="C235" s="44" t="s">
        <v>216</v>
      </c>
      <c r="D235" s="45">
        <v>4.2245370370370371E-3</v>
      </c>
      <c r="E235" s="44"/>
      <c r="F235" s="45">
        <f>Curso[[#This Row],[Tempo]]*$AG$4</f>
        <v>8.3780904723795169E-3</v>
      </c>
      <c r="G235" s="46">
        <f t="shared" si="33"/>
        <v>1.7411508295406806</v>
      </c>
      <c r="H235" s="47">
        <f>_xlfn.XLOOKUP(Curso[[#This Row],[Tempo Progr Acum]],Controle[Tempo Esperado Acum],Controle[Data corrida],,1,1)</f>
        <v>44691</v>
      </c>
      <c r="I235" s="47">
        <v>44692</v>
      </c>
      <c r="J235" s="48">
        <f ca="1">IF(Curso[[#This Row],[Data Prevista]]&gt;TODAY(),0,IF(Curso[[#This Row],[Data Prevista]]=TODAY(),3,2))</f>
        <v>2</v>
      </c>
      <c r="K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5" s="53">
        <f>IF((Curso[[#This Row],[Estudado]]-7)&lt;$H$2,"",Curso[[#This Row],[Estudado]]-7)</f>
        <v>44685</v>
      </c>
      <c r="M235" s="53">
        <f>IF((Curso[[#This Row],[Estudado]]-15)&lt;$H$2,"",Curso[[#This Row],[Estudado]]-15)</f>
        <v>44677</v>
      </c>
      <c r="N235" s="53" t="str">
        <f>IF((Curso[[#This Row],[Estudado]]-30)&lt;$H$2,"",Curso[[#This Row],[Estudado]]-30)</f>
        <v/>
      </c>
      <c r="O235" s="53" t="str">
        <f>IF((Curso[[#This Row],[Estudado]]-60)&lt;$H$2,"",Curso[[#This Row],[Estudado]]-60)</f>
        <v/>
      </c>
      <c r="P235" s="53" t="str">
        <f>IF((Curso[[#This Row],[Estudado]]-120)&lt;$H$2,"",Curso[[#This Row],[Estudado]]-120)</f>
        <v/>
      </c>
      <c r="Q235" s="48"/>
      <c r="R235" s="2"/>
      <c r="S235" s="16">
        <f t="shared" si="27"/>
        <v>234</v>
      </c>
      <c r="T235" s="7">
        <f t="shared" si="29"/>
        <v>44900</v>
      </c>
      <c r="U235" s="4" t="str">
        <f t="shared" si="30"/>
        <v>seg</v>
      </c>
      <c r="V235" s="31">
        <f>IF(Controle[[#This Row],[Dia Semana]]&lt;&gt;"dom",$AI$1,0)</f>
        <v>8.5014947683109118E-2</v>
      </c>
      <c r="W235" s="9">
        <f t="shared" si="34"/>
        <v>17.0029895366219</v>
      </c>
      <c r="X235" s="5">
        <f t="shared" si="28"/>
        <v>0</v>
      </c>
      <c r="Y235" s="34">
        <f>Controle[[#This Row],[Tempo Estudado]]+Y234</f>
        <v>2.6933701496367561</v>
      </c>
      <c r="Z235" s="35" t="str">
        <f t="shared" ca="1" si="31"/>
        <v/>
      </c>
      <c r="AA235" s="3" t="str">
        <f ca="1">IF(Z235="x",IF(Controle[[#This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6" spans="1:27" x14ac:dyDescent="0.25">
      <c r="A236" s="44">
        <f t="shared" si="32"/>
        <v>235</v>
      </c>
      <c r="B236" s="44" t="s">
        <v>5</v>
      </c>
      <c r="C236" s="44" t="s">
        <v>217</v>
      </c>
      <c r="D236" s="45">
        <v>2.2916666666666667E-3</v>
      </c>
      <c r="E236" s="44"/>
      <c r="F236" s="45">
        <f>Curso[[#This Row],[Tempo]]*$AG$4</f>
        <v>4.5448271603593E-3</v>
      </c>
      <c r="G236" s="46">
        <f t="shared" si="33"/>
        <v>1.7456956567010398</v>
      </c>
      <c r="H236" s="47">
        <f>_xlfn.XLOOKUP(Curso[[#This Row],[Tempo Progr Acum]],Controle[Tempo Esperado Acum],Controle[Data corrida],,1,1)</f>
        <v>44691</v>
      </c>
      <c r="I236" s="47">
        <v>44692</v>
      </c>
      <c r="J236" s="48">
        <f ca="1">IF(Curso[[#This Row],[Data Prevista]]&gt;TODAY(),0,IF(Curso[[#This Row],[Data Prevista]]=TODAY(),3,2))</f>
        <v>2</v>
      </c>
      <c r="K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6" s="53">
        <f>IF((Curso[[#This Row],[Estudado]]-7)&lt;$H$2,"",Curso[[#This Row],[Estudado]]-7)</f>
        <v>44685</v>
      </c>
      <c r="M236" s="53">
        <f>IF((Curso[[#This Row],[Estudado]]-15)&lt;$H$2,"",Curso[[#This Row],[Estudado]]-15)</f>
        <v>44677</v>
      </c>
      <c r="N236" s="53" t="str">
        <f>IF((Curso[[#This Row],[Estudado]]-30)&lt;$H$2,"",Curso[[#This Row],[Estudado]]-30)</f>
        <v/>
      </c>
      <c r="O236" s="53" t="str">
        <f>IF((Curso[[#This Row],[Estudado]]-60)&lt;$H$2,"",Curso[[#This Row],[Estudado]]-60)</f>
        <v/>
      </c>
      <c r="P236" s="53" t="str">
        <f>IF((Curso[[#This Row],[Estudado]]-120)&lt;$H$2,"",Curso[[#This Row],[Estudado]]-120)</f>
        <v/>
      </c>
      <c r="Q236" s="48"/>
      <c r="R236" s="2"/>
      <c r="S236" s="16">
        <f t="shared" si="27"/>
        <v>235</v>
      </c>
      <c r="T236" s="7">
        <f t="shared" si="29"/>
        <v>44901</v>
      </c>
      <c r="U236" s="4" t="str">
        <f t="shared" si="30"/>
        <v>ter</v>
      </c>
      <c r="V236" s="31">
        <f>IF(Controle[[#This Row],[Dia Semana]]&lt;&gt;"dom",$AI$1,0)</f>
        <v>8.5014947683109118E-2</v>
      </c>
      <c r="W236" s="9">
        <f t="shared" si="34"/>
        <v>17.08800448430501</v>
      </c>
      <c r="X236" s="5">
        <f t="shared" si="28"/>
        <v>0</v>
      </c>
      <c r="Y236" s="34">
        <f>Controle[[#This Row],[Tempo Estudado]]+Y235</f>
        <v>2.6933701496367561</v>
      </c>
      <c r="Z236" s="35" t="str">
        <f t="shared" ca="1" si="31"/>
        <v/>
      </c>
      <c r="AA236" s="3" t="str">
        <f ca="1">IF(Z236="x",IF(Controle[[#This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7" spans="1:27" x14ac:dyDescent="0.25">
      <c r="A237" s="44">
        <f t="shared" si="32"/>
        <v>236</v>
      </c>
      <c r="B237" s="44" t="s">
        <v>5</v>
      </c>
      <c r="C237" s="44" t="s">
        <v>218</v>
      </c>
      <c r="D237" s="45">
        <v>2.9861111111111113E-3</v>
      </c>
      <c r="E237" s="44"/>
      <c r="F237" s="45">
        <f>Curso[[#This Row],[Tempo]]*$AG$4</f>
        <v>5.9220475119833305E-3</v>
      </c>
      <c r="G237" s="46">
        <f t="shared" si="33"/>
        <v>1.751617704213023</v>
      </c>
      <c r="H237" s="47">
        <f>_xlfn.XLOOKUP(Curso[[#This Row],[Tempo Progr Acum]],Controle[Tempo Esperado Acum],Controle[Data corrida],,1,1)</f>
        <v>44691</v>
      </c>
      <c r="I237" s="47">
        <v>44692</v>
      </c>
      <c r="J237" s="48">
        <f ca="1">IF(Curso[[#This Row],[Data Prevista]]&gt;TODAY(),0,IF(Curso[[#This Row],[Data Prevista]]=TODAY(),3,2))</f>
        <v>2</v>
      </c>
      <c r="K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7" s="53">
        <f>IF((Curso[[#This Row],[Estudado]]-7)&lt;$H$2,"",Curso[[#This Row],[Estudado]]-7)</f>
        <v>44685</v>
      </c>
      <c r="M237" s="53">
        <f>IF((Curso[[#This Row],[Estudado]]-15)&lt;$H$2,"",Curso[[#This Row],[Estudado]]-15)</f>
        <v>44677</v>
      </c>
      <c r="N237" s="53" t="str">
        <f>IF((Curso[[#This Row],[Estudado]]-30)&lt;$H$2,"",Curso[[#This Row],[Estudado]]-30)</f>
        <v/>
      </c>
      <c r="O237" s="53" t="str">
        <f>IF((Curso[[#This Row],[Estudado]]-60)&lt;$H$2,"",Curso[[#This Row],[Estudado]]-60)</f>
        <v/>
      </c>
      <c r="P237" s="53" t="str">
        <f>IF((Curso[[#This Row],[Estudado]]-120)&lt;$H$2,"",Curso[[#This Row],[Estudado]]-120)</f>
        <v/>
      </c>
      <c r="Q237" s="48"/>
      <c r="R237" s="2"/>
      <c r="S237" s="16">
        <f t="shared" si="27"/>
        <v>236</v>
      </c>
      <c r="T237" s="7">
        <f t="shared" si="29"/>
        <v>44902</v>
      </c>
      <c r="U237" s="4" t="str">
        <f t="shared" si="30"/>
        <v>qua</v>
      </c>
      <c r="V237" s="31">
        <f>IF(Controle[[#This Row],[Dia Semana]]&lt;&gt;"dom",$AI$1,0)</f>
        <v>8.5014947683109118E-2</v>
      </c>
      <c r="W237" s="9">
        <f t="shared" si="34"/>
        <v>17.17301943198812</v>
      </c>
      <c r="X237" s="5">
        <f t="shared" si="28"/>
        <v>0</v>
      </c>
      <c r="Y237" s="34">
        <f>Controle[[#This Row],[Tempo Estudado]]+Y236</f>
        <v>2.6933701496367561</v>
      </c>
      <c r="Z237" s="35" t="str">
        <f t="shared" ca="1" si="31"/>
        <v/>
      </c>
      <c r="AA237" s="3" t="str">
        <f ca="1">IF(Z237="x",IF(Controle[[#This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8" spans="1:27" x14ac:dyDescent="0.25">
      <c r="A238" s="44">
        <f t="shared" si="32"/>
        <v>237</v>
      </c>
      <c r="B238" s="44" t="s">
        <v>5</v>
      </c>
      <c r="C238" s="44" t="s">
        <v>219</v>
      </c>
      <c r="D238" s="45">
        <v>2.615740740740741E-3</v>
      </c>
      <c r="E238" s="44"/>
      <c r="F238" s="45">
        <f>Curso[[#This Row],[Tempo]]*$AG$4</f>
        <v>5.1875299911171811E-3</v>
      </c>
      <c r="G238" s="46">
        <f t="shared" si="33"/>
        <v>1.7568052342041403</v>
      </c>
      <c r="H238" s="47">
        <f>_xlfn.XLOOKUP(Curso[[#This Row],[Tempo Progr Acum]],Controle[Tempo Esperado Acum],Controle[Data corrida],,1,1)</f>
        <v>44691</v>
      </c>
      <c r="I238" s="47">
        <v>44692</v>
      </c>
      <c r="J238" s="48">
        <f ca="1">IF(Curso[[#This Row],[Data Prevista]]&gt;TODAY(),0,IF(Curso[[#This Row],[Data Prevista]]=TODAY(),3,2))</f>
        <v>2</v>
      </c>
      <c r="K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8" s="53">
        <f>IF((Curso[[#This Row],[Estudado]]-7)&lt;$H$2,"",Curso[[#This Row],[Estudado]]-7)</f>
        <v>44685</v>
      </c>
      <c r="M238" s="53">
        <f>IF((Curso[[#This Row],[Estudado]]-15)&lt;$H$2,"",Curso[[#This Row],[Estudado]]-15)</f>
        <v>44677</v>
      </c>
      <c r="N238" s="53" t="str">
        <f>IF((Curso[[#This Row],[Estudado]]-30)&lt;$H$2,"",Curso[[#This Row],[Estudado]]-30)</f>
        <v/>
      </c>
      <c r="O238" s="53" t="str">
        <f>IF((Curso[[#This Row],[Estudado]]-60)&lt;$H$2,"",Curso[[#This Row],[Estudado]]-60)</f>
        <v/>
      </c>
      <c r="P238" s="53" t="str">
        <f>IF((Curso[[#This Row],[Estudado]]-120)&lt;$H$2,"",Curso[[#This Row],[Estudado]]-120)</f>
        <v/>
      </c>
      <c r="Q238" s="48"/>
      <c r="R238" s="2"/>
      <c r="S238" s="16">
        <f t="shared" si="27"/>
        <v>237</v>
      </c>
      <c r="T238" s="7">
        <f t="shared" si="29"/>
        <v>44903</v>
      </c>
      <c r="U238" s="4" t="str">
        <f t="shared" si="30"/>
        <v>qui</v>
      </c>
      <c r="V238" s="31">
        <f>IF(Controle[[#This Row],[Dia Semana]]&lt;&gt;"dom",$AI$1,0)</f>
        <v>8.5014947683109118E-2</v>
      </c>
      <c r="W238" s="9">
        <f t="shared" si="34"/>
        <v>17.25803437967123</v>
      </c>
      <c r="X238" s="5">
        <f t="shared" si="28"/>
        <v>0</v>
      </c>
      <c r="Y238" s="34">
        <f>Controle[[#This Row],[Tempo Estudado]]+Y237</f>
        <v>2.6933701496367561</v>
      </c>
      <c r="Z238" s="35" t="str">
        <f t="shared" ca="1" si="31"/>
        <v/>
      </c>
      <c r="AA238" s="3" t="str">
        <f ca="1">IF(Z238="x",IF(Controle[[#This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9" spans="1:27" x14ac:dyDescent="0.25">
      <c r="A239" s="44">
        <f t="shared" si="32"/>
        <v>238</v>
      </c>
      <c r="B239" s="44" t="s">
        <v>5</v>
      </c>
      <c r="C239" s="44" t="s">
        <v>220</v>
      </c>
      <c r="D239" s="45">
        <v>2.0601851851851853E-3</v>
      </c>
      <c r="E239" s="44"/>
      <c r="F239" s="45">
        <f>Curso[[#This Row],[Tempo]]*$AG$4</f>
        <v>4.0857537098179563E-3</v>
      </c>
      <c r="G239" s="46">
        <f t="shared" si="33"/>
        <v>1.7608909879139583</v>
      </c>
      <c r="H239" s="47">
        <f>_xlfn.XLOOKUP(Curso[[#This Row],[Tempo Progr Acum]],Controle[Tempo Esperado Acum],Controle[Data corrida],,1,1)</f>
        <v>44691</v>
      </c>
      <c r="I239" s="47">
        <v>44692</v>
      </c>
      <c r="J239" s="48">
        <f ca="1">IF(Curso[[#This Row],[Data Prevista]]&gt;TODAY(),0,IF(Curso[[#This Row],[Data Prevista]]=TODAY(),3,2))</f>
        <v>2</v>
      </c>
      <c r="K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9" s="53">
        <f>IF((Curso[[#This Row],[Estudado]]-7)&lt;$H$2,"",Curso[[#This Row],[Estudado]]-7)</f>
        <v>44685</v>
      </c>
      <c r="M239" s="53">
        <f>IF((Curso[[#This Row],[Estudado]]-15)&lt;$H$2,"",Curso[[#This Row],[Estudado]]-15)</f>
        <v>44677</v>
      </c>
      <c r="N239" s="53" t="str">
        <f>IF((Curso[[#This Row],[Estudado]]-30)&lt;$H$2,"",Curso[[#This Row],[Estudado]]-30)</f>
        <v/>
      </c>
      <c r="O239" s="53" t="str">
        <f>IF((Curso[[#This Row],[Estudado]]-60)&lt;$H$2,"",Curso[[#This Row],[Estudado]]-60)</f>
        <v/>
      </c>
      <c r="P239" s="53" t="str">
        <f>IF((Curso[[#This Row],[Estudado]]-120)&lt;$H$2,"",Curso[[#This Row],[Estudado]]-120)</f>
        <v/>
      </c>
      <c r="Q239" s="48"/>
      <c r="R239" s="2"/>
      <c r="S239" s="16">
        <f t="shared" si="27"/>
        <v>238</v>
      </c>
      <c r="T239" s="7">
        <f t="shared" si="29"/>
        <v>44904</v>
      </c>
      <c r="U239" s="4" t="str">
        <f t="shared" si="30"/>
        <v>sex</v>
      </c>
      <c r="V239" s="31">
        <f>IF(Controle[[#This Row],[Dia Semana]]&lt;&gt;"dom",$AI$1,0)</f>
        <v>8.5014947683109118E-2</v>
      </c>
      <c r="W239" s="9">
        <f t="shared" si="34"/>
        <v>17.34304932735434</v>
      </c>
      <c r="X239" s="5">
        <f t="shared" si="28"/>
        <v>0</v>
      </c>
      <c r="Y239" s="34">
        <f>Controle[[#This Row],[Tempo Estudado]]+Y238</f>
        <v>2.6933701496367561</v>
      </c>
      <c r="Z239" s="35" t="str">
        <f t="shared" ca="1" si="31"/>
        <v/>
      </c>
      <c r="AA239" s="3" t="str">
        <f ca="1">IF(Z239="x",IF(Controle[[#This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0" spans="1:27" x14ac:dyDescent="0.25">
      <c r="A240" s="44">
        <f t="shared" si="32"/>
        <v>239</v>
      </c>
      <c r="B240" s="44" t="s">
        <v>5</v>
      </c>
      <c r="C240" s="44" t="s">
        <v>221</v>
      </c>
      <c r="D240" s="45">
        <v>4.0162037037037033E-3</v>
      </c>
      <c r="E240" s="44"/>
      <c r="F240" s="45">
        <f>Curso[[#This Row],[Tempo]]*$AG$4</f>
        <v>7.9649243668923064E-3</v>
      </c>
      <c r="G240" s="46">
        <f t="shared" si="33"/>
        <v>1.7688559122808505</v>
      </c>
      <c r="H240" s="47">
        <f>_xlfn.XLOOKUP(Curso[[#This Row],[Tempo Progr Acum]],Controle[Tempo Esperado Acum],Controle[Data corrida],,1,1)</f>
        <v>44691</v>
      </c>
      <c r="I240" s="47">
        <v>44692</v>
      </c>
      <c r="J240" s="48">
        <f ca="1">IF(Curso[[#This Row],[Data Prevista]]&gt;TODAY(),0,IF(Curso[[#This Row],[Data Prevista]]=TODAY(),3,2))</f>
        <v>2</v>
      </c>
      <c r="K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0" s="53">
        <f>IF((Curso[[#This Row],[Estudado]]-7)&lt;$H$2,"",Curso[[#This Row],[Estudado]]-7)</f>
        <v>44685</v>
      </c>
      <c r="M240" s="53">
        <f>IF((Curso[[#This Row],[Estudado]]-15)&lt;$H$2,"",Curso[[#This Row],[Estudado]]-15)</f>
        <v>44677</v>
      </c>
      <c r="N240" s="53" t="str">
        <f>IF((Curso[[#This Row],[Estudado]]-30)&lt;$H$2,"",Curso[[#This Row],[Estudado]]-30)</f>
        <v/>
      </c>
      <c r="O240" s="53" t="str">
        <f>IF((Curso[[#This Row],[Estudado]]-60)&lt;$H$2,"",Curso[[#This Row],[Estudado]]-60)</f>
        <v/>
      </c>
      <c r="P240" s="53" t="str">
        <f>IF((Curso[[#This Row],[Estudado]]-120)&lt;$H$2,"",Curso[[#This Row],[Estudado]]-120)</f>
        <v/>
      </c>
      <c r="Q240" s="48"/>
      <c r="R240" s="2"/>
      <c r="S240" s="16">
        <f t="shared" si="27"/>
        <v>239</v>
      </c>
      <c r="T240" s="7">
        <f t="shared" si="29"/>
        <v>44905</v>
      </c>
      <c r="U240" s="4" t="str">
        <f t="shared" si="30"/>
        <v>sáb</v>
      </c>
      <c r="V240" s="31">
        <f>IF(Controle[[#This Row],[Dia Semana]]&lt;&gt;"dom",$AI$1,0)</f>
        <v>8.5014947683109118E-2</v>
      </c>
      <c r="W240" s="9">
        <f t="shared" si="34"/>
        <v>17.42806427503745</v>
      </c>
      <c r="X240" s="5">
        <f t="shared" si="28"/>
        <v>0</v>
      </c>
      <c r="Y240" s="34">
        <f>Controle[[#This Row],[Tempo Estudado]]+Y239</f>
        <v>2.6933701496367561</v>
      </c>
      <c r="Z240" s="35" t="str">
        <f t="shared" ca="1" si="31"/>
        <v/>
      </c>
      <c r="AA240" s="3" t="str">
        <f ca="1">IF(Z240="x",IF(Controle[[#This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1" spans="1:27" x14ac:dyDescent="0.25">
      <c r="A241" s="44">
        <f t="shared" si="32"/>
        <v>240</v>
      </c>
      <c r="B241" s="44" t="s">
        <v>5</v>
      </c>
      <c r="C241" s="44" t="s">
        <v>222</v>
      </c>
      <c r="D241" s="45">
        <v>3.9120370370370368E-3</v>
      </c>
      <c r="E241" s="44"/>
      <c r="F241" s="45">
        <f>Curso[[#This Row],[Tempo]]*$AG$4</f>
        <v>7.7583413141487029E-3</v>
      </c>
      <c r="G241" s="46">
        <f t="shared" si="33"/>
        <v>1.7766142535949991</v>
      </c>
      <c r="H241" s="47">
        <f>_xlfn.XLOOKUP(Curso[[#This Row],[Tempo Progr Acum]],Controle[Tempo Esperado Acum],Controle[Data corrida],,1,1)</f>
        <v>44691</v>
      </c>
      <c r="I241" s="47">
        <v>44692</v>
      </c>
      <c r="J241" s="48">
        <f ca="1">IF(Curso[[#This Row],[Data Prevista]]&gt;TODAY(),0,IF(Curso[[#This Row],[Data Prevista]]=TODAY(),3,2))</f>
        <v>2</v>
      </c>
      <c r="K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1" s="53">
        <f>IF((Curso[[#This Row],[Estudado]]-7)&lt;$H$2,"",Curso[[#This Row],[Estudado]]-7)</f>
        <v>44685</v>
      </c>
      <c r="M241" s="53">
        <f>IF((Curso[[#This Row],[Estudado]]-15)&lt;$H$2,"",Curso[[#This Row],[Estudado]]-15)</f>
        <v>44677</v>
      </c>
      <c r="N241" s="53" t="str">
        <f>IF((Curso[[#This Row],[Estudado]]-30)&lt;$H$2,"",Curso[[#This Row],[Estudado]]-30)</f>
        <v/>
      </c>
      <c r="O241" s="53" t="str">
        <f>IF((Curso[[#This Row],[Estudado]]-60)&lt;$H$2,"",Curso[[#This Row],[Estudado]]-60)</f>
        <v/>
      </c>
      <c r="P241" s="53" t="str">
        <f>IF((Curso[[#This Row],[Estudado]]-120)&lt;$H$2,"",Curso[[#This Row],[Estudado]]-120)</f>
        <v/>
      </c>
      <c r="Q241" s="48"/>
      <c r="R241" s="2"/>
      <c r="S241" s="16">
        <f t="shared" si="27"/>
        <v>240</v>
      </c>
      <c r="T241" s="7">
        <f t="shared" si="29"/>
        <v>44906</v>
      </c>
      <c r="U241" s="4" t="str">
        <f t="shared" si="30"/>
        <v>dom</v>
      </c>
      <c r="V241" s="31">
        <f>IF(Controle[[#This Row],[Dia Semana]]&lt;&gt;"dom",$AI$1,0)</f>
        <v>0</v>
      </c>
      <c r="W241" s="9">
        <f t="shared" si="34"/>
        <v>17.42806427503745</v>
      </c>
      <c r="X241" s="5">
        <f t="shared" si="28"/>
        <v>0</v>
      </c>
      <c r="Y241" s="34">
        <f>Controle[[#This Row],[Tempo Estudado]]+Y240</f>
        <v>2.6933701496367561</v>
      </c>
      <c r="Z241" s="35" t="str">
        <f t="shared" ca="1" si="31"/>
        <v/>
      </c>
      <c r="AA241" s="3" t="str">
        <f ca="1">IF(Z241="x",IF(Controle[[#This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2" spans="1:27" x14ac:dyDescent="0.25">
      <c r="A242" s="44">
        <f t="shared" si="32"/>
        <v>241</v>
      </c>
      <c r="B242" s="44" t="s">
        <v>5</v>
      </c>
      <c r="C242" s="44" t="s">
        <v>223</v>
      </c>
      <c r="D242" s="45">
        <v>2.6504629629629625E-3</v>
      </c>
      <c r="E242" s="44"/>
      <c r="F242" s="45">
        <f>Curso[[#This Row],[Tempo]]*$AG$4</f>
        <v>5.2563910086983814E-3</v>
      </c>
      <c r="G242" s="46">
        <f t="shared" si="33"/>
        <v>1.7818706446036976</v>
      </c>
      <c r="H242" s="47">
        <f>_xlfn.XLOOKUP(Curso[[#This Row],[Tempo Progr Acum]],Controle[Tempo Esperado Acum],Controle[Data corrida],,1,1)</f>
        <v>44691</v>
      </c>
      <c r="I242" s="47">
        <v>44692</v>
      </c>
      <c r="J242" s="48">
        <f ca="1">IF(Curso[[#This Row],[Data Prevista]]&gt;TODAY(),0,IF(Curso[[#This Row],[Data Prevista]]=TODAY(),3,2))</f>
        <v>2</v>
      </c>
      <c r="K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2" s="53">
        <f>IF((Curso[[#This Row],[Estudado]]-7)&lt;$H$2,"",Curso[[#This Row],[Estudado]]-7)</f>
        <v>44685</v>
      </c>
      <c r="M242" s="53">
        <f>IF((Curso[[#This Row],[Estudado]]-15)&lt;$H$2,"",Curso[[#This Row],[Estudado]]-15)</f>
        <v>44677</v>
      </c>
      <c r="N242" s="53" t="str">
        <f>IF((Curso[[#This Row],[Estudado]]-30)&lt;$H$2,"",Curso[[#This Row],[Estudado]]-30)</f>
        <v/>
      </c>
      <c r="O242" s="53" t="str">
        <f>IF((Curso[[#This Row],[Estudado]]-60)&lt;$H$2,"",Curso[[#This Row],[Estudado]]-60)</f>
        <v/>
      </c>
      <c r="P242" s="53" t="str">
        <f>IF((Curso[[#This Row],[Estudado]]-120)&lt;$H$2,"",Curso[[#This Row],[Estudado]]-120)</f>
        <v/>
      </c>
      <c r="Q242" s="48"/>
      <c r="R242" s="2"/>
      <c r="S242" s="16">
        <f t="shared" si="27"/>
        <v>241</v>
      </c>
      <c r="T242" s="7">
        <f t="shared" si="29"/>
        <v>44907</v>
      </c>
      <c r="U242" s="4" t="str">
        <f t="shared" si="30"/>
        <v>seg</v>
      </c>
      <c r="V242" s="31">
        <f>IF(Controle[[#This Row],[Dia Semana]]&lt;&gt;"dom",$AI$1,0)</f>
        <v>8.5014947683109118E-2</v>
      </c>
      <c r="W242" s="9">
        <f t="shared" si="34"/>
        <v>17.51307922272056</v>
      </c>
      <c r="X242" s="5">
        <f t="shared" si="28"/>
        <v>0</v>
      </c>
      <c r="Y242" s="34">
        <f>Controle[[#This Row],[Tempo Estudado]]+Y241</f>
        <v>2.6933701496367561</v>
      </c>
      <c r="Z242" s="35" t="str">
        <f t="shared" ca="1" si="31"/>
        <v/>
      </c>
      <c r="AA242" s="3" t="str">
        <f ca="1">IF(Z242="x",IF(Controle[[#This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3" spans="1:27" x14ac:dyDescent="0.25">
      <c r="A243" s="44">
        <f t="shared" si="32"/>
        <v>242</v>
      </c>
      <c r="B243" s="44" t="s">
        <v>5</v>
      </c>
      <c r="C243" s="44" t="s">
        <v>224</v>
      </c>
      <c r="D243" s="45">
        <v>3.1597222222222222E-3</v>
      </c>
      <c r="E243" s="44"/>
      <c r="F243" s="45">
        <f>Curso[[#This Row],[Tempo]]*$AG$4</f>
        <v>6.2663525998893372E-3</v>
      </c>
      <c r="G243" s="46">
        <f t="shared" si="33"/>
        <v>1.788136997203587</v>
      </c>
      <c r="H243" s="47">
        <f>_xlfn.XLOOKUP(Curso[[#This Row],[Tempo Progr Acum]],Controle[Tempo Esperado Acum],Controle[Data corrida],,1,1)</f>
        <v>44692</v>
      </c>
      <c r="I243" s="47">
        <v>44692</v>
      </c>
      <c r="J243" s="48">
        <f ca="1">IF(Curso[[#This Row],[Data Prevista]]&gt;TODAY(),0,IF(Curso[[#This Row],[Data Prevista]]=TODAY(),3,2))</f>
        <v>2</v>
      </c>
      <c r="K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3" s="53">
        <f>IF((Curso[[#This Row],[Estudado]]-7)&lt;$H$2,"",Curso[[#This Row],[Estudado]]-7)</f>
        <v>44685</v>
      </c>
      <c r="M243" s="53">
        <f>IF((Curso[[#This Row],[Estudado]]-15)&lt;$H$2,"",Curso[[#This Row],[Estudado]]-15)</f>
        <v>44677</v>
      </c>
      <c r="N243" s="53" t="str">
        <f>IF((Curso[[#This Row],[Estudado]]-30)&lt;$H$2,"",Curso[[#This Row],[Estudado]]-30)</f>
        <v/>
      </c>
      <c r="O243" s="53" t="str">
        <f>IF((Curso[[#This Row],[Estudado]]-60)&lt;$H$2,"",Curso[[#This Row],[Estudado]]-60)</f>
        <v/>
      </c>
      <c r="P243" s="53" t="str">
        <f>IF((Curso[[#This Row],[Estudado]]-120)&lt;$H$2,"",Curso[[#This Row],[Estudado]]-120)</f>
        <v/>
      </c>
      <c r="Q243" s="48"/>
      <c r="R243" s="2"/>
      <c r="S243" s="16">
        <f t="shared" si="27"/>
        <v>242</v>
      </c>
      <c r="T243" s="7">
        <f t="shared" si="29"/>
        <v>44908</v>
      </c>
      <c r="U243" s="4" t="str">
        <f t="shared" si="30"/>
        <v>ter</v>
      </c>
      <c r="V243" s="31">
        <f>IF(Controle[[#This Row],[Dia Semana]]&lt;&gt;"dom",$AI$1,0)</f>
        <v>8.5014947683109118E-2</v>
      </c>
      <c r="W243" s="9">
        <f t="shared" si="34"/>
        <v>17.59809417040367</v>
      </c>
      <c r="X243" s="5">
        <f t="shared" si="28"/>
        <v>0</v>
      </c>
      <c r="Y243" s="34">
        <f>Controle[[#This Row],[Tempo Estudado]]+Y242</f>
        <v>2.6933701496367561</v>
      </c>
      <c r="Z243" s="35" t="str">
        <f t="shared" ca="1" si="31"/>
        <v/>
      </c>
      <c r="AA243" s="3" t="str">
        <f ca="1">IF(Z243="x",IF(Controle[[#This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4" spans="1:27" x14ac:dyDescent="0.25">
      <c r="A244" s="44">
        <f t="shared" si="32"/>
        <v>243</v>
      </c>
      <c r="B244" s="44" t="s">
        <v>5</v>
      </c>
      <c r="C244" s="44" t="s">
        <v>225</v>
      </c>
      <c r="D244" s="45">
        <v>4.1203703703703706E-3</v>
      </c>
      <c r="E244" s="44"/>
      <c r="F244" s="45">
        <f>Curso[[#This Row],[Tempo]]*$AG$4</f>
        <v>8.1715074196359126E-3</v>
      </c>
      <c r="G244" s="46">
        <f t="shared" si="33"/>
        <v>1.796308504623223</v>
      </c>
      <c r="H244" s="47">
        <f>_xlfn.XLOOKUP(Curso[[#This Row],[Tempo Progr Acum]],Controle[Tempo Esperado Acum],Controle[Data corrida],,1,1)</f>
        <v>44692</v>
      </c>
      <c r="I244" s="47">
        <v>44692</v>
      </c>
      <c r="J244" s="48">
        <f ca="1">IF(Curso[[#This Row],[Data Prevista]]&gt;TODAY(),0,IF(Curso[[#This Row],[Data Prevista]]=TODAY(),3,2))</f>
        <v>2</v>
      </c>
      <c r="K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4" s="53">
        <f>IF((Curso[[#This Row],[Estudado]]-7)&lt;$H$2,"",Curso[[#This Row],[Estudado]]-7)</f>
        <v>44685</v>
      </c>
      <c r="M244" s="53">
        <f>IF((Curso[[#This Row],[Estudado]]-15)&lt;$H$2,"",Curso[[#This Row],[Estudado]]-15)</f>
        <v>44677</v>
      </c>
      <c r="N244" s="53" t="str">
        <f>IF((Curso[[#This Row],[Estudado]]-30)&lt;$H$2,"",Curso[[#This Row],[Estudado]]-30)</f>
        <v/>
      </c>
      <c r="O244" s="53" t="str">
        <f>IF((Curso[[#This Row],[Estudado]]-60)&lt;$H$2,"",Curso[[#This Row],[Estudado]]-60)</f>
        <v/>
      </c>
      <c r="P244" s="53" t="str">
        <f>IF((Curso[[#This Row],[Estudado]]-120)&lt;$H$2,"",Curso[[#This Row],[Estudado]]-120)</f>
        <v/>
      </c>
      <c r="Q244" s="48"/>
      <c r="R244" s="2"/>
      <c r="S244" s="16">
        <f t="shared" si="27"/>
        <v>243</v>
      </c>
      <c r="T244" s="7">
        <f t="shared" si="29"/>
        <v>44909</v>
      </c>
      <c r="U244" s="4" t="str">
        <f t="shared" si="30"/>
        <v>qua</v>
      </c>
      <c r="V244" s="31">
        <f>IF(Controle[[#This Row],[Dia Semana]]&lt;&gt;"dom",$AI$1,0)</f>
        <v>8.5014947683109118E-2</v>
      </c>
      <c r="W244" s="9">
        <f t="shared" si="34"/>
        <v>17.683109118086779</v>
      </c>
      <c r="X244" s="5">
        <f t="shared" si="28"/>
        <v>0</v>
      </c>
      <c r="Y244" s="34">
        <f>Controle[[#This Row],[Tempo Estudado]]+Y243</f>
        <v>2.6933701496367561</v>
      </c>
      <c r="Z244" s="35" t="str">
        <f t="shared" ca="1" si="31"/>
        <v/>
      </c>
      <c r="AA244" s="3" t="str">
        <f ca="1">IF(Z244="x",IF(Controle[[#This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5" spans="1:27" x14ac:dyDescent="0.25">
      <c r="A245" s="44">
        <f t="shared" si="32"/>
        <v>244</v>
      </c>
      <c r="B245" s="44" t="s">
        <v>5</v>
      </c>
      <c r="C245" s="44" t="s">
        <v>226</v>
      </c>
      <c r="D245" s="45">
        <v>4.8842592592592592E-3</v>
      </c>
      <c r="E245" s="44"/>
      <c r="F245" s="45">
        <f>Curso[[#This Row],[Tempo]]*$AG$4</f>
        <v>9.6864498064223453E-3</v>
      </c>
      <c r="G245" s="46">
        <f t="shared" si="33"/>
        <v>1.8059949544296454</v>
      </c>
      <c r="H245" s="47">
        <f>_xlfn.XLOOKUP(Curso[[#This Row],[Tempo Progr Acum]],Controle[Tempo Esperado Acum],Controle[Data corrida],,1,1)</f>
        <v>44692</v>
      </c>
      <c r="I245" s="47">
        <v>44692</v>
      </c>
      <c r="J245" s="48">
        <f ca="1">IF(Curso[[#This Row],[Data Prevista]]&gt;TODAY(),0,IF(Curso[[#This Row],[Data Prevista]]=TODAY(),3,2))</f>
        <v>2</v>
      </c>
      <c r="K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5" s="53">
        <f>IF((Curso[[#This Row],[Estudado]]-7)&lt;$H$2,"",Curso[[#This Row],[Estudado]]-7)</f>
        <v>44685</v>
      </c>
      <c r="M245" s="53">
        <f>IF((Curso[[#This Row],[Estudado]]-15)&lt;$H$2,"",Curso[[#This Row],[Estudado]]-15)</f>
        <v>44677</v>
      </c>
      <c r="N245" s="53" t="str">
        <f>IF((Curso[[#This Row],[Estudado]]-30)&lt;$H$2,"",Curso[[#This Row],[Estudado]]-30)</f>
        <v/>
      </c>
      <c r="O245" s="53" t="str">
        <f>IF((Curso[[#This Row],[Estudado]]-60)&lt;$H$2,"",Curso[[#This Row],[Estudado]]-60)</f>
        <v/>
      </c>
      <c r="P245" s="53" t="str">
        <f>IF((Curso[[#This Row],[Estudado]]-120)&lt;$H$2,"",Curso[[#This Row],[Estudado]]-120)</f>
        <v/>
      </c>
      <c r="Q245" s="48"/>
      <c r="R245" s="2"/>
      <c r="S245" s="16">
        <f t="shared" si="27"/>
        <v>244</v>
      </c>
      <c r="T245" s="7">
        <f t="shared" si="29"/>
        <v>44910</v>
      </c>
      <c r="U245" s="4" t="str">
        <f t="shared" si="30"/>
        <v>qui</v>
      </c>
      <c r="V245" s="31">
        <f>IF(Controle[[#This Row],[Dia Semana]]&lt;&gt;"dom",$AI$1,0)</f>
        <v>8.5014947683109118E-2</v>
      </c>
      <c r="W245" s="9">
        <f t="shared" si="34"/>
        <v>17.768124065769889</v>
      </c>
      <c r="X245" s="5">
        <f t="shared" si="28"/>
        <v>0</v>
      </c>
      <c r="Y245" s="34">
        <f>Controle[[#This Row],[Tempo Estudado]]+Y244</f>
        <v>2.6933701496367561</v>
      </c>
      <c r="Z245" s="35" t="str">
        <f t="shared" ca="1" si="31"/>
        <v/>
      </c>
      <c r="AA245" s="3" t="str">
        <f ca="1">IF(Z245="x",IF(Controle[[#This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6" spans="1:27" x14ac:dyDescent="0.25">
      <c r="A246" s="44">
        <f t="shared" si="32"/>
        <v>245</v>
      </c>
      <c r="B246" s="44" t="s">
        <v>5</v>
      </c>
      <c r="C246" s="44" t="s">
        <v>227</v>
      </c>
      <c r="D246" s="45">
        <v>4.2939814814814811E-3</v>
      </c>
      <c r="E246" s="44"/>
      <c r="F246" s="45">
        <f>Curso[[#This Row],[Tempo]]*$AG$4</f>
        <v>8.5158125075419193E-3</v>
      </c>
      <c r="G246" s="46">
        <f t="shared" si="33"/>
        <v>1.8145107669371874</v>
      </c>
      <c r="H246" s="47">
        <f>_xlfn.XLOOKUP(Curso[[#This Row],[Tempo Progr Acum]],Controle[Tempo Esperado Acum],Controle[Data corrida],,1,1)</f>
        <v>44692</v>
      </c>
      <c r="I246" s="47">
        <v>44692</v>
      </c>
      <c r="J246" s="48">
        <f ca="1">IF(Curso[[#This Row],[Data Prevista]]&gt;TODAY(),0,IF(Curso[[#This Row],[Data Prevista]]=TODAY(),3,2))</f>
        <v>2</v>
      </c>
      <c r="K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6" s="53">
        <f>IF((Curso[[#This Row],[Estudado]]-7)&lt;$H$2,"",Curso[[#This Row],[Estudado]]-7)</f>
        <v>44685</v>
      </c>
      <c r="M246" s="53">
        <f>IF((Curso[[#This Row],[Estudado]]-15)&lt;$H$2,"",Curso[[#This Row],[Estudado]]-15)</f>
        <v>44677</v>
      </c>
      <c r="N246" s="53" t="str">
        <f>IF((Curso[[#This Row],[Estudado]]-30)&lt;$H$2,"",Curso[[#This Row],[Estudado]]-30)</f>
        <v/>
      </c>
      <c r="O246" s="53" t="str">
        <f>IF((Curso[[#This Row],[Estudado]]-60)&lt;$H$2,"",Curso[[#This Row],[Estudado]]-60)</f>
        <v/>
      </c>
      <c r="P246" s="53" t="str">
        <f>IF((Curso[[#This Row],[Estudado]]-120)&lt;$H$2,"",Curso[[#This Row],[Estudado]]-120)</f>
        <v/>
      </c>
      <c r="Q246" s="48"/>
      <c r="R246" s="2"/>
      <c r="S246" s="16">
        <f t="shared" si="27"/>
        <v>245</v>
      </c>
      <c r="T246" s="7">
        <f t="shared" si="29"/>
        <v>44911</v>
      </c>
      <c r="U246" s="4" t="str">
        <f t="shared" si="30"/>
        <v>sex</v>
      </c>
      <c r="V246" s="31">
        <f>IF(Controle[[#This Row],[Dia Semana]]&lt;&gt;"dom",$AI$1,0)</f>
        <v>8.5014947683109118E-2</v>
      </c>
      <c r="W246" s="9">
        <f t="shared" si="34"/>
        <v>17.853139013452999</v>
      </c>
      <c r="X246" s="5">
        <f t="shared" si="28"/>
        <v>0</v>
      </c>
      <c r="Y246" s="34">
        <f>Controle[[#This Row],[Tempo Estudado]]+Y245</f>
        <v>2.6933701496367561</v>
      </c>
      <c r="Z246" s="35" t="str">
        <f t="shared" ca="1" si="31"/>
        <v/>
      </c>
      <c r="AA246" s="3" t="str">
        <f ca="1">IF(Z246="x",IF(Controle[[#This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7" spans="1:27" x14ac:dyDescent="0.25">
      <c r="A247" s="44">
        <f t="shared" si="32"/>
        <v>246</v>
      </c>
      <c r="B247" s="44" t="s">
        <v>5</v>
      </c>
      <c r="C247" s="44" t="s">
        <v>228</v>
      </c>
      <c r="D247" s="45">
        <v>4.0624999999999993E-3</v>
      </c>
      <c r="E247" s="44"/>
      <c r="F247" s="45">
        <f>Curso[[#This Row],[Tempo]]*$AG$4</f>
        <v>8.0567390570005747E-3</v>
      </c>
      <c r="G247" s="46">
        <f t="shared" si="33"/>
        <v>1.8225675059941879</v>
      </c>
      <c r="H247" s="47">
        <f>_xlfn.XLOOKUP(Curso[[#This Row],[Tempo Progr Acum]],Controle[Tempo Esperado Acum],Controle[Data corrida],,1,1)</f>
        <v>44692</v>
      </c>
      <c r="I247" s="47">
        <v>44692</v>
      </c>
      <c r="J247" s="48">
        <f ca="1">IF(Curso[[#This Row],[Data Prevista]]&gt;TODAY(),0,IF(Curso[[#This Row],[Data Prevista]]=TODAY(),3,2))</f>
        <v>2</v>
      </c>
      <c r="K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7" s="53">
        <f>IF((Curso[[#This Row],[Estudado]]-7)&lt;$H$2,"",Curso[[#This Row],[Estudado]]-7)</f>
        <v>44685</v>
      </c>
      <c r="M247" s="53">
        <f>IF((Curso[[#This Row],[Estudado]]-15)&lt;$H$2,"",Curso[[#This Row],[Estudado]]-15)</f>
        <v>44677</v>
      </c>
      <c r="N247" s="53" t="str">
        <f>IF((Curso[[#This Row],[Estudado]]-30)&lt;$H$2,"",Curso[[#This Row],[Estudado]]-30)</f>
        <v/>
      </c>
      <c r="O247" s="53" t="str">
        <f>IF((Curso[[#This Row],[Estudado]]-60)&lt;$H$2,"",Curso[[#This Row],[Estudado]]-60)</f>
        <v/>
      </c>
      <c r="P247" s="53" t="str">
        <f>IF((Curso[[#This Row],[Estudado]]-120)&lt;$H$2,"",Curso[[#This Row],[Estudado]]-120)</f>
        <v/>
      </c>
      <c r="Q247" s="48"/>
      <c r="R247" s="2"/>
      <c r="S247" s="16">
        <f t="shared" si="27"/>
        <v>246</v>
      </c>
      <c r="T247" s="7">
        <f t="shared" si="29"/>
        <v>44912</v>
      </c>
      <c r="U247" s="4" t="str">
        <f t="shared" si="30"/>
        <v>sáb</v>
      </c>
      <c r="V247" s="31">
        <f>IF(Controle[[#This Row],[Dia Semana]]&lt;&gt;"dom",$AI$1,0)</f>
        <v>8.5014947683109118E-2</v>
      </c>
      <c r="W247" s="9">
        <f t="shared" si="34"/>
        <v>17.938153961136109</v>
      </c>
      <c r="X247" s="5">
        <f t="shared" si="28"/>
        <v>0</v>
      </c>
      <c r="Y247" s="34">
        <f>Controle[[#This Row],[Tempo Estudado]]+Y246</f>
        <v>2.6933701496367561</v>
      </c>
      <c r="Z247" s="35" t="str">
        <f t="shared" ca="1" si="31"/>
        <v/>
      </c>
      <c r="AA247" s="3" t="str">
        <f ca="1">IF(Z247="x",IF(Controle[[#This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8" spans="1:27" x14ac:dyDescent="0.25">
      <c r="A248" s="44">
        <f t="shared" si="32"/>
        <v>247</v>
      </c>
      <c r="B248" s="44" t="s">
        <v>5</v>
      </c>
      <c r="C248" s="44" t="s">
        <v>229</v>
      </c>
      <c r="D248" s="45">
        <v>5.2777777777777771E-3</v>
      </c>
      <c r="E248" s="44"/>
      <c r="F248" s="45">
        <f>Curso[[#This Row],[Tempo]]*$AG$4</f>
        <v>1.0466874672342629E-2</v>
      </c>
      <c r="G248" s="46">
        <f t="shared" si="33"/>
        <v>1.8330343806665306</v>
      </c>
      <c r="H248" s="47">
        <f>_xlfn.XLOOKUP(Curso[[#This Row],[Tempo Progr Acum]],Controle[Tempo Esperado Acum],Controle[Data corrida],,1,1)</f>
        <v>44692</v>
      </c>
      <c r="I248" s="47">
        <v>44692</v>
      </c>
      <c r="J248" s="48">
        <f ca="1">IF(Curso[[#This Row],[Data Prevista]]&gt;TODAY(),0,IF(Curso[[#This Row],[Data Prevista]]=TODAY(),3,2))</f>
        <v>2</v>
      </c>
      <c r="K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8" s="53">
        <f>IF((Curso[[#This Row],[Estudado]]-7)&lt;$H$2,"",Curso[[#This Row],[Estudado]]-7)</f>
        <v>44685</v>
      </c>
      <c r="M248" s="53">
        <f>IF((Curso[[#This Row],[Estudado]]-15)&lt;$H$2,"",Curso[[#This Row],[Estudado]]-15)</f>
        <v>44677</v>
      </c>
      <c r="N248" s="53" t="str">
        <f>IF((Curso[[#This Row],[Estudado]]-30)&lt;$H$2,"",Curso[[#This Row],[Estudado]]-30)</f>
        <v/>
      </c>
      <c r="O248" s="53" t="str">
        <f>IF((Curso[[#This Row],[Estudado]]-60)&lt;$H$2,"",Curso[[#This Row],[Estudado]]-60)</f>
        <v/>
      </c>
      <c r="P248" s="53" t="str">
        <f>IF((Curso[[#This Row],[Estudado]]-120)&lt;$H$2,"",Curso[[#This Row],[Estudado]]-120)</f>
        <v/>
      </c>
      <c r="Q248" s="48"/>
      <c r="R248" s="2"/>
      <c r="S248" s="16">
        <f t="shared" si="27"/>
        <v>247</v>
      </c>
      <c r="T248" s="7">
        <f t="shared" si="29"/>
        <v>44913</v>
      </c>
      <c r="U248" s="4" t="str">
        <f t="shared" si="30"/>
        <v>dom</v>
      </c>
      <c r="V248" s="31">
        <f>IF(Controle[[#This Row],[Dia Semana]]&lt;&gt;"dom",$AI$1,0)</f>
        <v>0</v>
      </c>
      <c r="W248" s="9">
        <f t="shared" si="34"/>
        <v>17.938153961136109</v>
      </c>
      <c r="X248" s="5">
        <f t="shared" si="28"/>
        <v>0</v>
      </c>
      <c r="Y248" s="34">
        <f>Controle[[#This Row],[Tempo Estudado]]+Y247</f>
        <v>2.6933701496367561</v>
      </c>
      <c r="Z248" s="35" t="str">
        <f t="shared" ca="1" si="31"/>
        <v/>
      </c>
      <c r="AA248" s="3" t="str">
        <f ca="1">IF(Z248="x",IF(Controle[[#This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9" spans="1:27" x14ac:dyDescent="0.25">
      <c r="A249" s="44">
        <f t="shared" si="32"/>
        <v>248</v>
      </c>
      <c r="B249" s="44" t="s">
        <v>5</v>
      </c>
      <c r="C249" s="44" t="s">
        <v>230</v>
      </c>
      <c r="D249" s="45">
        <v>2.9166666666666668E-3</v>
      </c>
      <c r="E249" s="44"/>
      <c r="F249" s="45">
        <f>Curso[[#This Row],[Tempo]]*$AG$4</f>
        <v>5.7843254768209272E-3</v>
      </c>
      <c r="G249" s="46">
        <f t="shared" si="33"/>
        <v>1.8388187061433514</v>
      </c>
      <c r="H249" s="47">
        <f>_xlfn.XLOOKUP(Curso[[#This Row],[Tempo Progr Acum]],Controle[Tempo Esperado Acum],Controle[Data corrida],,1,1)</f>
        <v>44692</v>
      </c>
      <c r="I249" s="47">
        <v>44692</v>
      </c>
      <c r="J249" s="48">
        <f ca="1">IF(Curso[[#This Row],[Data Prevista]]&gt;TODAY(),0,IF(Curso[[#This Row],[Data Prevista]]=TODAY(),3,2))</f>
        <v>2</v>
      </c>
      <c r="K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9" s="53">
        <f>IF((Curso[[#This Row],[Estudado]]-7)&lt;$H$2,"",Curso[[#This Row],[Estudado]]-7)</f>
        <v>44685</v>
      </c>
      <c r="M249" s="53">
        <f>IF((Curso[[#This Row],[Estudado]]-15)&lt;$H$2,"",Curso[[#This Row],[Estudado]]-15)</f>
        <v>44677</v>
      </c>
      <c r="N249" s="53" t="str">
        <f>IF((Curso[[#This Row],[Estudado]]-30)&lt;$H$2,"",Curso[[#This Row],[Estudado]]-30)</f>
        <v/>
      </c>
      <c r="O249" s="53" t="str">
        <f>IF((Curso[[#This Row],[Estudado]]-60)&lt;$H$2,"",Curso[[#This Row],[Estudado]]-60)</f>
        <v/>
      </c>
      <c r="P249" s="53" t="str">
        <f>IF((Curso[[#This Row],[Estudado]]-120)&lt;$H$2,"",Curso[[#This Row],[Estudado]]-120)</f>
        <v/>
      </c>
      <c r="Q249" s="48"/>
      <c r="R249" s="2"/>
      <c r="S249" s="16">
        <f t="shared" si="27"/>
        <v>248</v>
      </c>
      <c r="T249" s="7">
        <f t="shared" si="29"/>
        <v>44914</v>
      </c>
      <c r="U249" s="4" t="str">
        <f t="shared" si="30"/>
        <v>seg</v>
      </c>
      <c r="V249" s="31">
        <f>IF(Controle[[#This Row],[Dia Semana]]&lt;&gt;"dom",$AI$1,0)</f>
        <v>8.5014947683109118E-2</v>
      </c>
      <c r="W249" s="9">
        <f t="shared" si="34"/>
        <v>18.023168908819219</v>
      </c>
      <c r="X249" s="5">
        <f t="shared" si="28"/>
        <v>0</v>
      </c>
      <c r="Y249" s="34">
        <f>Controle[[#This Row],[Tempo Estudado]]+Y248</f>
        <v>2.6933701496367561</v>
      </c>
      <c r="Z249" s="35" t="str">
        <f t="shared" ca="1" si="31"/>
        <v/>
      </c>
      <c r="AA249" s="3" t="str">
        <f ca="1">IF(Z249="x",IF(Controle[[#This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0" spans="1:27" x14ac:dyDescent="0.25">
      <c r="A250" s="44">
        <f t="shared" si="32"/>
        <v>249</v>
      </c>
      <c r="B250" s="44" t="s">
        <v>5</v>
      </c>
      <c r="C250" s="44" t="s">
        <v>231</v>
      </c>
      <c r="D250" s="45">
        <v>4.8263888888888887E-3</v>
      </c>
      <c r="E250" s="44"/>
      <c r="F250" s="45">
        <f>Curso[[#This Row],[Tempo]]*$AG$4</f>
        <v>9.5716814437870092E-3</v>
      </c>
      <c r="G250" s="46">
        <f t="shared" si="33"/>
        <v>1.8483903875871384</v>
      </c>
      <c r="H250" s="47">
        <f>_xlfn.XLOOKUP(Curso[[#This Row],[Tempo Progr Acum]],Controle[Tempo Esperado Acum],Controle[Data corrida],,1,1)</f>
        <v>44692</v>
      </c>
      <c r="I250" s="47">
        <v>44693</v>
      </c>
      <c r="J250" s="48">
        <f ca="1">IF(Curso[[#This Row],[Data Prevista]]&gt;TODAY(),0,IF(Curso[[#This Row],[Data Prevista]]=TODAY(),3,2))</f>
        <v>2</v>
      </c>
      <c r="K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0" s="53">
        <f>IF((Curso[[#This Row],[Estudado]]-7)&lt;$H$2,"",Curso[[#This Row],[Estudado]]-7)</f>
        <v>44686</v>
      </c>
      <c r="M250" s="53">
        <f>IF((Curso[[#This Row],[Estudado]]-15)&lt;$H$2,"",Curso[[#This Row],[Estudado]]-15)</f>
        <v>44678</v>
      </c>
      <c r="N250" s="53" t="str">
        <f>IF((Curso[[#This Row],[Estudado]]-30)&lt;$H$2,"",Curso[[#This Row],[Estudado]]-30)</f>
        <v/>
      </c>
      <c r="O250" s="53" t="str">
        <f>IF((Curso[[#This Row],[Estudado]]-60)&lt;$H$2,"",Curso[[#This Row],[Estudado]]-60)</f>
        <v/>
      </c>
      <c r="P250" s="53" t="str">
        <f>IF((Curso[[#This Row],[Estudado]]-120)&lt;$H$2,"",Curso[[#This Row],[Estudado]]-120)</f>
        <v/>
      </c>
      <c r="Q250" s="48"/>
      <c r="R250" s="2"/>
      <c r="S250" s="16">
        <f t="shared" si="27"/>
        <v>249</v>
      </c>
      <c r="T250" s="7">
        <f t="shared" si="29"/>
        <v>44915</v>
      </c>
      <c r="U250" s="4" t="str">
        <f t="shared" si="30"/>
        <v>ter</v>
      </c>
      <c r="V250" s="31">
        <f>IF(Controle[[#This Row],[Dia Semana]]&lt;&gt;"dom",$AI$1,0)</f>
        <v>8.5014947683109118E-2</v>
      </c>
      <c r="W250" s="9">
        <f t="shared" si="34"/>
        <v>18.108183856502329</v>
      </c>
      <c r="X250" s="5">
        <f t="shared" si="28"/>
        <v>0</v>
      </c>
      <c r="Y250" s="34">
        <f>Controle[[#This Row],[Tempo Estudado]]+Y249</f>
        <v>2.6933701496367561</v>
      </c>
      <c r="Z250" s="35" t="str">
        <f t="shared" ca="1" si="31"/>
        <v/>
      </c>
      <c r="AA250" s="3" t="str">
        <f ca="1">IF(Z250="x",IF(Controle[[#This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1" spans="1:27" x14ac:dyDescent="0.25">
      <c r="A251" s="44">
        <f t="shared" si="32"/>
        <v>250</v>
      </c>
      <c r="B251" s="44" t="s">
        <v>5</v>
      </c>
      <c r="C251" s="44" t="s">
        <v>232</v>
      </c>
      <c r="D251" s="45">
        <v>5.5555555555555558E-3</v>
      </c>
      <c r="E251" s="44"/>
      <c r="F251" s="45">
        <f>Curso[[#This Row],[Tempo]]*$AG$4</f>
        <v>1.1017762812992242E-2</v>
      </c>
      <c r="G251" s="46">
        <f t="shared" si="33"/>
        <v>1.8594081504001305</v>
      </c>
      <c r="H251" s="47">
        <f>_xlfn.XLOOKUP(Curso[[#This Row],[Tempo Progr Acum]],Controle[Tempo Esperado Acum],Controle[Data corrida],,1,1)</f>
        <v>44692</v>
      </c>
      <c r="I251" s="47">
        <v>44693</v>
      </c>
      <c r="J251" s="48">
        <f ca="1">IF(Curso[[#This Row],[Data Prevista]]&gt;TODAY(),0,IF(Curso[[#This Row],[Data Prevista]]=TODAY(),3,2))</f>
        <v>2</v>
      </c>
      <c r="K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1" s="53">
        <f>IF((Curso[[#This Row],[Estudado]]-7)&lt;$H$2,"",Curso[[#This Row],[Estudado]]-7)</f>
        <v>44686</v>
      </c>
      <c r="M251" s="53">
        <f>IF((Curso[[#This Row],[Estudado]]-15)&lt;$H$2,"",Curso[[#This Row],[Estudado]]-15)</f>
        <v>44678</v>
      </c>
      <c r="N251" s="53" t="str">
        <f>IF((Curso[[#This Row],[Estudado]]-30)&lt;$H$2,"",Curso[[#This Row],[Estudado]]-30)</f>
        <v/>
      </c>
      <c r="O251" s="53" t="str">
        <f>IF((Curso[[#This Row],[Estudado]]-60)&lt;$H$2,"",Curso[[#This Row],[Estudado]]-60)</f>
        <v/>
      </c>
      <c r="P251" s="53" t="str">
        <f>IF((Curso[[#This Row],[Estudado]]-120)&lt;$H$2,"",Curso[[#This Row],[Estudado]]-120)</f>
        <v/>
      </c>
      <c r="Q251" s="48"/>
      <c r="R251" s="2"/>
      <c r="S251" s="16">
        <f t="shared" si="27"/>
        <v>250</v>
      </c>
      <c r="T251" s="7">
        <f t="shared" si="29"/>
        <v>44916</v>
      </c>
      <c r="U251" s="4" t="str">
        <f t="shared" si="30"/>
        <v>qua</v>
      </c>
      <c r="V251" s="31">
        <f>IF(Controle[[#This Row],[Dia Semana]]&lt;&gt;"dom",$AI$1,0)</f>
        <v>8.5014947683109118E-2</v>
      </c>
      <c r="W251" s="9">
        <f t="shared" si="34"/>
        <v>18.193198804185439</v>
      </c>
      <c r="X251" s="5">
        <f t="shared" si="28"/>
        <v>0</v>
      </c>
      <c r="Y251" s="34">
        <f>Controle[[#This Row],[Tempo Estudado]]+Y250</f>
        <v>2.6933701496367561</v>
      </c>
      <c r="Z251" s="35" t="str">
        <f t="shared" ca="1" si="31"/>
        <v/>
      </c>
      <c r="AA251" s="3" t="str">
        <f ca="1">IF(Z251="x",IF(Controle[[#This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2" spans="1:27" x14ac:dyDescent="0.25">
      <c r="A252" s="44">
        <f t="shared" si="32"/>
        <v>251</v>
      </c>
      <c r="B252" s="44" t="s">
        <v>5</v>
      </c>
      <c r="C252" s="44" t="s">
        <v>233</v>
      </c>
      <c r="D252" s="45">
        <v>4.9884259259259265E-3</v>
      </c>
      <c r="E252" s="44"/>
      <c r="F252" s="45">
        <f>Curso[[#This Row],[Tempo]]*$AG$4</f>
        <v>9.8930328591659514E-3</v>
      </c>
      <c r="G252" s="46">
        <f t="shared" si="33"/>
        <v>1.8693011832592965</v>
      </c>
      <c r="H252" s="47">
        <f>_xlfn.XLOOKUP(Curso[[#This Row],[Tempo Progr Acum]],Controle[Tempo Esperado Acum],Controle[Data corrida],,1,1)</f>
        <v>44692</v>
      </c>
      <c r="I252" s="47">
        <v>44693</v>
      </c>
      <c r="J252" s="48">
        <f ca="1">IF(Curso[[#This Row],[Data Prevista]]&gt;TODAY(),0,IF(Curso[[#This Row],[Data Prevista]]=TODAY(),3,2))</f>
        <v>2</v>
      </c>
      <c r="K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2" s="53">
        <f>IF((Curso[[#This Row],[Estudado]]-7)&lt;$H$2,"",Curso[[#This Row],[Estudado]]-7)</f>
        <v>44686</v>
      </c>
      <c r="M252" s="53">
        <f>IF((Curso[[#This Row],[Estudado]]-15)&lt;$H$2,"",Curso[[#This Row],[Estudado]]-15)</f>
        <v>44678</v>
      </c>
      <c r="N252" s="53" t="str">
        <f>IF((Curso[[#This Row],[Estudado]]-30)&lt;$H$2,"",Curso[[#This Row],[Estudado]]-30)</f>
        <v/>
      </c>
      <c r="O252" s="53" t="str">
        <f>IF((Curso[[#This Row],[Estudado]]-60)&lt;$H$2,"",Curso[[#This Row],[Estudado]]-60)</f>
        <v/>
      </c>
      <c r="P252" s="53" t="str">
        <f>IF((Curso[[#This Row],[Estudado]]-120)&lt;$H$2,"",Curso[[#This Row],[Estudado]]-120)</f>
        <v/>
      </c>
      <c r="Q252" s="48"/>
      <c r="R252" s="2"/>
      <c r="S252" s="16">
        <f t="shared" si="27"/>
        <v>251</v>
      </c>
      <c r="T252" s="7">
        <f t="shared" si="29"/>
        <v>44917</v>
      </c>
      <c r="U252" s="4" t="str">
        <f t="shared" si="30"/>
        <v>qui</v>
      </c>
      <c r="V252" s="31">
        <f>IF(Controle[[#This Row],[Dia Semana]]&lt;&gt;"dom",$AI$1,0)</f>
        <v>8.5014947683109118E-2</v>
      </c>
      <c r="W252" s="9">
        <f t="shared" si="34"/>
        <v>18.278213751868549</v>
      </c>
      <c r="X252" s="5">
        <f t="shared" si="28"/>
        <v>0</v>
      </c>
      <c r="Y252" s="34">
        <f>Controle[[#This Row],[Tempo Estudado]]+Y251</f>
        <v>2.6933701496367561</v>
      </c>
      <c r="Z252" s="35" t="str">
        <f t="shared" ca="1" si="31"/>
        <v/>
      </c>
      <c r="AA252" s="3" t="str">
        <f ca="1">IF(Z252="x",IF(Controle[[#This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3" spans="1:27" x14ac:dyDescent="0.25">
      <c r="A253" s="44">
        <f t="shared" si="32"/>
        <v>252</v>
      </c>
      <c r="B253" s="44" t="s">
        <v>5</v>
      </c>
      <c r="C253" s="44" t="s">
        <v>234</v>
      </c>
      <c r="D253" s="45">
        <v>5.3125000000000004E-3</v>
      </c>
      <c r="E253" s="44"/>
      <c r="F253" s="45">
        <f>Curso[[#This Row],[Tempo]]*$AG$4</f>
        <v>1.0535735689923833E-2</v>
      </c>
      <c r="G253" s="46">
        <f t="shared" si="33"/>
        <v>1.8798369189492203</v>
      </c>
      <c r="H253" s="47">
        <f>_xlfn.XLOOKUP(Curso[[#This Row],[Tempo Progr Acum]],Controle[Tempo Esperado Acum],Controle[Data corrida],,1,1)</f>
        <v>44693</v>
      </c>
      <c r="I253" s="47">
        <v>44693</v>
      </c>
      <c r="J253" s="48">
        <f ca="1">IF(Curso[[#This Row],[Data Prevista]]&gt;TODAY(),0,IF(Curso[[#This Row],[Data Prevista]]=TODAY(),3,2))</f>
        <v>2</v>
      </c>
      <c r="K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3" s="53">
        <f>IF((Curso[[#This Row],[Estudado]]-7)&lt;$H$2,"",Curso[[#This Row],[Estudado]]-7)</f>
        <v>44686</v>
      </c>
      <c r="M253" s="53">
        <f>IF((Curso[[#This Row],[Estudado]]-15)&lt;$H$2,"",Curso[[#This Row],[Estudado]]-15)</f>
        <v>44678</v>
      </c>
      <c r="N253" s="53" t="str">
        <f>IF((Curso[[#This Row],[Estudado]]-30)&lt;$H$2,"",Curso[[#This Row],[Estudado]]-30)</f>
        <v/>
      </c>
      <c r="O253" s="53" t="str">
        <f>IF((Curso[[#This Row],[Estudado]]-60)&lt;$H$2,"",Curso[[#This Row],[Estudado]]-60)</f>
        <v/>
      </c>
      <c r="P253" s="53" t="str">
        <f>IF((Curso[[#This Row],[Estudado]]-120)&lt;$H$2,"",Curso[[#This Row],[Estudado]]-120)</f>
        <v/>
      </c>
      <c r="Q253" s="48"/>
      <c r="R253" s="2"/>
      <c r="S253" s="16">
        <f t="shared" si="27"/>
        <v>252</v>
      </c>
      <c r="T253" s="7">
        <f t="shared" si="29"/>
        <v>44918</v>
      </c>
      <c r="U253" s="4" t="str">
        <f t="shared" si="30"/>
        <v>sex</v>
      </c>
      <c r="V253" s="31">
        <f>IF(Controle[[#This Row],[Dia Semana]]&lt;&gt;"dom",$AI$1,0)</f>
        <v>8.5014947683109118E-2</v>
      </c>
      <c r="W253" s="9">
        <f t="shared" si="34"/>
        <v>18.363228699551659</v>
      </c>
      <c r="X253" s="5">
        <f t="shared" si="28"/>
        <v>0</v>
      </c>
      <c r="Y253" s="34">
        <f>Controle[[#This Row],[Tempo Estudado]]+Y252</f>
        <v>2.6933701496367561</v>
      </c>
      <c r="Z253" s="35" t="str">
        <f t="shared" ca="1" si="31"/>
        <v/>
      </c>
      <c r="AA253" s="3" t="str">
        <f ca="1">IF(Z253="x",IF(Controle[[#This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4" spans="1:27" x14ac:dyDescent="0.25">
      <c r="A254" s="44">
        <f t="shared" si="32"/>
        <v>253</v>
      </c>
      <c r="B254" s="44" t="s">
        <v>5</v>
      </c>
      <c r="C254" s="44" t="s">
        <v>235</v>
      </c>
      <c r="D254" s="45">
        <v>4.6990740740740743E-3</v>
      </c>
      <c r="E254" s="44"/>
      <c r="F254" s="45">
        <f>Curso[[#This Row],[Tempo]]*$AG$4</f>
        <v>9.3191910459892707E-3</v>
      </c>
      <c r="G254" s="46">
        <f t="shared" si="33"/>
        <v>1.8891561099952097</v>
      </c>
      <c r="H254" s="47">
        <f>_xlfn.XLOOKUP(Curso[[#This Row],[Tempo Progr Acum]],Controle[Tempo Esperado Acum],Controle[Data corrida],,1,1)</f>
        <v>44693</v>
      </c>
      <c r="I254" s="47">
        <v>44693</v>
      </c>
      <c r="J254" s="48">
        <f ca="1">IF(Curso[[#This Row],[Data Prevista]]&gt;TODAY(),0,IF(Curso[[#This Row],[Data Prevista]]=TODAY(),3,2))</f>
        <v>2</v>
      </c>
      <c r="K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4" s="53">
        <f>IF((Curso[[#This Row],[Estudado]]-7)&lt;$H$2,"",Curso[[#This Row],[Estudado]]-7)</f>
        <v>44686</v>
      </c>
      <c r="M254" s="53">
        <f>IF((Curso[[#This Row],[Estudado]]-15)&lt;$H$2,"",Curso[[#This Row],[Estudado]]-15)</f>
        <v>44678</v>
      </c>
      <c r="N254" s="53" t="str">
        <f>IF((Curso[[#This Row],[Estudado]]-30)&lt;$H$2,"",Curso[[#This Row],[Estudado]]-30)</f>
        <v/>
      </c>
      <c r="O254" s="53" t="str">
        <f>IF((Curso[[#This Row],[Estudado]]-60)&lt;$H$2,"",Curso[[#This Row],[Estudado]]-60)</f>
        <v/>
      </c>
      <c r="P254" s="53" t="str">
        <f>IF((Curso[[#This Row],[Estudado]]-120)&lt;$H$2,"",Curso[[#This Row],[Estudado]]-120)</f>
        <v/>
      </c>
      <c r="Q254" s="48"/>
      <c r="R254" s="2"/>
      <c r="S254" s="16">
        <f t="shared" si="27"/>
        <v>253</v>
      </c>
      <c r="T254" s="7">
        <f t="shared" si="29"/>
        <v>44919</v>
      </c>
      <c r="U254" s="4" t="str">
        <f t="shared" si="30"/>
        <v>sáb</v>
      </c>
      <c r="V254" s="31">
        <f>IF(Controle[[#This Row],[Dia Semana]]&lt;&gt;"dom",$AI$1,0)</f>
        <v>8.5014947683109118E-2</v>
      </c>
      <c r="W254" s="9">
        <f t="shared" si="34"/>
        <v>18.448243647234769</v>
      </c>
      <c r="X254" s="5">
        <f t="shared" si="28"/>
        <v>0</v>
      </c>
      <c r="Y254" s="34">
        <f>Controle[[#This Row],[Tempo Estudado]]+Y253</f>
        <v>2.6933701496367561</v>
      </c>
      <c r="Z254" s="35" t="str">
        <f t="shared" ca="1" si="31"/>
        <v/>
      </c>
      <c r="AA254" s="3" t="str">
        <f ca="1">IF(Z254="x",IF(Controle[[#This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5" spans="1:27" x14ac:dyDescent="0.25">
      <c r="A255" s="44">
        <f t="shared" si="32"/>
        <v>254</v>
      </c>
      <c r="B255" s="44" t="s">
        <v>5</v>
      </c>
      <c r="C255" s="44" t="s">
        <v>236</v>
      </c>
      <c r="D255" s="45">
        <v>5.0578703703703706E-3</v>
      </c>
      <c r="E255" s="44"/>
      <c r="F255" s="45">
        <f>Curso[[#This Row],[Tempo]]*$AG$4</f>
        <v>1.0030754894328354E-2</v>
      </c>
      <c r="G255" s="46">
        <f t="shared" si="33"/>
        <v>1.899186864889538</v>
      </c>
      <c r="H255" s="47">
        <f>_xlfn.XLOOKUP(Curso[[#This Row],[Tempo Progr Acum]],Controle[Tempo Esperado Acum],Controle[Data corrida],,1,1)</f>
        <v>44693</v>
      </c>
      <c r="I255" s="47">
        <v>44695</v>
      </c>
      <c r="J255" s="48">
        <f ca="1">IF(Curso[[#This Row],[Data Prevista]]&gt;TODAY(),0,IF(Curso[[#This Row],[Data Prevista]]=TODAY(),3,2))</f>
        <v>2</v>
      </c>
      <c r="K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5" s="53">
        <f>IF((Curso[[#This Row],[Estudado]]-7)&lt;$H$2,"",Curso[[#This Row],[Estudado]]-7)</f>
        <v>44688</v>
      </c>
      <c r="M255" s="53">
        <f>IF((Curso[[#This Row],[Estudado]]-15)&lt;$H$2,"",Curso[[#This Row],[Estudado]]-15)</f>
        <v>44680</v>
      </c>
      <c r="N255" s="53" t="str">
        <f>IF((Curso[[#This Row],[Estudado]]-30)&lt;$H$2,"",Curso[[#This Row],[Estudado]]-30)</f>
        <v/>
      </c>
      <c r="O255" s="53" t="str">
        <f>IF((Curso[[#This Row],[Estudado]]-60)&lt;$H$2,"",Curso[[#This Row],[Estudado]]-60)</f>
        <v/>
      </c>
      <c r="P255" s="53" t="str">
        <f>IF((Curso[[#This Row],[Estudado]]-120)&lt;$H$2,"",Curso[[#This Row],[Estudado]]-120)</f>
        <v/>
      </c>
      <c r="Q255" s="48"/>
      <c r="R255" s="2"/>
      <c r="S255" s="16">
        <f t="shared" si="27"/>
        <v>254</v>
      </c>
      <c r="T255" s="7">
        <f t="shared" si="29"/>
        <v>44920</v>
      </c>
      <c r="U255" s="4" t="str">
        <f t="shared" si="30"/>
        <v>dom</v>
      </c>
      <c r="V255" s="31">
        <f>IF(Controle[[#This Row],[Dia Semana]]&lt;&gt;"dom",$AI$1,0)</f>
        <v>0</v>
      </c>
      <c r="W255" s="9">
        <f t="shared" si="34"/>
        <v>18.448243647234769</v>
      </c>
      <c r="X255" s="5">
        <f t="shared" si="28"/>
        <v>0</v>
      </c>
      <c r="Y255" s="34">
        <f>Controle[[#This Row],[Tempo Estudado]]+Y254</f>
        <v>2.6933701496367561</v>
      </c>
      <c r="Z255" s="35" t="str">
        <f t="shared" ca="1" si="31"/>
        <v/>
      </c>
      <c r="AA255" s="3" t="str">
        <f ca="1">IF(Z255="x",IF(Controle[[#This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6" spans="1:27" x14ac:dyDescent="0.25">
      <c r="A256" s="44">
        <f t="shared" si="32"/>
        <v>255</v>
      </c>
      <c r="B256" s="44" t="s">
        <v>5</v>
      </c>
      <c r="C256" s="44" t="s">
        <v>237</v>
      </c>
      <c r="D256" s="45">
        <v>4.108796296296297E-3</v>
      </c>
      <c r="E256" s="44"/>
      <c r="F256" s="45">
        <f>Curso[[#This Row],[Tempo]]*$AG$4</f>
        <v>8.1485537471088464E-3</v>
      </c>
      <c r="G256" s="46">
        <f t="shared" si="33"/>
        <v>1.9073354186366469</v>
      </c>
      <c r="H256" s="47">
        <f>_xlfn.XLOOKUP(Curso[[#This Row],[Tempo Progr Acum]],Controle[Tempo Esperado Acum],Controle[Data corrida],,1,1)</f>
        <v>44693</v>
      </c>
      <c r="I256" s="47">
        <v>44695</v>
      </c>
      <c r="J256" s="48">
        <f ca="1">IF(Curso[[#This Row],[Data Prevista]]&gt;TODAY(),0,IF(Curso[[#This Row],[Data Prevista]]=TODAY(),3,2))</f>
        <v>2</v>
      </c>
      <c r="K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6" s="53">
        <f>IF((Curso[[#This Row],[Estudado]]-7)&lt;$H$2,"",Curso[[#This Row],[Estudado]]-7)</f>
        <v>44688</v>
      </c>
      <c r="M256" s="53">
        <f>IF((Curso[[#This Row],[Estudado]]-15)&lt;$H$2,"",Curso[[#This Row],[Estudado]]-15)</f>
        <v>44680</v>
      </c>
      <c r="N256" s="53" t="str">
        <f>IF((Curso[[#This Row],[Estudado]]-30)&lt;$H$2,"",Curso[[#This Row],[Estudado]]-30)</f>
        <v/>
      </c>
      <c r="O256" s="53" t="str">
        <f>IF((Curso[[#This Row],[Estudado]]-60)&lt;$H$2,"",Curso[[#This Row],[Estudado]]-60)</f>
        <v/>
      </c>
      <c r="P256" s="53" t="str">
        <f>IF((Curso[[#This Row],[Estudado]]-120)&lt;$H$2,"",Curso[[#This Row],[Estudado]]-120)</f>
        <v/>
      </c>
      <c r="Q256" s="48"/>
      <c r="R256" s="2"/>
      <c r="S256" s="16">
        <f t="shared" si="27"/>
        <v>255</v>
      </c>
      <c r="T256" s="7">
        <f t="shared" si="29"/>
        <v>44921</v>
      </c>
      <c r="U256" s="4" t="str">
        <f t="shared" si="30"/>
        <v>seg</v>
      </c>
      <c r="V256" s="31">
        <f>IF(Controle[[#This Row],[Dia Semana]]&lt;&gt;"dom",$AI$1,0)</f>
        <v>8.5014947683109118E-2</v>
      </c>
      <c r="W256" s="9">
        <f t="shared" si="34"/>
        <v>18.533258594917879</v>
      </c>
      <c r="X256" s="5">
        <f t="shared" si="28"/>
        <v>0</v>
      </c>
      <c r="Y256" s="34">
        <f>Controle[[#This Row],[Tempo Estudado]]+Y255</f>
        <v>2.6933701496367561</v>
      </c>
      <c r="Z256" s="35" t="str">
        <f t="shared" ca="1" si="31"/>
        <v/>
      </c>
      <c r="AA256" s="3" t="str">
        <f ca="1">IF(Z256="x",IF(Controle[[#This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7" spans="1:27" x14ac:dyDescent="0.25">
      <c r="A257" s="44">
        <f t="shared" si="32"/>
        <v>256</v>
      </c>
      <c r="B257" s="44" t="s">
        <v>5</v>
      </c>
      <c r="C257" s="44" t="s">
        <v>238</v>
      </c>
      <c r="D257" s="45">
        <v>4.6412037037037038E-3</v>
      </c>
      <c r="E257" s="44"/>
      <c r="F257" s="45">
        <f>Curso[[#This Row],[Tempo]]*$AG$4</f>
        <v>9.2044226833539345E-3</v>
      </c>
      <c r="G257" s="46">
        <f t="shared" si="33"/>
        <v>1.9165398413200008</v>
      </c>
      <c r="H257" s="47">
        <f>_xlfn.XLOOKUP(Curso[[#This Row],[Tempo Progr Acum]],Controle[Tempo Esperado Acum],Controle[Data corrida],,1,1)</f>
        <v>44693</v>
      </c>
      <c r="I257" s="47">
        <v>44695</v>
      </c>
      <c r="J257" s="48">
        <f ca="1">IF(Curso[[#This Row],[Data Prevista]]&gt;TODAY(),0,IF(Curso[[#This Row],[Data Prevista]]=TODAY(),3,2))</f>
        <v>2</v>
      </c>
      <c r="K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7" s="53">
        <f>IF((Curso[[#This Row],[Estudado]]-7)&lt;$H$2,"",Curso[[#This Row],[Estudado]]-7)</f>
        <v>44688</v>
      </c>
      <c r="M257" s="53">
        <f>IF((Curso[[#This Row],[Estudado]]-15)&lt;$H$2,"",Curso[[#This Row],[Estudado]]-15)</f>
        <v>44680</v>
      </c>
      <c r="N257" s="53" t="str">
        <f>IF((Curso[[#This Row],[Estudado]]-30)&lt;$H$2,"",Curso[[#This Row],[Estudado]]-30)</f>
        <v/>
      </c>
      <c r="O257" s="53" t="str">
        <f>IF((Curso[[#This Row],[Estudado]]-60)&lt;$H$2,"",Curso[[#This Row],[Estudado]]-60)</f>
        <v/>
      </c>
      <c r="P257" s="53" t="str">
        <f>IF((Curso[[#This Row],[Estudado]]-120)&lt;$H$2,"",Curso[[#This Row],[Estudado]]-120)</f>
        <v/>
      </c>
      <c r="Q257" s="48"/>
      <c r="R257" s="2"/>
      <c r="S257" s="16">
        <f>S256+1</f>
        <v>256</v>
      </c>
      <c r="T257" s="7">
        <f t="shared" si="29"/>
        <v>44922</v>
      </c>
      <c r="U257" s="4" t="str">
        <f t="shared" si="30"/>
        <v>ter</v>
      </c>
      <c r="V257" s="31">
        <f>IF(Controle[[#This Row],[Dia Semana]]&lt;&gt;"dom",$AI$1,0)</f>
        <v>8.5014947683109118E-2</v>
      </c>
      <c r="W257" s="9">
        <f t="shared" si="34"/>
        <v>18.618273542600988</v>
      </c>
      <c r="X257" s="5">
        <f t="shared" si="28"/>
        <v>0</v>
      </c>
      <c r="Y257" s="34">
        <f>Controle[[#This Row],[Tempo Estudado]]+Y256</f>
        <v>2.6933701496367561</v>
      </c>
      <c r="Z257" s="35" t="str">
        <f t="shared" ca="1" si="31"/>
        <v/>
      </c>
      <c r="AA257" s="3" t="str">
        <f ca="1">IF(Z257="x",IF(Controle[[#This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8" spans="1:27" x14ac:dyDescent="0.25">
      <c r="A258" s="44">
        <f t="shared" si="32"/>
        <v>257</v>
      </c>
      <c r="B258" s="44" t="s">
        <v>5</v>
      </c>
      <c r="C258" s="44" t="s">
        <v>239</v>
      </c>
      <c r="D258" s="45">
        <v>4.2592592592592595E-3</v>
      </c>
      <c r="E258" s="44"/>
      <c r="F258" s="45">
        <f>Curso[[#This Row],[Tempo]]*$AG$4</f>
        <v>8.446951489960719E-3</v>
      </c>
      <c r="G258" s="46">
        <f t="shared" si="33"/>
        <v>1.9249867928099615</v>
      </c>
      <c r="H258" s="47">
        <f>_xlfn.XLOOKUP(Curso[[#This Row],[Tempo Progr Acum]],Controle[Tempo Esperado Acum],Controle[Data corrida],,1,1)</f>
        <v>44693</v>
      </c>
      <c r="I258" s="47">
        <v>44695</v>
      </c>
      <c r="J258" s="48">
        <f ca="1">IF(Curso[[#This Row],[Data Prevista]]&gt;TODAY(),0,IF(Curso[[#This Row],[Data Prevista]]=TODAY(),3,2))</f>
        <v>2</v>
      </c>
      <c r="K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8" s="53">
        <f>IF((Curso[[#This Row],[Estudado]]-7)&lt;$H$2,"",Curso[[#This Row],[Estudado]]-7)</f>
        <v>44688</v>
      </c>
      <c r="M258" s="53">
        <f>IF((Curso[[#This Row],[Estudado]]-15)&lt;$H$2,"",Curso[[#This Row],[Estudado]]-15)</f>
        <v>44680</v>
      </c>
      <c r="N258" s="53" t="str">
        <f>IF((Curso[[#This Row],[Estudado]]-30)&lt;$H$2,"",Curso[[#This Row],[Estudado]]-30)</f>
        <v/>
      </c>
      <c r="O258" s="53" t="str">
        <f>IF((Curso[[#This Row],[Estudado]]-60)&lt;$H$2,"",Curso[[#This Row],[Estudado]]-60)</f>
        <v/>
      </c>
      <c r="P258" s="53" t="str">
        <f>IF((Curso[[#This Row],[Estudado]]-120)&lt;$H$2,"",Curso[[#This Row],[Estudado]]-120)</f>
        <v/>
      </c>
      <c r="Q258" s="48"/>
      <c r="R258" s="2"/>
      <c r="S258" s="16">
        <f>S257+1</f>
        <v>257</v>
      </c>
      <c r="T258" s="7">
        <f t="shared" si="29"/>
        <v>44923</v>
      </c>
      <c r="U258" s="4" t="str">
        <f t="shared" si="30"/>
        <v>qua</v>
      </c>
      <c r="V258" s="31">
        <f>IF(Controle[[#This Row],[Dia Semana]]&lt;&gt;"dom",$AI$1,0)</f>
        <v>8.5014947683109118E-2</v>
      </c>
      <c r="W258" s="9">
        <f t="shared" si="34"/>
        <v>18.703288490284098</v>
      </c>
      <c r="X258" s="5">
        <f t="shared" si="28"/>
        <v>0</v>
      </c>
      <c r="Y258" s="34">
        <f>Controle[[#This Row],[Tempo Estudado]]+Y257</f>
        <v>2.6933701496367561</v>
      </c>
      <c r="Z258" s="35" t="str">
        <f t="shared" ca="1" si="31"/>
        <v/>
      </c>
      <c r="AA258" s="3" t="str">
        <f ca="1">IF(Z258="x",IF(Controle[[#This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9" spans="1:27" x14ac:dyDescent="0.25">
      <c r="A259" s="44">
        <f t="shared" si="32"/>
        <v>258</v>
      </c>
      <c r="B259" s="44" t="s">
        <v>5</v>
      </c>
      <c r="C259" s="44" t="s">
        <v>240</v>
      </c>
      <c r="D259" s="45">
        <v>4.1898148148148146E-3</v>
      </c>
      <c r="E259" s="44"/>
      <c r="F259" s="45">
        <f>Curso[[#This Row],[Tempo]]*$AG$4</f>
        <v>8.3092294547983149E-3</v>
      </c>
      <c r="G259" s="46">
        <f t="shared" si="33"/>
        <v>1.9332960222647599</v>
      </c>
      <c r="H259" s="47">
        <f>_xlfn.XLOOKUP(Curso[[#This Row],[Tempo Progr Acum]],Controle[Tempo Esperado Acum],Controle[Data corrida],,1,1)</f>
        <v>44693</v>
      </c>
      <c r="I259" s="47">
        <v>44695</v>
      </c>
      <c r="J259" s="48">
        <f ca="1">IF(Curso[[#This Row],[Data Prevista]]&gt;TODAY(),0,IF(Curso[[#This Row],[Data Prevista]]=TODAY(),3,2))</f>
        <v>2</v>
      </c>
      <c r="K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9" s="53">
        <f>IF((Curso[[#This Row],[Estudado]]-7)&lt;$H$2,"",Curso[[#This Row],[Estudado]]-7)</f>
        <v>44688</v>
      </c>
      <c r="M259" s="53">
        <f>IF((Curso[[#This Row],[Estudado]]-15)&lt;$H$2,"",Curso[[#This Row],[Estudado]]-15)</f>
        <v>44680</v>
      </c>
      <c r="N259" s="53" t="str">
        <f>IF((Curso[[#This Row],[Estudado]]-30)&lt;$H$2,"",Curso[[#This Row],[Estudado]]-30)</f>
        <v/>
      </c>
      <c r="O259" s="53" t="str">
        <f>IF((Curso[[#This Row],[Estudado]]-60)&lt;$H$2,"",Curso[[#This Row],[Estudado]]-60)</f>
        <v/>
      </c>
      <c r="P259" s="53" t="str">
        <f>IF((Curso[[#This Row],[Estudado]]-120)&lt;$H$2,"",Curso[[#This Row],[Estudado]]-120)</f>
        <v/>
      </c>
      <c r="Q259" s="48"/>
      <c r="R259" s="2"/>
      <c r="S259" s="16">
        <f>S258+1</f>
        <v>258</v>
      </c>
      <c r="T259" s="7">
        <f t="shared" ref="T259:T261" si="35">IF(S259&lt;&gt;0,T258+1,"")</f>
        <v>44924</v>
      </c>
      <c r="U259" s="4" t="str">
        <f t="shared" ref="U259:U261" si="36">TEXT(T259,"ddd")</f>
        <v>qui</v>
      </c>
      <c r="V259" s="31">
        <f>IF(Controle[[#This Row],[Dia Semana]]&lt;&gt;"dom",$AI$1,0)</f>
        <v>8.5014947683109118E-2</v>
      </c>
      <c r="W259" s="9">
        <f t="shared" si="34"/>
        <v>18.788303437967208</v>
      </c>
      <c r="X259" s="5">
        <f t="shared" si="28"/>
        <v>0</v>
      </c>
      <c r="Y259" s="34">
        <f>Controle[[#This Row],[Tempo Estudado]]+Y258</f>
        <v>2.6933701496367561</v>
      </c>
      <c r="Z259" s="35" t="str">
        <f t="shared" ref="Z259:Z261" ca="1" si="37">IF(T259=TODAY(),"X",IF(T259&lt;TODAY(),"O",""))</f>
        <v/>
      </c>
      <c r="AA259" s="3" t="str">
        <f ca="1">IF(Z259="x",IF(Controle[[#This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0" spans="1:27" x14ac:dyDescent="0.25">
      <c r="A260" s="44">
        <f t="shared" ref="A260:A323" si="38">A259+1</f>
        <v>259</v>
      </c>
      <c r="B260" s="44" t="s">
        <v>5</v>
      </c>
      <c r="C260" s="44" t="s">
        <v>241</v>
      </c>
      <c r="D260" s="45">
        <v>4.5601851851851853E-3</v>
      </c>
      <c r="E260" s="44"/>
      <c r="F260" s="45">
        <f>Curso[[#This Row],[Tempo]]*$AG$4</f>
        <v>9.043746975664466E-3</v>
      </c>
      <c r="G260" s="46">
        <f t="shared" ref="G260:G323" si="39">F260+G259</f>
        <v>1.9423397692404245</v>
      </c>
      <c r="H260" s="47">
        <f>_xlfn.XLOOKUP(Curso[[#This Row],[Tempo Progr Acum]],Controle[Tempo Esperado Acum],Controle[Data corrida],,1,1)</f>
        <v>44693</v>
      </c>
      <c r="I260" s="47">
        <v>44695</v>
      </c>
      <c r="J260" s="48">
        <f ca="1">IF(Curso[[#This Row],[Data Prevista]]&gt;TODAY(),0,IF(Curso[[#This Row],[Data Prevista]]=TODAY(),3,2))</f>
        <v>2</v>
      </c>
      <c r="K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0" s="53">
        <f>IF((Curso[[#This Row],[Estudado]]-7)&lt;$H$2,"",Curso[[#This Row],[Estudado]]-7)</f>
        <v>44688</v>
      </c>
      <c r="M260" s="53">
        <f>IF((Curso[[#This Row],[Estudado]]-15)&lt;$H$2,"",Curso[[#This Row],[Estudado]]-15)</f>
        <v>44680</v>
      </c>
      <c r="N260" s="53" t="str">
        <f>IF((Curso[[#This Row],[Estudado]]-30)&lt;$H$2,"",Curso[[#This Row],[Estudado]]-30)</f>
        <v/>
      </c>
      <c r="O260" s="53" t="str">
        <f>IF((Curso[[#This Row],[Estudado]]-60)&lt;$H$2,"",Curso[[#This Row],[Estudado]]-60)</f>
        <v/>
      </c>
      <c r="P260" s="53" t="str">
        <f>IF((Curso[[#This Row],[Estudado]]-120)&lt;$H$2,"",Curso[[#This Row],[Estudado]]-120)</f>
        <v/>
      </c>
      <c r="Q260" s="48"/>
      <c r="R260" s="2"/>
      <c r="S260" s="16">
        <f>S259+1</f>
        <v>259</v>
      </c>
      <c r="T260" s="7">
        <f t="shared" si="35"/>
        <v>44925</v>
      </c>
      <c r="U260" s="4" t="str">
        <f t="shared" si="36"/>
        <v>sex</v>
      </c>
      <c r="V260" s="31">
        <f>IF(Controle[[#This Row],[Dia Semana]]&lt;&gt;"dom",$AI$1,0)</f>
        <v>8.5014947683109118E-2</v>
      </c>
      <c r="W260" s="9">
        <f t="shared" ref="W260:W261" si="40">V260+W259</f>
        <v>18.873318385650318</v>
      </c>
      <c r="X260" s="5">
        <f t="shared" si="28"/>
        <v>0</v>
      </c>
      <c r="Y260" s="34">
        <f>Controle[[#This Row],[Tempo Estudado]]+Y259</f>
        <v>2.6933701496367561</v>
      </c>
      <c r="Z260" s="35" t="str">
        <f t="shared" ca="1" si="37"/>
        <v/>
      </c>
      <c r="AA260" s="3" t="str">
        <f ca="1">IF(Z260="x",IF(Controle[[#This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1" spans="1:27" x14ac:dyDescent="0.25">
      <c r="A261" s="44">
        <f t="shared" si="38"/>
        <v>260</v>
      </c>
      <c r="B261" s="44" t="s">
        <v>5</v>
      </c>
      <c r="C261" s="44" t="s">
        <v>242</v>
      </c>
      <c r="D261" s="45">
        <v>4.4791666666666669E-3</v>
      </c>
      <c r="E261" s="44"/>
      <c r="F261" s="45">
        <f>Curso[[#This Row],[Tempo]]*$AG$4</f>
        <v>8.8830712679749957E-3</v>
      </c>
      <c r="G261" s="46">
        <f t="shared" si="39"/>
        <v>1.9512228405083996</v>
      </c>
      <c r="H261" s="47">
        <f>_xlfn.XLOOKUP(Curso[[#This Row],[Tempo Progr Acum]],Controle[Tempo Esperado Acum],Controle[Data corrida],,1,1)</f>
        <v>44693</v>
      </c>
      <c r="I261" s="47">
        <v>44695</v>
      </c>
      <c r="J261" s="48">
        <f ca="1">IF(Curso[[#This Row],[Data Prevista]]&gt;TODAY(),0,IF(Curso[[#This Row],[Data Prevista]]=TODAY(),3,2))</f>
        <v>2</v>
      </c>
      <c r="K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1" s="53">
        <f>IF((Curso[[#This Row],[Estudado]]-7)&lt;$H$2,"",Curso[[#This Row],[Estudado]]-7)</f>
        <v>44688</v>
      </c>
      <c r="M261" s="53">
        <f>IF((Curso[[#This Row],[Estudado]]-15)&lt;$H$2,"",Curso[[#This Row],[Estudado]]-15)</f>
        <v>44680</v>
      </c>
      <c r="N261" s="53" t="str">
        <f>IF((Curso[[#This Row],[Estudado]]-30)&lt;$H$2,"",Curso[[#This Row],[Estudado]]-30)</f>
        <v/>
      </c>
      <c r="O261" s="53" t="str">
        <f>IF((Curso[[#This Row],[Estudado]]-60)&lt;$H$2,"",Curso[[#This Row],[Estudado]]-60)</f>
        <v/>
      </c>
      <c r="P261" s="53" t="str">
        <f>IF((Curso[[#This Row],[Estudado]]-120)&lt;$H$2,"",Curso[[#This Row],[Estudado]]-120)</f>
        <v/>
      </c>
      <c r="Q261" s="48"/>
      <c r="R261" s="2"/>
      <c r="S261" s="19">
        <f>S260+1</f>
        <v>260</v>
      </c>
      <c r="T261" s="20">
        <f t="shared" si="35"/>
        <v>44926</v>
      </c>
      <c r="U261" s="21" t="str">
        <f t="shared" si="36"/>
        <v>sáb</v>
      </c>
      <c r="V261" s="31">
        <f>IF(Controle[[#This Row],[Dia Semana]]&lt;&gt;"dom",$AI$1,0)</f>
        <v>8.5014947683109118E-2</v>
      </c>
      <c r="W261" s="23">
        <f t="shared" si="40"/>
        <v>18.958333333333428</v>
      </c>
      <c r="X261" s="22">
        <f t="shared" si="28"/>
        <v>0</v>
      </c>
      <c r="Y261" s="34">
        <f>Controle[[#This Row],[Tempo Estudado]]+Y260</f>
        <v>2.6933701496367561</v>
      </c>
      <c r="Z261" s="35" t="str">
        <f t="shared" ca="1" si="37"/>
        <v/>
      </c>
      <c r="AA261" s="3" t="str">
        <f ca="1">IF(Z261="x",IF(Controle[[#This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2" spans="1:27" x14ac:dyDescent="0.25">
      <c r="A262" s="44">
        <f t="shared" si="38"/>
        <v>261</v>
      </c>
      <c r="B262" s="44" t="s">
        <v>5</v>
      </c>
      <c r="C262" s="44" t="s">
        <v>243</v>
      </c>
      <c r="D262" s="45">
        <v>3.5532407407407405E-3</v>
      </c>
      <c r="E262" s="44"/>
      <c r="F262" s="45">
        <f>Curso[[#This Row],[Tempo]]*$AG$4</f>
        <v>7.0467774658096206E-3</v>
      </c>
      <c r="G262" s="46">
        <f t="shared" si="39"/>
        <v>1.9582696179742092</v>
      </c>
      <c r="H262" s="47">
        <f>_xlfn.XLOOKUP(Curso[[#This Row],[Tempo Progr Acum]],Controle[Tempo Esperado Acum],Controle[Data corrida],,1,1)</f>
        <v>44694</v>
      </c>
      <c r="I262" s="47">
        <v>44695</v>
      </c>
      <c r="J262" s="48">
        <f ca="1">IF(Curso[[#This Row],[Data Prevista]]&gt;TODAY(),0,IF(Curso[[#This Row],[Data Prevista]]=TODAY(),3,2))</f>
        <v>2</v>
      </c>
      <c r="K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2" s="53">
        <f>IF((Curso[[#This Row],[Estudado]]-7)&lt;$H$2,"",Curso[[#This Row],[Estudado]]-7)</f>
        <v>44688</v>
      </c>
      <c r="M262" s="53">
        <f>IF((Curso[[#This Row],[Estudado]]-15)&lt;$H$2,"",Curso[[#This Row],[Estudado]]-15)</f>
        <v>44680</v>
      </c>
      <c r="N262" s="53" t="str">
        <f>IF((Curso[[#This Row],[Estudado]]-30)&lt;$H$2,"",Curso[[#This Row],[Estudado]]-30)</f>
        <v/>
      </c>
      <c r="O262" s="53" t="str">
        <f>IF((Curso[[#This Row],[Estudado]]-60)&lt;$H$2,"",Curso[[#This Row],[Estudado]]-60)</f>
        <v/>
      </c>
      <c r="P262" s="53" t="str">
        <f>IF((Curso[[#This Row],[Estudado]]-120)&lt;$H$2,"",Curso[[#This Row],[Estudado]]-120)</f>
        <v/>
      </c>
      <c r="Q262" s="48"/>
    </row>
    <row r="263" spans="1:27" x14ac:dyDescent="0.25">
      <c r="A263" s="44">
        <f t="shared" si="38"/>
        <v>262</v>
      </c>
      <c r="B263" s="44" t="s">
        <v>5</v>
      </c>
      <c r="C263" s="44" t="s">
        <v>244</v>
      </c>
      <c r="D263" s="45">
        <v>2.0717592592592593E-3</v>
      </c>
      <c r="E263" s="44"/>
      <c r="F263" s="45">
        <f>Curso[[#This Row],[Tempo]]*$AG$4</f>
        <v>4.1087073823450233E-3</v>
      </c>
      <c r="G263" s="46">
        <f t="shared" si="39"/>
        <v>1.9623783253565541</v>
      </c>
      <c r="H263" s="47">
        <f>_xlfn.XLOOKUP(Curso[[#This Row],[Tempo Progr Acum]],Controle[Tempo Esperado Acum],Controle[Data corrida],,1,1)</f>
        <v>44694</v>
      </c>
      <c r="I263" s="47">
        <v>44695</v>
      </c>
      <c r="J263" s="48">
        <f ca="1">IF(Curso[[#This Row],[Data Prevista]]&gt;TODAY(),0,IF(Curso[[#This Row],[Data Prevista]]=TODAY(),3,2))</f>
        <v>2</v>
      </c>
      <c r="K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3" s="53">
        <f>IF((Curso[[#This Row],[Estudado]]-7)&lt;$H$2,"",Curso[[#This Row],[Estudado]]-7)</f>
        <v>44688</v>
      </c>
      <c r="M263" s="53">
        <f>IF((Curso[[#This Row],[Estudado]]-15)&lt;$H$2,"",Curso[[#This Row],[Estudado]]-15)</f>
        <v>44680</v>
      </c>
      <c r="N263" s="53" t="str">
        <f>IF((Curso[[#This Row],[Estudado]]-30)&lt;$H$2,"",Curso[[#This Row],[Estudado]]-30)</f>
        <v/>
      </c>
      <c r="O263" s="53" t="str">
        <f>IF((Curso[[#This Row],[Estudado]]-60)&lt;$H$2,"",Curso[[#This Row],[Estudado]]-60)</f>
        <v/>
      </c>
      <c r="P263" s="53" t="str">
        <f>IF((Curso[[#This Row],[Estudado]]-120)&lt;$H$2,"",Curso[[#This Row],[Estudado]]-120)</f>
        <v/>
      </c>
      <c r="Q263" s="48"/>
    </row>
    <row r="264" spans="1:27" x14ac:dyDescent="0.25">
      <c r="A264" s="44">
        <f t="shared" si="38"/>
        <v>263</v>
      </c>
      <c r="B264" s="44" t="s">
        <v>5</v>
      </c>
      <c r="C264" s="44" t="s">
        <v>245</v>
      </c>
      <c r="D264" s="45">
        <v>0</v>
      </c>
      <c r="E264" s="44" t="s">
        <v>7</v>
      </c>
      <c r="F264" s="45">
        <f>Curso[[#This Row],[Tempo]]*$AG$4</f>
        <v>0</v>
      </c>
      <c r="G264" s="46">
        <f t="shared" si="39"/>
        <v>1.9623783253565541</v>
      </c>
      <c r="H264" s="47">
        <f>_xlfn.XLOOKUP(Curso[[#This Row],[Tempo Progr Acum]],Controle[Tempo Esperado Acum],Controle[Data corrida],,1,1)</f>
        <v>44694</v>
      </c>
      <c r="I264" s="47">
        <v>44695</v>
      </c>
      <c r="J264" s="48">
        <f ca="1">IF(Curso[[#This Row],[Data Prevista]]&gt;TODAY(),0,IF(Curso[[#This Row],[Data Prevista]]=TODAY(),3,2))</f>
        <v>2</v>
      </c>
      <c r="K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4" s="53">
        <f>IF((Curso[[#This Row],[Estudado]]-7)&lt;$H$2,"",Curso[[#This Row],[Estudado]]-7)</f>
        <v>44688</v>
      </c>
      <c r="M264" s="53">
        <f>IF((Curso[[#This Row],[Estudado]]-15)&lt;$H$2,"",Curso[[#This Row],[Estudado]]-15)</f>
        <v>44680</v>
      </c>
      <c r="N264" s="53" t="str">
        <f>IF((Curso[[#This Row],[Estudado]]-30)&lt;$H$2,"",Curso[[#This Row],[Estudado]]-30)</f>
        <v/>
      </c>
      <c r="O264" s="53" t="str">
        <f>IF((Curso[[#This Row],[Estudado]]-60)&lt;$H$2,"",Curso[[#This Row],[Estudado]]-60)</f>
        <v/>
      </c>
      <c r="P264" s="53" t="str">
        <f>IF((Curso[[#This Row],[Estudado]]-120)&lt;$H$2,"",Curso[[#This Row],[Estudado]]-120)</f>
        <v/>
      </c>
      <c r="Q264" s="48"/>
    </row>
    <row r="265" spans="1:27" x14ac:dyDescent="0.25">
      <c r="A265" s="44">
        <f t="shared" si="38"/>
        <v>264</v>
      </c>
      <c r="B265" s="44" t="s">
        <v>5</v>
      </c>
      <c r="C265" s="44" t="s">
        <v>246</v>
      </c>
      <c r="D265" s="45">
        <v>7.2685185185185188E-3</v>
      </c>
      <c r="E265" s="44"/>
      <c r="F265" s="45">
        <f>Curso[[#This Row],[Tempo]]*$AG$4</f>
        <v>1.4414906346998184E-2</v>
      </c>
      <c r="G265" s="46">
        <f t="shared" si="39"/>
        <v>1.9767932317035524</v>
      </c>
      <c r="H265" s="47">
        <f>_xlfn.XLOOKUP(Curso[[#This Row],[Tempo Progr Acum]],Controle[Tempo Esperado Acum],Controle[Data corrida],,1,1)</f>
        <v>44694</v>
      </c>
      <c r="I265" s="47">
        <v>44695</v>
      </c>
      <c r="J265" s="48">
        <f ca="1">IF(Curso[[#This Row],[Data Prevista]]&gt;TODAY(),0,IF(Curso[[#This Row],[Data Prevista]]=TODAY(),3,2))</f>
        <v>2</v>
      </c>
      <c r="K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5" s="53">
        <f>IF((Curso[[#This Row],[Estudado]]-7)&lt;$H$2,"",Curso[[#This Row],[Estudado]]-7)</f>
        <v>44688</v>
      </c>
      <c r="M265" s="53">
        <f>IF((Curso[[#This Row],[Estudado]]-15)&lt;$H$2,"",Curso[[#This Row],[Estudado]]-15)</f>
        <v>44680</v>
      </c>
      <c r="N265" s="53" t="str">
        <f>IF((Curso[[#This Row],[Estudado]]-30)&lt;$H$2,"",Curso[[#This Row],[Estudado]]-30)</f>
        <v/>
      </c>
      <c r="O265" s="53" t="str">
        <f>IF((Curso[[#This Row],[Estudado]]-60)&lt;$H$2,"",Curso[[#This Row],[Estudado]]-60)</f>
        <v/>
      </c>
      <c r="P265" s="53" t="str">
        <f>IF((Curso[[#This Row],[Estudado]]-120)&lt;$H$2,"",Curso[[#This Row],[Estudado]]-120)</f>
        <v/>
      </c>
      <c r="Q265" s="48"/>
    </row>
    <row r="266" spans="1:27" x14ac:dyDescent="0.25">
      <c r="A266" s="44">
        <f t="shared" si="38"/>
        <v>265</v>
      </c>
      <c r="B266" s="44" t="s">
        <v>5</v>
      </c>
      <c r="C266" s="44" t="s">
        <v>247</v>
      </c>
      <c r="D266" s="45">
        <v>5.4398148148148149E-3</v>
      </c>
      <c r="E266" s="44"/>
      <c r="F266" s="45">
        <f>Curso[[#This Row],[Tempo]]*$AG$4</f>
        <v>1.0788226087721569E-2</v>
      </c>
      <c r="G266" s="46">
        <f t="shared" si="39"/>
        <v>1.987581457791274</v>
      </c>
      <c r="H266" s="47">
        <f>_xlfn.XLOOKUP(Curso[[#This Row],[Tempo Progr Acum]],Controle[Tempo Esperado Acum],Controle[Data corrida],,1,1)</f>
        <v>44694</v>
      </c>
      <c r="I266" s="47">
        <v>44695</v>
      </c>
      <c r="J266" s="48">
        <f ca="1">IF(Curso[[#This Row],[Data Prevista]]&gt;TODAY(),0,IF(Curso[[#This Row],[Data Prevista]]=TODAY(),3,2))</f>
        <v>2</v>
      </c>
      <c r="K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6" s="53">
        <f>IF((Curso[[#This Row],[Estudado]]-7)&lt;$H$2,"",Curso[[#This Row],[Estudado]]-7)</f>
        <v>44688</v>
      </c>
      <c r="M266" s="53">
        <f>IF((Curso[[#This Row],[Estudado]]-15)&lt;$H$2,"",Curso[[#This Row],[Estudado]]-15)</f>
        <v>44680</v>
      </c>
      <c r="N266" s="53" t="str">
        <f>IF((Curso[[#This Row],[Estudado]]-30)&lt;$H$2,"",Curso[[#This Row],[Estudado]]-30)</f>
        <v/>
      </c>
      <c r="O266" s="53" t="str">
        <f>IF((Curso[[#This Row],[Estudado]]-60)&lt;$H$2,"",Curso[[#This Row],[Estudado]]-60)</f>
        <v/>
      </c>
      <c r="P266" s="53" t="str">
        <f>IF((Curso[[#This Row],[Estudado]]-120)&lt;$H$2,"",Curso[[#This Row],[Estudado]]-120)</f>
        <v/>
      </c>
      <c r="Q266" s="48"/>
    </row>
    <row r="267" spans="1:27" x14ac:dyDescent="0.25">
      <c r="A267" s="44">
        <f t="shared" si="38"/>
        <v>266</v>
      </c>
      <c r="B267" s="44" t="s">
        <v>5</v>
      </c>
      <c r="C267" s="44" t="s">
        <v>248</v>
      </c>
      <c r="D267" s="45">
        <v>5.6481481481481478E-3</v>
      </c>
      <c r="E267" s="44"/>
      <c r="F267" s="45">
        <f>Curso[[#This Row],[Tempo]]*$AG$4</f>
        <v>1.1201392193208778E-2</v>
      </c>
      <c r="G267" s="46">
        <f t="shared" si="39"/>
        <v>1.9987828499844829</v>
      </c>
      <c r="H267" s="47">
        <f>_xlfn.XLOOKUP(Curso[[#This Row],[Tempo Progr Acum]],Controle[Tempo Esperado Acum],Controle[Data corrida],,1,1)</f>
        <v>44694</v>
      </c>
      <c r="I267" s="47">
        <v>44695</v>
      </c>
      <c r="J267" s="48">
        <f ca="1">IF(Curso[[#This Row],[Data Prevista]]&gt;TODAY(),0,IF(Curso[[#This Row],[Data Prevista]]=TODAY(),3,2))</f>
        <v>2</v>
      </c>
      <c r="K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7" s="53">
        <f>IF((Curso[[#This Row],[Estudado]]-7)&lt;$H$2,"",Curso[[#This Row],[Estudado]]-7)</f>
        <v>44688</v>
      </c>
      <c r="M267" s="53">
        <f>IF((Curso[[#This Row],[Estudado]]-15)&lt;$H$2,"",Curso[[#This Row],[Estudado]]-15)</f>
        <v>44680</v>
      </c>
      <c r="N267" s="53" t="str">
        <f>IF((Curso[[#This Row],[Estudado]]-30)&lt;$H$2,"",Curso[[#This Row],[Estudado]]-30)</f>
        <v/>
      </c>
      <c r="O267" s="53" t="str">
        <f>IF((Curso[[#This Row],[Estudado]]-60)&lt;$H$2,"",Curso[[#This Row],[Estudado]]-60)</f>
        <v/>
      </c>
      <c r="P267" s="53" t="str">
        <f>IF((Curso[[#This Row],[Estudado]]-120)&lt;$H$2,"",Curso[[#This Row],[Estudado]]-120)</f>
        <v/>
      </c>
      <c r="Q267" s="48"/>
    </row>
    <row r="268" spans="1:27" x14ac:dyDescent="0.25">
      <c r="A268" s="44">
        <f t="shared" si="38"/>
        <v>267</v>
      </c>
      <c r="B268" s="44" t="s">
        <v>5</v>
      </c>
      <c r="C268" s="44" t="s">
        <v>68</v>
      </c>
      <c r="D268" s="45">
        <v>0</v>
      </c>
      <c r="E268" s="44" t="s">
        <v>69</v>
      </c>
      <c r="F268" s="45">
        <f>Curso[[#This Row],[Tempo]]*$AG$4</f>
        <v>0</v>
      </c>
      <c r="G268" s="46">
        <f t="shared" si="39"/>
        <v>1.9987828499844829</v>
      </c>
      <c r="H268" s="47">
        <f>_xlfn.XLOOKUP(Curso[[#This Row],[Tempo Progr Acum]],Controle[Tempo Esperado Acum],Controle[Data corrida],,1,1)</f>
        <v>44694</v>
      </c>
      <c r="I268" s="47">
        <v>44695</v>
      </c>
      <c r="J268" s="48">
        <f ca="1">IF(Curso[[#This Row],[Data Prevista]]&gt;TODAY(),0,IF(Curso[[#This Row],[Data Prevista]]=TODAY(),3,2))</f>
        <v>2</v>
      </c>
      <c r="K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8" s="53">
        <f>IF((Curso[[#This Row],[Estudado]]-7)&lt;$H$2,"",Curso[[#This Row],[Estudado]]-7)</f>
        <v>44688</v>
      </c>
      <c r="M268" s="53">
        <f>IF((Curso[[#This Row],[Estudado]]-15)&lt;$H$2,"",Curso[[#This Row],[Estudado]]-15)</f>
        <v>44680</v>
      </c>
      <c r="N268" s="53" t="str">
        <f>IF((Curso[[#This Row],[Estudado]]-30)&lt;$H$2,"",Curso[[#This Row],[Estudado]]-30)</f>
        <v/>
      </c>
      <c r="O268" s="53" t="str">
        <f>IF((Curso[[#This Row],[Estudado]]-60)&lt;$H$2,"",Curso[[#This Row],[Estudado]]-60)</f>
        <v/>
      </c>
      <c r="P268" s="53" t="str">
        <f>IF((Curso[[#This Row],[Estudado]]-120)&lt;$H$2,"",Curso[[#This Row],[Estudado]]-120)</f>
        <v/>
      </c>
      <c r="Q268" s="48"/>
    </row>
    <row r="269" spans="1:27" x14ac:dyDescent="0.25">
      <c r="A269" s="44">
        <f t="shared" si="38"/>
        <v>268</v>
      </c>
      <c r="B269" s="44" t="s">
        <v>5</v>
      </c>
      <c r="C269" s="44" t="s">
        <v>70</v>
      </c>
      <c r="D269" s="45">
        <v>0</v>
      </c>
      <c r="E269" s="44" t="s">
        <v>7</v>
      </c>
      <c r="F269" s="45">
        <f>Curso[[#This Row],[Tempo]]*$AG$4</f>
        <v>0</v>
      </c>
      <c r="G269" s="46">
        <f t="shared" si="39"/>
        <v>1.9987828499844829</v>
      </c>
      <c r="H269" s="47">
        <f>_xlfn.XLOOKUP(Curso[[#This Row],[Tempo Progr Acum]],Controle[Tempo Esperado Acum],Controle[Data corrida],,1,1)</f>
        <v>44694</v>
      </c>
      <c r="I269" s="47">
        <v>44695</v>
      </c>
      <c r="J269" s="48">
        <f ca="1">IF(Curso[[#This Row],[Data Prevista]]&gt;TODAY(),0,IF(Curso[[#This Row],[Data Prevista]]=TODAY(),3,2))</f>
        <v>2</v>
      </c>
      <c r="K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9" s="53">
        <f>IF((Curso[[#This Row],[Estudado]]-7)&lt;$H$2,"",Curso[[#This Row],[Estudado]]-7)</f>
        <v>44688</v>
      </c>
      <c r="M269" s="53">
        <f>IF((Curso[[#This Row],[Estudado]]-15)&lt;$H$2,"",Curso[[#This Row],[Estudado]]-15)</f>
        <v>44680</v>
      </c>
      <c r="N269" s="53" t="str">
        <f>IF((Curso[[#This Row],[Estudado]]-30)&lt;$H$2,"",Curso[[#This Row],[Estudado]]-30)</f>
        <v/>
      </c>
      <c r="O269" s="53" t="str">
        <f>IF((Curso[[#This Row],[Estudado]]-60)&lt;$H$2,"",Curso[[#This Row],[Estudado]]-60)</f>
        <v/>
      </c>
      <c r="P269" s="53" t="str">
        <f>IF((Curso[[#This Row],[Estudado]]-120)&lt;$H$2,"",Curso[[#This Row],[Estudado]]-120)</f>
        <v/>
      </c>
      <c r="Q269" s="48"/>
    </row>
    <row r="270" spans="1:27" x14ac:dyDescent="0.25">
      <c r="A270" s="44">
        <f t="shared" si="38"/>
        <v>269</v>
      </c>
      <c r="B270" s="44" t="s">
        <v>5</v>
      </c>
      <c r="C270" s="44" t="s">
        <v>71</v>
      </c>
      <c r="D270" s="45">
        <v>0</v>
      </c>
      <c r="E270" s="44" t="s">
        <v>7</v>
      </c>
      <c r="F270" s="45">
        <f>Curso[[#This Row],[Tempo]]*$AG$4</f>
        <v>0</v>
      </c>
      <c r="G270" s="46">
        <f t="shared" si="39"/>
        <v>1.9987828499844829</v>
      </c>
      <c r="H270" s="47">
        <f>_xlfn.XLOOKUP(Curso[[#This Row],[Tempo Progr Acum]],Controle[Tempo Esperado Acum],Controle[Data corrida],,1,1)</f>
        <v>44694</v>
      </c>
      <c r="I270" s="47">
        <v>44695</v>
      </c>
      <c r="J270" s="48">
        <f ca="1">IF(Curso[[#This Row],[Data Prevista]]&gt;TODAY(),0,IF(Curso[[#This Row],[Data Prevista]]=TODAY(),3,2))</f>
        <v>2</v>
      </c>
      <c r="K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0" s="53">
        <f>IF((Curso[[#This Row],[Estudado]]-7)&lt;$H$2,"",Curso[[#This Row],[Estudado]]-7)</f>
        <v>44688</v>
      </c>
      <c r="M270" s="53">
        <f>IF((Curso[[#This Row],[Estudado]]-15)&lt;$H$2,"",Curso[[#This Row],[Estudado]]-15)</f>
        <v>44680</v>
      </c>
      <c r="N270" s="53" t="str">
        <f>IF((Curso[[#This Row],[Estudado]]-30)&lt;$H$2,"",Curso[[#This Row],[Estudado]]-30)</f>
        <v/>
      </c>
      <c r="O270" s="53" t="str">
        <f>IF((Curso[[#This Row],[Estudado]]-60)&lt;$H$2,"",Curso[[#This Row],[Estudado]]-60)</f>
        <v/>
      </c>
      <c r="P270" s="53" t="str">
        <f>IF((Curso[[#This Row],[Estudado]]-120)&lt;$H$2,"",Curso[[#This Row],[Estudado]]-120)</f>
        <v/>
      </c>
      <c r="Q270" s="48"/>
    </row>
    <row r="271" spans="1:27" x14ac:dyDescent="0.25">
      <c r="A271" s="44">
        <f t="shared" si="38"/>
        <v>270</v>
      </c>
      <c r="B271" s="44" t="s">
        <v>5</v>
      </c>
      <c r="C271" s="44" t="s">
        <v>39</v>
      </c>
      <c r="D271" s="45">
        <v>0</v>
      </c>
      <c r="E271" s="44" t="s">
        <v>7</v>
      </c>
      <c r="F271" s="45">
        <f>Curso[[#This Row],[Tempo]]*$AG$4</f>
        <v>0</v>
      </c>
      <c r="G271" s="46">
        <f t="shared" si="39"/>
        <v>1.9987828499844829</v>
      </c>
      <c r="H271" s="47">
        <f>_xlfn.XLOOKUP(Curso[[#This Row],[Tempo Progr Acum]],Controle[Tempo Esperado Acum],Controle[Data corrida],,1,1)</f>
        <v>44694</v>
      </c>
      <c r="I271" s="47">
        <v>44695</v>
      </c>
      <c r="J271" s="48">
        <f ca="1">IF(Curso[[#This Row],[Data Prevista]]&gt;TODAY(),0,IF(Curso[[#This Row],[Data Prevista]]=TODAY(),3,2))</f>
        <v>2</v>
      </c>
      <c r="K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1" s="53">
        <f>IF((Curso[[#This Row],[Estudado]]-7)&lt;$H$2,"",Curso[[#This Row],[Estudado]]-7)</f>
        <v>44688</v>
      </c>
      <c r="M271" s="53">
        <f>IF((Curso[[#This Row],[Estudado]]-15)&lt;$H$2,"",Curso[[#This Row],[Estudado]]-15)</f>
        <v>44680</v>
      </c>
      <c r="N271" s="53" t="str">
        <f>IF((Curso[[#This Row],[Estudado]]-30)&lt;$H$2,"",Curso[[#This Row],[Estudado]]-30)</f>
        <v/>
      </c>
      <c r="O271" s="53" t="str">
        <f>IF((Curso[[#This Row],[Estudado]]-60)&lt;$H$2,"",Curso[[#This Row],[Estudado]]-60)</f>
        <v/>
      </c>
      <c r="P271" s="53" t="str">
        <f>IF((Curso[[#This Row],[Estudado]]-120)&lt;$H$2,"",Curso[[#This Row],[Estudado]]-120)</f>
        <v/>
      </c>
      <c r="Q271" s="48"/>
    </row>
    <row r="272" spans="1:27" x14ac:dyDescent="0.25">
      <c r="A272" s="44">
        <f t="shared" si="38"/>
        <v>271</v>
      </c>
      <c r="B272" s="44" t="s">
        <v>5</v>
      </c>
      <c r="C272" s="44" t="s">
        <v>249</v>
      </c>
      <c r="D272" s="45">
        <v>0</v>
      </c>
      <c r="E272" s="44" t="s">
        <v>7</v>
      </c>
      <c r="F272" s="45">
        <f>Curso[[#This Row],[Tempo]]*$AG$4</f>
        <v>0</v>
      </c>
      <c r="G272" s="46">
        <f t="shared" si="39"/>
        <v>1.9987828499844829</v>
      </c>
      <c r="H272" s="47">
        <f>_xlfn.XLOOKUP(Curso[[#This Row],[Tempo Progr Acum]],Controle[Tempo Esperado Acum],Controle[Data corrida],,1,1)</f>
        <v>44694</v>
      </c>
      <c r="I272" s="47">
        <v>44695</v>
      </c>
      <c r="J272" s="48">
        <f ca="1">IF(Curso[[#This Row],[Data Prevista]]&gt;TODAY(),0,IF(Curso[[#This Row],[Data Prevista]]=TODAY(),3,2))</f>
        <v>2</v>
      </c>
      <c r="K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2" s="53">
        <f>IF((Curso[[#This Row],[Estudado]]-7)&lt;$H$2,"",Curso[[#This Row],[Estudado]]-7)</f>
        <v>44688</v>
      </c>
      <c r="M272" s="53">
        <f>IF((Curso[[#This Row],[Estudado]]-15)&lt;$H$2,"",Curso[[#This Row],[Estudado]]-15)</f>
        <v>44680</v>
      </c>
      <c r="N272" s="53" t="str">
        <f>IF((Curso[[#This Row],[Estudado]]-30)&lt;$H$2,"",Curso[[#This Row],[Estudado]]-30)</f>
        <v/>
      </c>
      <c r="O272" s="53" t="str">
        <f>IF((Curso[[#This Row],[Estudado]]-60)&lt;$H$2,"",Curso[[#This Row],[Estudado]]-60)</f>
        <v/>
      </c>
      <c r="P272" s="53" t="str">
        <f>IF((Curso[[#This Row],[Estudado]]-120)&lt;$H$2,"",Curso[[#This Row],[Estudado]]-120)</f>
        <v/>
      </c>
      <c r="Q272" s="48"/>
    </row>
    <row r="273" spans="1:17" x14ac:dyDescent="0.25">
      <c r="A273" s="44">
        <f t="shared" si="38"/>
        <v>272</v>
      </c>
      <c r="B273" s="44" t="s">
        <v>5</v>
      </c>
      <c r="C273" s="44" t="s">
        <v>42</v>
      </c>
      <c r="D273" s="45">
        <v>4.2361111111111106E-3</v>
      </c>
      <c r="E273" s="44"/>
      <c r="F273" s="45">
        <f>Curso[[#This Row],[Tempo]]*$AG$4</f>
        <v>8.4010441449065831E-3</v>
      </c>
      <c r="G273" s="46">
        <f t="shared" si="39"/>
        <v>2.0071838941293896</v>
      </c>
      <c r="H273" s="47">
        <f>_xlfn.XLOOKUP(Curso[[#This Row],[Tempo Progr Acum]],Controle[Tempo Esperado Acum],Controle[Data corrida],,1,1)</f>
        <v>44694</v>
      </c>
      <c r="I273" s="47">
        <v>44695</v>
      </c>
      <c r="J273" s="48">
        <f ca="1">IF(Curso[[#This Row],[Data Prevista]]&gt;TODAY(),0,IF(Curso[[#This Row],[Data Prevista]]=TODAY(),3,2))</f>
        <v>2</v>
      </c>
      <c r="K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3" s="53">
        <f>IF((Curso[[#This Row],[Estudado]]-7)&lt;$H$2,"",Curso[[#This Row],[Estudado]]-7)</f>
        <v>44688</v>
      </c>
      <c r="M273" s="53">
        <f>IF((Curso[[#This Row],[Estudado]]-15)&lt;$H$2,"",Curso[[#This Row],[Estudado]]-15)</f>
        <v>44680</v>
      </c>
      <c r="N273" s="53" t="str">
        <f>IF((Curso[[#This Row],[Estudado]]-30)&lt;$H$2,"",Curso[[#This Row],[Estudado]]-30)</f>
        <v/>
      </c>
      <c r="O273" s="53" t="str">
        <f>IF((Curso[[#This Row],[Estudado]]-60)&lt;$H$2,"",Curso[[#This Row],[Estudado]]-60)</f>
        <v/>
      </c>
      <c r="P273" s="53" t="str">
        <f>IF((Curso[[#This Row],[Estudado]]-120)&lt;$H$2,"",Curso[[#This Row],[Estudado]]-120)</f>
        <v/>
      </c>
      <c r="Q273" s="48"/>
    </row>
    <row r="274" spans="1:17" x14ac:dyDescent="0.25">
      <c r="A274" s="44">
        <f t="shared" si="38"/>
        <v>273</v>
      </c>
      <c r="B274" s="44" t="s">
        <v>5</v>
      </c>
      <c r="C274" s="44" t="s">
        <v>140</v>
      </c>
      <c r="D274" s="45">
        <v>2.4768518518518516E-3</v>
      </c>
      <c r="E274" s="44"/>
      <c r="F274" s="45">
        <f>Curso[[#This Row],[Tempo]]*$AG$4</f>
        <v>4.9120859207923738E-3</v>
      </c>
      <c r="G274" s="46">
        <f t="shared" si="39"/>
        <v>2.0120959800501819</v>
      </c>
      <c r="H274" s="47">
        <f>_xlfn.XLOOKUP(Curso[[#This Row],[Tempo Progr Acum]],Controle[Tempo Esperado Acum],Controle[Data corrida],,1,1)</f>
        <v>44694</v>
      </c>
      <c r="I274" s="47">
        <v>44695</v>
      </c>
      <c r="J274" s="48">
        <f ca="1">IF(Curso[[#This Row],[Data Prevista]]&gt;TODAY(),0,IF(Curso[[#This Row],[Data Prevista]]=TODAY(),3,2))</f>
        <v>2</v>
      </c>
      <c r="K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4" s="53">
        <f>IF((Curso[[#This Row],[Estudado]]-7)&lt;$H$2,"",Curso[[#This Row],[Estudado]]-7)</f>
        <v>44688</v>
      </c>
      <c r="M274" s="53">
        <f>IF((Curso[[#This Row],[Estudado]]-15)&lt;$H$2,"",Curso[[#This Row],[Estudado]]-15)</f>
        <v>44680</v>
      </c>
      <c r="N274" s="53" t="str">
        <f>IF((Curso[[#This Row],[Estudado]]-30)&lt;$H$2,"",Curso[[#This Row],[Estudado]]-30)</f>
        <v/>
      </c>
      <c r="O274" s="53" t="str">
        <f>IF((Curso[[#This Row],[Estudado]]-60)&lt;$H$2,"",Curso[[#This Row],[Estudado]]-60)</f>
        <v/>
      </c>
      <c r="P274" s="53" t="str">
        <f>IF((Curso[[#This Row],[Estudado]]-120)&lt;$H$2,"",Curso[[#This Row],[Estudado]]-120)</f>
        <v/>
      </c>
      <c r="Q274" s="48"/>
    </row>
    <row r="275" spans="1:17" x14ac:dyDescent="0.25">
      <c r="A275" s="44">
        <f t="shared" si="38"/>
        <v>274</v>
      </c>
      <c r="B275" s="44" t="s">
        <v>5</v>
      </c>
      <c r="C275" s="44" t="s">
        <v>141</v>
      </c>
      <c r="D275" s="45">
        <v>5.0810185185185186E-3</v>
      </c>
      <c r="E275" s="44"/>
      <c r="F275" s="45">
        <f>Curso[[#This Row],[Tempo]]*$AG$4</f>
        <v>1.0076662239382488E-2</v>
      </c>
      <c r="G275" s="46">
        <f t="shared" si="39"/>
        <v>2.0221726422895645</v>
      </c>
      <c r="H275" s="47">
        <f>_xlfn.XLOOKUP(Curso[[#This Row],[Tempo Progr Acum]],Controle[Tempo Esperado Acum],Controle[Data corrida],,1,1)</f>
        <v>44694</v>
      </c>
      <c r="I275" s="47">
        <v>44695</v>
      </c>
      <c r="J275" s="48">
        <f ca="1">IF(Curso[[#This Row],[Data Prevista]]&gt;TODAY(),0,IF(Curso[[#This Row],[Data Prevista]]=TODAY(),3,2))</f>
        <v>2</v>
      </c>
      <c r="K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5" s="53">
        <f>IF((Curso[[#This Row],[Estudado]]-7)&lt;$H$2,"",Curso[[#This Row],[Estudado]]-7)</f>
        <v>44688</v>
      </c>
      <c r="M275" s="53">
        <f>IF((Curso[[#This Row],[Estudado]]-15)&lt;$H$2,"",Curso[[#This Row],[Estudado]]-15)</f>
        <v>44680</v>
      </c>
      <c r="N275" s="53" t="str">
        <f>IF((Curso[[#This Row],[Estudado]]-30)&lt;$H$2,"",Curso[[#This Row],[Estudado]]-30)</f>
        <v/>
      </c>
      <c r="O275" s="53" t="str">
        <f>IF((Curso[[#This Row],[Estudado]]-60)&lt;$H$2,"",Curso[[#This Row],[Estudado]]-60)</f>
        <v/>
      </c>
      <c r="P275" s="53" t="str">
        <f>IF((Curso[[#This Row],[Estudado]]-120)&lt;$H$2,"",Curso[[#This Row],[Estudado]]-120)</f>
        <v/>
      </c>
      <c r="Q275" s="48"/>
    </row>
    <row r="276" spans="1:17" x14ac:dyDescent="0.25">
      <c r="A276" s="44">
        <f t="shared" si="38"/>
        <v>275</v>
      </c>
      <c r="B276" s="44" t="s">
        <v>5</v>
      </c>
      <c r="C276" s="44" t="s">
        <v>142</v>
      </c>
      <c r="D276" s="45">
        <v>4.4444444444444444E-3</v>
      </c>
      <c r="E276" s="44"/>
      <c r="F276" s="45">
        <f>Curso[[#This Row],[Tempo]]*$AG$4</f>
        <v>8.8142102503937936E-3</v>
      </c>
      <c r="G276" s="46">
        <f t="shared" si="39"/>
        <v>2.0309868525399581</v>
      </c>
      <c r="H276" s="47">
        <f>_xlfn.XLOOKUP(Curso[[#This Row],[Tempo Progr Acum]],Controle[Tempo Esperado Acum],Controle[Data corrida],,1,1)</f>
        <v>44694</v>
      </c>
      <c r="I276" s="47">
        <v>44695</v>
      </c>
      <c r="J276" s="48">
        <f ca="1">IF(Curso[[#This Row],[Data Prevista]]&gt;TODAY(),0,IF(Curso[[#This Row],[Data Prevista]]=TODAY(),3,2))</f>
        <v>2</v>
      </c>
      <c r="K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6" s="53">
        <f>IF((Curso[[#This Row],[Estudado]]-7)&lt;$H$2,"",Curso[[#This Row],[Estudado]]-7)</f>
        <v>44688</v>
      </c>
      <c r="M276" s="53">
        <f>IF((Curso[[#This Row],[Estudado]]-15)&lt;$H$2,"",Curso[[#This Row],[Estudado]]-15)</f>
        <v>44680</v>
      </c>
      <c r="N276" s="53" t="str">
        <f>IF((Curso[[#This Row],[Estudado]]-30)&lt;$H$2,"",Curso[[#This Row],[Estudado]]-30)</f>
        <v/>
      </c>
      <c r="O276" s="53" t="str">
        <f>IF((Curso[[#This Row],[Estudado]]-60)&lt;$H$2,"",Curso[[#This Row],[Estudado]]-60)</f>
        <v/>
      </c>
      <c r="P276" s="53" t="str">
        <f>IF((Curso[[#This Row],[Estudado]]-120)&lt;$H$2,"",Curso[[#This Row],[Estudado]]-120)</f>
        <v/>
      </c>
      <c r="Q276" s="48"/>
    </row>
    <row r="277" spans="1:17" x14ac:dyDescent="0.25">
      <c r="A277" s="44">
        <f t="shared" si="38"/>
        <v>276</v>
      </c>
      <c r="B277" s="44" t="s">
        <v>5</v>
      </c>
      <c r="C277" s="44" t="s">
        <v>250</v>
      </c>
      <c r="D277" s="45">
        <v>4.6064814814814814E-3</v>
      </c>
      <c r="E277" s="44"/>
      <c r="F277" s="45">
        <f>Curso[[#This Row],[Tempo]]*$AG$4</f>
        <v>9.1355616657727342E-3</v>
      </c>
      <c r="G277" s="46">
        <f t="shared" si="39"/>
        <v>2.0401224142057308</v>
      </c>
      <c r="H277" s="47">
        <f>_xlfn.XLOOKUP(Curso[[#This Row],[Tempo Progr Acum]],Controle[Tempo Esperado Acum],Controle[Data corrida],,1,1)</f>
        <v>44694</v>
      </c>
      <c r="I277" s="47">
        <v>44695</v>
      </c>
      <c r="J277" s="48">
        <f ca="1">IF(Curso[[#This Row],[Data Prevista]]&gt;TODAY(),0,IF(Curso[[#This Row],[Data Prevista]]=TODAY(),3,2))</f>
        <v>2</v>
      </c>
      <c r="K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7" s="53">
        <f>IF((Curso[[#This Row],[Estudado]]-7)&lt;$H$2,"",Curso[[#This Row],[Estudado]]-7)</f>
        <v>44688</v>
      </c>
      <c r="M277" s="53">
        <f>IF((Curso[[#This Row],[Estudado]]-15)&lt;$H$2,"",Curso[[#This Row],[Estudado]]-15)</f>
        <v>44680</v>
      </c>
      <c r="N277" s="53" t="str">
        <f>IF((Curso[[#This Row],[Estudado]]-30)&lt;$H$2,"",Curso[[#This Row],[Estudado]]-30)</f>
        <v/>
      </c>
      <c r="O277" s="53" t="str">
        <f>IF((Curso[[#This Row],[Estudado]]-60)&lt;$H$2,"",Curso[[#This Row],[Estudado]]-60)</f>
        <v/>
      </c>
      <c r="P277" s="53" t="str">
        <f>IF((Curso[[#This Row],[Estudado]]-120)&lt;$H$2,"",Curso[[#This Row],[Estudado]]-120)</f>
        <v/>
      </c>
      <c r="Q277" s="48"/>
    </row>
    <row r="278" spans="1:17" x14ac:dyDescent="0.25">
      <c r="A278" s="44">
        <f t="shared" si="38"/>
        <v>277</v>
      </c>
      <c r="B278" s="44" t="s">
        <v>5</v>
      </c>
      <c r="C278" s="44" t="s">
        <v>251</v>
      </c>
      <c r="D278" s="45">
        <v>3.2870370370370367E-3</v>
      </c>
      <c r="E278" s="44"/>
      <c r="F278" s="45">
        <f>Curso[[#This Row],[Tempo]]*$AG$4</f>
        <v>6.5188429976870757E-3</v>
      </c>
      <c r="G278" s="46">
        <f t="shared" si="39"/>
        <v>2.0466412572034178</v>
      </c>
      <c r="H278" s="47">
        <f>_xlfn.XLOOKUP(Curso[[#This Row],[Tempo Progr Acum]],Controle[Tempo Esperado Acum],Controle[Data corrida],,1,1)</f>
        <v>44695</v>
      </c>
      <c r="I278" s="47">
        <v>44696</v>
      </c>
      <c r="J278" s="48">
        <f ca="1">IF(Curso[[#This Row],[Data Prevista]]&gt;TODAY(),0,IF(Curso[[#This Row],[Data Prevista]]=TODAY(),3,2))</f>
        <v>2</v>
      </c>
      <c r="K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8" s="53">
        <f>IF((Curso[[#This Row],[Estudado]]-7)&lt;$H$2,"",Curso[[#This Row],[Estudado]]-7)</f>
        <v>44689</v>
      </c>
      <c r="M278" s="53">
        <f>IF((Curso[[#This Row],[Estudado]]-15)&lt;$H$2,"",Curso[[#This Row],[Estudado]]-15)</f>
        <v>44681</v>
      </c>
      <c r="N278" s="53" t="str">
        <f>IF((Curso[[#This Row],[Estudado]]-30)&lt;$H$2,"",Curso[[#This Row],[Estudado]]-30)</f>
        <v/>
      </c>
      <c r="O278" s="53" t="str">
        <f>IF((Curso[[#This Row],[Estudado]]-60)&lt;$H$2,"",Curso[[#This Row],[Estudado]]-60)</f>
        <v/>
      </c>
      <c r="P278" s="53" t="str">
        <f>IF((Curso[[#This Row],[Estudado]]-120)&lt;$H$2,"",Curso[[#This Row],[Estudado]]-120)</f>
        <v/>
      </c>
      <c r="Q278" s="48"/>
    </row>
    <row r="279" spans="1:17" x14ac:dyDescent="0.25">
      <c r="A279" s="44">
        <f t="shared" si="38"/>
        <v>278</v>
      </c>
      <c r="B279" s="44" t="s">
        <v>5</v>
      </c>
      <c r="C279" s="44" t="s">
        <v>252</v>
      </c>
      <c r="D279" s="45">
        <v>2.7314814814814819E-3</v>
      </c>
      <c r="E279" s="44"/>
      <c r="F279" s="45">
        <f>Curso[[#This Row],[Tempo]]*$AG$4</f>
        <v>5.4170667163878526E-3</v>
      </c>
      <c r="G279" s="46">
        <f t="shared" si="39"/>
        <v>2.0520583239198058</v>
      </c>
      <c r="H279" s="47">
        <f>_xlfn.XLOOKUP(Curso[[#This Row],[Tempo Progr Acum]],Controle[Tempo Esperado Acum],Controle[Data corrida],,1,1)</f>
        <v>44695</v>
      </c>
      <c r="I279" s="47">
        <v>44696</v>
      </c>
      <c r="J279" s="48">
        <f ca="1">IF(Curso[[#This Row],[Data Prevista]]&gt;TODAY(),0,IF(Curso[[#This Row],[Data Prevista]]=TODAY(),3,2))</f>
        <v>2</v>
      </c>
      <c r="K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9" s="53">
        <f>IF((Curso[[#This Row],[Estudado]]-7)&lt;$H$2,"",Curso[[#This Row],[Estudado]]-7)</f>
        <v>44689</v>
      </c>
      <c r="M279" s="53">
        <f>IF((Curso[[#This Row],[Estudado]]-15)&lt;$H$2,"",Curso[[#This Row],[Estudado]]-15)</f>
        <v>44681</v>
      </c>
      <c r="N279" s="53" t="str">
        <f>IF((Curso[[#This Row],[Estudado]]-30)&lt;$H$2,"",Curso[[#This Row],[Estudado]]-30)</f>
        <v/>
      </c>
      <c r="O279" s="53" t="str">
        <f>IF((Curso[[#This Row],[Estudado]]-60)&lt;$H$2,"",Curso[[#This Row],[Estudado]]-60)</f>
        <v/>
      </c>
      <c r="P279" s="53" t="str">
        <f>IF((Curso[[#This Row],[Estudado]]-120)&lt;$H$2,"",Curso[[#This Row],[Estudado]]-120)</f>
        <v/>
      </c>
      <c r="Q279" s="48"/>
    </row>
    <row r="280" spans="1:17" x14ac:dyDescent="0.25">
      <c r="A280" s="44">
        <f t="shared" si="38"/>
        <v>279</v>
      </c>
      <c r="B280" s="44" t="s">
        <v>5</v>
      </c>
      <c r="C280" s="44" t="s">
        <v>253</v>
      </c>
      <c r="D280" s="45">
        <v>4.7453703703703703E-3</v>
      </c>
      <c r="E280" s="44"/>
      <c r="F280" s="45">
        <f>Curso[[#This Row],[Tempo]]*$AG$4</f>
        <v>9.4110057360975389E-3</v>
      </c>
      <c r="G280" s="46">
        <f t="shared" si="39"/>
        <v>2.0614693296559032</v>
      </c>
      <c r="H280" s="47">
        <f>_xlfn.XLOOKUP(Curso[[#This Row],[Tempo Progr Acum]],Controle[Tempo Esperado Acum],Controle[Data corrida],,1,1)</f>
        <v>44695</v>
      </c>
      <c r="I280" s="47">
        <v>44696</v>
      </c>
      <c r="J280" s="48">
        <f ca="1">IF(Curso[[#This Row],[Data Prevista]]&gt;TODAY(),0,IF(Curso[[#This Row],[Data Prevista]]=TODAY(),3,2))</f>
        <v>2</v>
      </c>
      <c r="K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0" s="53">
        <f>IF((Curso[[#This Row],[Estudado]]-7)&lt;$H$2,"",Curso[[#This Row],[Estudado]]-7)</f>
        <v>44689</v>
      </c>
      <c r="M280" s="53">
        <f>IF((Curso[[#This Row],[Estudado]]-15)&lt;$H$2,"",Curso[[#This Row],[Estudado]]-15)</f>
        <v>44681</v>
      </c>
      <c r="N280" s="53" t="str">
        <f>IF((Curso[[#This Row],[Estudado]]-30)&lt;$H$2,"",Curso[[#This Row],[Estudado]]-30)</f>
        <v/>
      </c>
      <c r="O280" s="53" t="str">
        <f>IF((Curso[[#This Row],[Estudado]]-60)&lt;$H$2,"",Curso[[#This Row],[Estudado]]-60)</f>
        <v/>
      </c>
      <c r="P280" s="53" t="str">
        <f>IF((Curso[[#This Row],[Estudado]]-120)&lt;$H$2,"",Curso[[#This Row],[Estudado]]-120)</f>
        <v/>
      </c>
      <c r="Q280" s="48"/>
    </row>
    <row r="281" spans="1:17" x14ac:dyDescent="0.25">
      <c r="A281" s="44">
        <f t="shared" si="38"/>
        <v>280</v>
      </c>
      <c r="B281" s="44" t="s">
        <v>5</v>
      </c>
      <c r="C281" s="44" t="s">
        <v>254</v>
      </c>
      <c r="D281" s="45">
        <v>2.0254629629629629E-3</v>
      </c>
      <c r="E281" s="44"/>
      <c r="F281" s="45">
        <f>Curso[[#This Row],[Tempo]]*$AG$4</f>
        <v>4.0168926922367542E-3</v>
      </c>
      <c r="G281" s="46">
        <f t="shared" si="39"/>
        <v>2.0654862223481398</v>
      </c>
      <c r="H281" s="47">
        <f>_xlfn.XLOOKUP(Curso[[#This Row],[Tempo Progr Acum]],Controle[Tempo Esperado Acum],Controle[Data corrida],,1,1)</f>
        <v>44695</v>
      </c>
      <c r="I281" s="47">
        <v>44696</v>
      </c>
      <c r="J281" s="48">
        <f ca="1">IF(Curso[[#This Row],[Data Prevista]]&gt;TODAY(),0,IF(Curso[[#This Row],[Data Prevista]]=TODAY(),3,2))</f>
        <v>2</v>
      </c>
      <c r="K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1" s="53">
        <f>IF((Curso[[#This Row],[Estudado]]-7)&lt;$H$2,"",Curso[[#This Row],[Estudado]]-7)</f>
        <v>44689</v>
      </c>
      <c r="M281" s="53">
        <f>IF((Curso[[#This Row],[Estudado]]-15)&lt;$H$2,"",Curso[[#This Row],[Estudado]]-15)</f>
        <v>44681</v>
      </c>
      <c r="N281" s="53" t="str">
        <f>IF((Curso[[#This Row],[Estudado]]-30)&lt;$H$2,"",Curso[[#This Row],[Estudado]]-30)</f>
        <v/>
      </c>
      <c r="O281" s="53" t="str">
        <f>IF((Curso[[#This Row],[Estudado]]-60)&lt;$H$2,"",Curso[[#This Row],[Estudado]]-60)</f>
        <v/>
      </c>
      <c r="P281" s="53" t="str">
        <f>IF((Curso[[#This Row],[Estudado]]-120)&lt;$H$2,"",Curso[[#This Row],[Estudado]]-120)</f>
        <v/>
      </c>
      <c r="Q281" s="48"/>
    </row>
    <row r="282" spans="1:17" x14ac:dyDescent="0.25">
      <c r="A282" s="44">
        <f t="shared" si="38"/>
        <v>281</v>
      </c>
      <c r="B282" s="44" t="s">
        <v>5</v>
      </c>
      <c r="C282" s="44" t="s">
        <v>255</v>
      </c>
      <c r="D282" s="45">
        <v>2.8472222222222219E-3</v>
      </c>
      <c r="E282" s="44"/>
      <c r="F282" s="45">
        <f>Curso[[#This Row],[Tempo]]*$AG$4</f>
        <v>5.6466034416585232E-3</v>
      </c>
      <c r="G282" s="46">
        <f t="shared" si="39"/>
        <v>2.0711328257897983</v>
      </c>
      <c r="H282" s="47">
        <f>_xlfn.XLOOKUP(Curso[[#This Row],[Tempo Progr Acum]],Controle[Tempo Esperado Acum],Controle[Data corrida],,1,1)</f>
        <v>44695</v>
      </c>
      <c r="I282" s="47">
        <v>44696</v>
      </c>
      <c r="J282" s="48">
        <f ca="1">IF(Curso[[#This Row],[Data Prevista]]&gt;TODAY(),0,IF(Curso[[#This Row],[Data Prevista]]=TODAY(),3,2))</f>
        <v>2</v>
      </c>
      <c r="K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2" s="53">
        <f>IF((Curso[[#This Row],[Estudado]]-7)&lt;$H$2,"",Curso[[#This Row],[Estudado]]-7)</f>
        <v>44689</v>
      </c>
      <c r="M282" s="53">
        <f>IF((Curso[[#This Row],[Estudado]]-15)&lt;$H$2,"",Curso[[#This Row],[Estudado]]-15)</f>
        <v>44681</v>
      </c>
      <c r="N282" s="53" t="str">
        <f>IF((Curso[[#This Row],[Estudado]]-30)&lt;$H$2,"",Curso[[#This Row],[Estudado]]-30)</f>
        <v/>
      </c>
      <c r="O282" s="53" t="str">
        <f>IF((Curso[[#This Row],[Estudado]]-60)&lt;$H$2,"",Curso[[#This Row],[Estudado]]-60)</f>
        <v/>
      </c>
      <c r="P282" s="53" t="str">
        <f>IF((Curso[[#This Row],[Estudado]]-120)&lt;$H$2,"",Curso[[#This Row],[Estudado]]-120)</f>
        <v/>
      </c>
      <c r="Q282" s="48"/>
    </row>
    <row r="283" spans="1:17" x14ac:dyDescent="0.25">
      <c r="A283" s="44">
        <f t="shared" si="38"/>
        <v>282</v>
      </c>
      <c r="B283" s="44" t="s">
        <v>5</v>
      </c>
      <c r="C283" s="44" t="s">
        <v>256</v>
      </c>
      <c r="D283" s="45">
        <v>2.7314814814814819E-3</v>
      </c>
      <c r="E283" s="44"/>
      <c r="F283" s="45">
        <f>Curso[[#This Row],[Tempo]]*$AG$4</f>
        <v>5.4170667163878526E-3</v>
      </c>
      <c r="G283" s="46">
        <f t="shared" si="39"/>
        <v>2.0765498925061863</v>
      </c>
      <c r="H283" s="47">
        <f>_xlfn.XLOOKUP(Curso[[#This Row],[Tempo Progr Acum]],Controle[Tempo Esperado Acum],Controle[Data corrida],,1,1)</f>
        <v>44695</v>
      </c>
      <c r="I283" s="47">
        <v>44696</v>
      </c>
      <c r="J283" s="48">
        <f ca="1">IF(Curso[[#This Row],[Data Prevista]]&gt;TODAY(),0,IF(Curso[[#This Row],[Data Prevista]]=TODAY(),3,2))</f>
        <v>2</v>
      </c>
      <c r="K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3" s="53">
        <f>IF((Curso[[#This Row],[Estudado]]-7)&lt;$H$2,"",Curso[[#This Row],[Estudado]]-7)</f>
        <v>44689</v>
      </c>
      <c r="M283" s="53">
        <f>IF((Curso[[#This Row],[Estudado]]-15)&lt;$H$2,"",Curso[[#This Row],[Estudado]]-15)</f>
        <v>44681</v>
      </c>
      <c r="N283" s="53" t="str">
        <f>IF((Curso[[#This Row],[Estudado]]-30)&lt;$H$2,"",Curso[[#This Row],[Estudado]]-30)</f>
        <v/>
      </c>
      <c r="O283" s="53" t="str">
        <f>IF((Curso[[#This Row],[Estudado]]-60)&lt;$H$2,"",Curso[[#This Row],[Estudado]]-60)</f>
        <v/>
      </c>
      <c r="P283" s="53" t="str">
        <f>IF((Curso[[#This Row],[Estudado]]-120)&lt;$H$2,"",Curso[[#This Row],[Estudado]]-120)</f>
        <v/>
      </c>
      <c r="Q283" s="48"/>
    </row>
    <row r="284" spans="1:17" x14ac:dyDescent="0.25">
      <c r="A284" s="44">
        <f t="shared" si="38"/>
        <v>283</v>
      </c>
      <c r="B284" s="44" t="s">
        <v>5</v>
      </c>
      <c r="C284" s="44" t="s">
        <v>257</v>
      </c>
      <c r="D284" s="45">
        <v>3.4375E-3</v>
      </c>
      <c r="E284" s="44"/>
      <c r="F284" s="45">
        <f>Curso[[#This Row],[Tempo]]*$AG$4</f>
        <v>6.8172407405389492E-3</v>
      </c>
      <c r="G284" s="46">
        <f t="shared" si="39"/>
        <v>2.0833671332467252</v>
      </c>
      <c r="H284" s="47">
        <f>_xlfn.XLOOKUP(Curso[[#This Row],[Tempo Progr Acum]],Controle[Tempo Esperado Acum],Controle[Data corrida],,1,1)</f>
        <v>44695</v>
      </c>
      <c r="I284" s="47">
        <v>44696</v>
      </c>
      <c r="J284" s="48">
        <f ca="1">IF(Curso[[#This Row],[Data Prevista]]&gt;TODAY(),0,IF(Curso[[#This Row],[Data Prevista]]=TODAY(),3,2))</f>
        <v>2</v>
      </c>
      <c r="K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4" s="53">
        <f>IF((Curso[[#This Row],[Estudado]]-7)&lt;$H$2,"",Curso[[#This Row],[Estudado]]-7)</f>
        <v>44689</v>
      </c>
      <c r="M284" s="53">
        <f>IF((Curso[[#This Row],[Estudado]]-15)&lt;$H$2,"",Curso[[#This Row],[Estudado]]-15)</f>
        <v>44681</v>
      </c>
      <c r="N284" s="53" t="str">
        <f>IF((Curso[[#This Row],[Estudado]]-30)&lt;$H$2,"",Curso[[#This Row],[Estudado]]-30)</f>
        <v/>
      </c>
      <c r="O284" s="53" t="str">
        <f>IF((Curso[[#This Row],[Estudado]]-60)&lt;$H$2,"",Curso[[#This Row],[Estudado]]-60)</f>
        <v/>
      </c>
      <c r="P284" s="53" t="str">
        <f>IF((Curso[[#This Row],[Estudado]]-120)&lt;$H$2,"",Curso[[#This Row],[Estudado]]-120)</f>
        <v/>
      </c>
      <c r="Q284" s="48"/>
    </row>
    <row r="285" spans="1:17" x14ac:dyDescent="0.25">
      <c r="A285" s="44">
        <f t="shared" si="38"/>
        <v>284</v>
      </c>
      <c r="B285" s="44" t="s">
        <v>5</v>
      </c>
      <c r="C285" s="44" t="s">
        <v>258</v>
      </c>
      <c r="D285" s="45">
        <v>4.5023148148148149E-3</v>
      </c>
      <c r="E285" s="44"/>
      <c r="F285" s="45">
        <f>Curso[[#This Row],[Tempo]]*$AG$4</f>
        <v>8.9289786130291298E-3</v>
      </c>
      <c r="G285" s="46">
        <f t="shared" si="39"/>
        <v>2.0922961118597545</v>
      </c>
      <c r="H285" s="47">
        <f>_xlfn.XLOOKUP(Curso[[#This Row],[Tempo Progr Acum]],Controle[Tempo Esperado Acum],Controle[Data corrida],,1,1)</f>
        <v>44695</v>
      </c>
      <c r="I285" s="47">
        <v>44696</v>
      </c>
      <c r="J285" s="48">
        <f ca="1">IF(Curso[[#This Row],[Data Prevista]]&gt;TODAY(),0,IF(Curso[[#This Row],[Data Prevista]]=TODAY(),3,2))</f>
        <v>2</v>
      </c>
      <c r="K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5" s="53">
        <f>IF((Curso[[#This Row],[Estudado]]-7)&lt;$H$2,"",Curso[[#This Row],[Estudado]]-7)</f>
        <v>44689</v>
      </c>
      <c r="M285" s="53">
        <f>IF((Curso[[#This Row],[Estudado]]-15)&lt;$H$2,"",Curso[[#This Row],[Estudado]]-15)</f>
        <v>44681</v>
      </c>
      <c r="N285" s="53" t="str">
        <f>IF((Curso[[#This Row],[Estudado]]-30)&lt;$H$2,"",Curso[[#This Row],[Estudado]]-30)</f>
        <v/>
      </c>
      <c r="O285" s="53" t="str">
        <f>IF((Curso[[#This Row],[Estudado]]-60)&lt;$H$2,"",Curso[[#This Row],[Estudado]]-60)</f>
        <v/>
      </c>
      <c r="P285" s="53" t="str">
        <f>IF((Curso[[#This Row],[Estudado]]-120)&lt;$H$2,"",Curso[[#This Row],[Estudado]]-120)</f>
        <v/>
      </c>
      <c r="Q285" s="48"/>
    </row>
    <row r="286" spans="1:17" x14ac:dyDescent="0.25">
      <c r="A286" s="44">
        <f t="shared" si="38"/>
        <v>285</v>
      </c>
      <c r="B286" s="44" t="s">
        <v>5</v>
      </c>
      <c r="C286" s="44" t="s">
        <v>259</v>
      </c>
      <c r="D286" s="45">
        <v>3.37962962962963E-3</v>
      </c>
      <c r="E286" s="44"/>
      <c r="F286" s="45">
        <f>Curso[[#This Row],[Tempo]]*$AG$4</f>
        <v>6.7024723779036139E-3</v>
      </c>
      <c r="G286" s="46">
        <f t="shared" si="39"/>
        <v>2.0989985842376582</v>
      </c>
      <c r="H286" s="47">
        <f>_xlfn.XLOOKUP(Curso[[#This Row],[Tempo Progr Acum]],Controle[Tempo Esperado Acum],Controle[Data corrida],,1,1)</f>
        <v>44695</v>
      </c>
      <c r="I286" s="47">
        <v>44696</v>
      </c>
      <c r="J286" s="48">
        <f ca="1">IF(Curso[[#This Row],[Data Prevista]]&gt;TODAY(),0,IF(Curso[[#This Row],[Data Prevista]]=TODAY(),3,2))</f>
        <v>2</v>
      </c>
      <c r="K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6" s="53">
        <f>IF((Curso[[#This Row],[Estudado]]-7)&lt;$H$2,"",Curso[[#This Row],[Estudado]]-7)</f>
        <v>44689</v>
      </c>
      <c r="M286" s="53">
        <f>IF((Curso[[#This Row],[Estudado]]-15)&lt;$H$2,"",Curso[[#This Row],[Estudado]]-15)</f>
        <v>44681</v>
      </c>
      <c r="N286" s="53" t="str">
        <f>IF((Curso[[#This Row],[Estudado]]-30)&lt;$H$2,"",Curso[[#This Row],[Estudado]]-30)</f>
        <v/>
      </c>
      <c r="O286" s="53" t="str">
        <f>IF((Curso[[#This Row],[Estudado]]-60)&lt;$H$2,"",Curso[[#This Row],[Estudado]]-60)</f>
        <v/>
      </c>
      <c r="P286" s="53" t="str">
        <f>IF((Curso[[#This Row],[Estudado]]-120)&lt;$H$2,"",Curso[[#This Row],[Estudado]]-120)</f>
        <v/>
      </c>
      <c r="Q286" s="48"/>
    </row>
    <row r="287" spans="1:17" x14ac:dyDescent="0.25">
      <c r="A287" s="44">
        <f t="shared" si="38"/>
        <v>286</v>
      </c>
      <c r="B287" s="44" t="s">
        <v>5</v>
      </c>
      <c r="C287" s="44" t="s">
        <v>260</v>
      </c>
      <c r="D287" s="45">
        <v>4.386574074074074E-3</v>
      </c>
      <c r="E287" s="44"/>
      <c r="F287" s="45">
        <f>Curso[[#This Row],[Tempo]]*$AG$4</f>
        <v>8.6994418877584575E-3</v>
      </c>
      <c r="G287" s="46">
        <f t="shared" si="39"/>
        <v>2.1076980261254166</v>
      </c>
      <c r="H287" s="47">
        <f>_xlfn.XLOOKUP(Curso[[#This Row],[Tempo Progr Acum]],Controle[Tempo Esperado Acum],Controle[Data corrida],,1,1)</f>
        <v>44695</v>
      </c>
      <c r="I287" s="47">
        <v>44696</v>
      </c>
      <c r="J287" s="48">
        <f ca="1">IF(Curso[[#This Row],[Data Prevista]]&gt;TODAY(),0,IF(Curso[[#This Row],[Data Prevista]]=TODAY(),3,2))</f>
        <v>2</v>
      </c>
      <c r="K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7" s="53">
        <f>IF((Curso[[#This Row],[Estudado]]-7)&lt;$H$2,"",Curso[[#This Row],[Estudado]]-7)</f>
        <v>44689</v>
      </c>
      <c r="M287" s="53">
        <f>IF((Curso[[#This Row],[Estudado]]-15)&lt;$H$2,"",Curso[[#This Row],[Estudado]]-15)</f>
        <v>44681</v>
      </c>
      <c r="N287" s="53" t="str">
        <f>IF((Curso[[#This Row],[Estudado]]-30)&lt;$H$2,"",Curso[[#This Row],[Estudado]]-30)</f>
        <v/>
      </c>
      <c r="O287" s="53" t="str">
        <f>IF((Curso[[#This Row],[Estudado]]-60)&lt;$H$2,"",Curso[[#This Row],[Estudado]]-60)</f>
        <v/>
      </c>
      <c r="P287" s="53" t="str">
        <f>IF((Curso[[#This Row],[Estudado]]-120)&lt;$H$2,"",Curso[[#This Row],[Estudado]]-120)</f>
        <v/>
      </c>
      <c r="Q287" s="48"/>
    </row>
    <row r="288" spans="1:17" x14ac:dyDescent="0.25">
      <c r="A288" s="44">
        <f t="shared" si="38"/>
        <v>287</v>
      </c>
      <c r="B288" s="44" t="s">
        <v>5</v>
      </c>
      <c r="C288" s="44" t="s">
        <v>261</v>
      </c>
      <c r="D288" s="45">
        <v>4.3055555555555555E-3</v>
      </c>
      <c r="E288" s="44"/>
      <c r="F288" s="45">
        <f>Curso[[#This Row],[Tempo]]*$AG$4</f>
        <v>8.5387661800689872E-3</v>
      </c>
      <c r="G288" s="46">
        <f t="shared" si="39"/>
        <v>2.1162367923054854</v>
      </c>
      <c r="H288" s="47">
        <f>_xlfn.XLOOKUP(Curso[[#This Row],[Tempo Progr Acum]],Controle[Tempo Esperado Acum],Controle[Data corrida],,1,1)</f>
        <v>44695</v>
      </c>
      <c r="I288" s="47">
        <v>44696</v>
      </c>
      <c r="J288" s="48">
        <f ca="1">IF(Curso[[#This Row],[Data Prevista]]&gt;TODAY(),0,IF(Curso[[#This Row],[Data Prevista]]=TODAY(),3,2))</f>
        <v>2</v>
      </c>
      <c r="K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8" s="53">
        <f>IF((Curso[[#This Row],[Estudado]]-7)&lt;$H$2,"",Curso[[#This Row],[Estudado]]-7)</f>
        <v>44689</v>
      </c>
      <c r="M288" s="53">
        <f>IF((Curso[[#This Row],[Estudado]]-15)&lt;$H$2,"",Curso[[#This Row],[Estudado]]-15)</f>
        <v>44681</v>
      </c>
      <c r="N288" s="53" t="str">
        <f>IF((Curso[[#This Row],[Estudado]]-30)&lt;$H$2,"",Curso[[#This Row],[Estudado]]-30)</f>
        <v/>
      </c>
      <c r="O288" s="53" t="str">
        <f>IF((Curso[[#This Row],[Estudado]]-60)&lt;$H$2,"",Curso[[#This Row],[Estudado]]-60)</f>
        <v/>
      </c>
      <c r="P288" s="53" t="str">
        <f>IF((Curso[[#This Row],[Estudado]]-120)&lt;$H$2,"",Curso[[#This Row],[Estudado]]-120)</f>
        <v/>
      </c>
      <c r="Q288" s="48"/>
    </row>
    <row r="289" spans="1:17" x14ac:dyDescent="0.25">
      <c r="A289" s="44">
        <f t="shared" si="38"/>
        <v>288</v>
      </c>
      <c r="B289" s="44" t="s">
        <v>5</v>
      </c>
      <c r="C289" s="44" t="s">
        <v>68</v>
      </c>
      <c r="D289" s="45">
        <v>0</v>
      </c>
      <c r="E289" s="44" t="s">
        <v>262</v>
      </c>
      <c r="F289" s="45">
        <f>Curso[[#This Row],[Tempo]]*$AG$4</f>
        <v>0</v>
      </c>
      <c r="G289" s="46">
        <f t="shared" si="39"/>
        <v>2.1162367923054854</v>
      </c>
      <c r="H289" s="47">
        <f>_xlfn.XLOOKUP(Curso[[#This Row],[Tempo Progr Acum]],Controle[Tempo Esperado Acum],Controle[Data corrida],,1,1)</f>
        <v>44695</v>
      </c>
      <c r="I289" s="47">
        <v>44696</v>
      </c>
      <c r="J289" s="48">
        <f ca="1">IF(Curso[[#This Row],[Data Prevista]]&gt;TODAY(),0,IF(Curso[[#This Row],[Data Prevista]]=TODAY(),3,2))</f>
        <v>2</v>
      </c>
      <c r="K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9" s="53">
        <f>IF((Curso[[#This Row],[Estudado]]-7)&lt;$H$2,"",Curso[[#This Row],[Estudado]]-7)</f>
        <v>44689</v>
      </c>
      <c r="M289" s="53">
        <f>IF((Curso[[#This Row],[Estudado]]-15)&lt;$H$2,"",Curso[[#This Row],[Estudado]]-15)</f>
        <v>44681</v>
      </c>
      <c r="N289" s="53" t="str">
        <f>IF((Curso[[#This Row],[Estudado]]-30)&lt;$H$2,"",Curso[[#This Row],[Estudado]]-30)</f>
        <v/>
      </c>
      <c r="O289" s="53" t="str">
        <f>IF((Curso[[#This Row],[Estudado]]-60)&lt;$H$2,"",Curso[[#This Row],[Estudado]]-60)</f>
        <v/>
      </c>
      <c r="P289" s="53" t="str">
        <f>IF((Curso[[#This Row],[Estudado]]-120)&lt;$H$2,"",Curso[[#This Row],[Estudado]]-120)</f>
        <v/>
      </c>
      <c r="Q289" s="48"/>
    </row>
    <row r="290" spans="1:17" x14ac:dyDescent="0.25">
      <c r="A290" s="44">
        <f t="shared" si="38"/>
        <v>289</v>
      </c>
      <c r="B290" s="44" t="s">
        <v>5</v>
      </c>
      <c r="C290" s="44" t="s">
        <v>263</v>
      </c>
      <c r="D290" s="45">
        <v>0</v>
      </c>
      <c r="E290" s="44" t="s">
        <v>7</v>
      </c>
      <c r="F290" s="45">
        <f>Curso[[#This Row],[Tempo]]*$AG$4</f>
        <v>0</v>
      </c>
      <c r="G290" s="46">
        <f t="shared" si="39"/>
        <v>2.1162367923054854</v>
      </c>
      <c r="H290" s="47">
        <f>_xlfn.XLOOKUP(Curso[[#This Row],[Tempo Progr Acum]],Controle[Tempo Esperado Acum],Controle[Data corrida],,1,1)</f>
        <v>44695</v>
      </c>
      <c r="I290" s="47">
        <v>44696</v>
      </c>
      <c r="J290" s="48">
        <f ca="1">IF(Curso[[#This Row],[Data Prevista]]&gt;TODAY(),0,IF(Curso[[#This Row],[Data Prevista]]=TODAY(),3,2))</f>
        <v>2</v>
      </c>
      <c r="K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0" s="53">
        <f>IF((Curso[[#This Row],[Estudado]]-7)&lt;$H$2,"",Curso[[#This Row],[Estudado]]-7)</f>
        <v>44689</v>
      </c>
      <c r="M290" s="53">
        <f>IF((Curso[[#This Row],[Estudado]]-15)&lt;$H$2,"",Curso[[#This Row],[Estudado]]-15)</f>
        <v>44681</v>
      </c>
      <c r="N290" s="53" t="str">
        <f>IF((Curso[[#This Row],[Estudado]]-30)&lt;$H$2,"",Curso[[#This Row],[Estudado]]-30)</f>
        <v/>
      </c>
      <c r="O290" s="53" t="str">
        <f>IF((Curso[[#This Row],[Estudado]]-60)&lt;$H$2,"",Curso[[#This Row],[Estudado]]-60)</f>
        <v/>
      </c>
      <c r="P290" s="53" t="str">
        <f>IF((Curso[[#This Row],[Estudado]]-120)&lt;$H$2,"",Curso[[#This Row],[Estudado]]-120)</f>
        <v/>
      </c>
      <c r="Q290" s="48"/>
    </row>
    <row r="291" spans="1:17" x14ac:dyDescent="0.25">
      <c r="A291" s="44">
        <f t="shared" si="38"/>
        <v>290</v>
      </c>
      <c r="B291" s="44" t="s">
        <v>5</v>
      </c>
      <c r="C291" s="44" t="s">
        <v>264</v>
      </c>
      <c r="D291" s="45">
        <v>0</v>
      </c>
      <c r="E291" s="44" t="s">
        <v>7</v>
      </c>
      <c r="F291" s="45">
        <f>Curso[[#This Row],[Tempo]]*$AG$4</f>
        <v>0</v>
      </c>
      <c r="G291" s="46">
        <f t="shared" si="39"/>
        <v>2.1162367923054854</v>
      </c>
      <c r="H291" s="47">
        <f>_xlfn.XLOOKUP(Curso[[#This Row],[Tempo Progr Acum]],Controle[Tempo Esperado Acum],Controle[Data corrida],,1,1)</f>
        <v>44695</v>
      </c>
      <c r="I291" s="47">
        <v>44696</v>
      </c>
      <c r="J291" s="48">
        <f ca="1">IF(Curso[[#This Row],[Data Prevista]]&gt;TODAY(),0,IF(Curso[[#This Row],[Data Prevista]]=TODAY(),3,2))</f>
        <v>2</v>
      </c>
      <c r="K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1" s="53">
        <f>IF((Curso[[#This Row],[Estudado]]-7)&lt;$H$2,"",Curso[[#This Row],[Estudado]]-7)</f>
        <v>44689</v>
      </c>
      <c r="M291" s="53">
        <f>IF((Curso[[#This Row],[Estudado]]-15)&lt;$H$2,"",Curso[[#This Row],[Estudado]]-15)</f>
        <v>44681</v>
      </c>
      <c r="N291" s="53" t="str">
        <f>IF((Curso[[#This Row],[Estudado]]-30)&lt;$H$2,"",Curso[[#This Row],[Estudado]]-30)</f>
        <v/>
      </c>
      <c r="O291" s="53" t="str">
        <f>IF((Curso[[#This Row],[Estudado]]-60)&lt;$H$2,"",Curso[[#This Row],[Estudado]]-60)</f>
        <v/>
      </c>
      <c r="P291" s="53" t="str">
        <f>IF((Curso[[#This Row],[Estudado]]-120)&lt;$H$2,"",Curso[[#This Row],[Estudado]]-120)</f>
        <v/>
      </c>
      <c r="Q291" s="48"/>
    </row>
    <row r="292" spans="1:17" x14ac:dyDescent="0.25">
      <c r="A292" s="44">
        <f t="shared" si="38"/>
        <v>291</v>
      </c>
      <c r="B292" s="44" t="s">
        <v>5</v>
      </c>
      <c r="C292" s="44" t="s">
        <v>265</v>
      </c>
      <c r="D292" s="45">
        <v>0</v>
      </c>
      <c r="E292" s="44" t="s">
        <v>7</v>
      </c>
      <c r="F292" s="45">
        <f>Curso[[#This Row],[Tempo]]*$AG$4</f>
        <v>0</v>
      </c>
      <c r="G292" s="46">
        <f t="shared" si="39"/>
        <v>2.1162367923054854</v>
      </c>
      <c r="H292" s="47">
        <f>_xlfn.XLOOKUP(Curso[[#This Row],[Tempo Progr Acum]],Controle[Tempo Esperado Acum],Controle[Data corrida],,1,1)</f>
        <v>44695</v>
      </c>
      <c r="I292" s="47">
        <v>44696</v>
      </c>
      <c r="J292" s="48">
        <f ca="1">IF(Curso[[#This Row],[Data Prevista]]&gt;TODAY(),0,IF(Curso[[#This Row],[Data Prevista]]=TODAY(),3,2))</f>
        <v>2</v>
      </c>
      <c r="K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2" s="53">
        <f>IF((Curso[[#This Row],[Estudado]]-7)&lt;$H$2,"",Curso[[#This Row],[Estudado]]-7)</f>
        <v>44689</v>
      </c>
      <c r="M292" s="53">
        <f>IF((Curso[[#This Row],[Estudado]]-15)&lt;$H$2,"",Curso[[#This Row],[Estudado]]-15)</f>
        <v>44681</v>
      </c>
      <c r="N292" s="53" t="str">
        <f>IF((Curso[[#This Row],[Estudado]]-30)&lt;$H$2,"",Curso[[#This Row],[Estudado]]-30)</f>
        <v/>
      </c>
      <c r="O292" s="53" t="str">
        <f>IF((Curso[[#This Row],[Estudado]]-60)&lt;$H$2,"",Curso[[#This Row],[Estudado]]-60)</f>
        <v/>
      </c>
      <c r="P292" s="53" t="str">
        <f>IF((Curso[[#This Row],[Estudado]]-120)&lt;$H$2,"",Curso[[#This Row],[Estudado]]-120)</f>
        <v/>
      </c>
      <c r="Q292" s="48"/>
    </row>
    <row r="293" spans="1:17" x14ac:dyDescent="0.25">
      <c r="A293" s="44">
        <f t="shared" si="38"/>
        <v>292</v>
      </c>
      <c r="B293" s="44" t="s">
        <v>5</v>
      </c>
      <c r="C293" s="44" t="s">
        <v>266</v>
      </c>
      <c r="D293" s="45">
        <v>4.1782407407407402E-3</v>
      </c>
      <c r="E293" s="44"/>
      <c r="F293" s="45">
        <f>Curso[[#This Row],[Tempo]]*$AG$4</f>
        <v>8.286275782271247E-3</v>
      </c>
      <c r="G293" s="46">
        <f t="shared" si="39"/>
        <v>2.1245230680877567</v>
      </c>
      <c r="H293" s="47">
        <f>_xlfn.XLOOKUP(Curso[[#This Row],[Tempo Progr Acum]],Controle[Tempo Esperado Acum],Controle[Data corrida],,1,1)</f>
        <v>44695</v>
      </c>
      <c r="I293" s="47">
        <v>44696</v>
      </c>
      <c r="J293" s="48">
        <f ca="1">IF(Curso[[#This Row],[Data Prevista]]&gt;TODAY(),0,IF(Curso[[#This Row],[Data Prevista]]=TODAY(),3,2))</f>
        <v>2</v>
      </c>
      <c r="K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3" s="53">
        <f>IF((Curso[[#This Row],[Estudado]]-7)&lt;$H$2,"",Curso[[#This Row],[Estudado]]-7)</f>
        <v>44689</v>
      </c>
      <c r="M293" s="53">
        <f>IF((Curso[[#This Row],[Estudado]]-15)&lt;$H$2,"",Curso[[#This Row],[Estudado]]-15)</f>
        <v>44681</v>
      </c>
      <c r="N293" s="53" t="str">
        <f>IF((Curso[[#This Row],[Estudado]]-30)&lt;$H$2,"",Curso[[#This Row],[Estudado]]-30)</f>
        <v/>
      </c>
      <c r="O293" s="53" t="str">
        <f>IF((Curso[[#This Row],[Estudado]]-60)&lt;$H$2,"",Curso[[#This Row],[Estudado]]-60)</f>
        <v/>
      </c>
      <c r="P293" s="53" t="str">
        <f>IF((Curso[[#This Row],[Estudado]]-120)&lt;$H$2,"",Curso[[#This Row],[Estudado]]-120)</f>
        <v/>
      </c>
      <c r="Q293" s="48"/>
    </row>
    <row r="294" spans="1:17" x14ac:dyDescent="0.25">
      <c r="A294" s="44">
        <f t="shared" si="38"/>
        <v>293</v>
      </c>
      <c r="B294" s="44" t="s">
        <v>5</v>
      </c>
      <c r="C294" s="44" t="s">
        <v>267</v>
      </c>
      <c r="D294" s="45">
        <v>3.0787037037037037E-3</v>
      </c>
      <c r="E294" s="44"/>
      <c r="F294" s="45">
        <f>Curso[[#This Row],[Tempo]]*$AG$4</f>
        <v>6.1056768921998669E-3</v>
      </c>
      <c r="G294" s="46">
        <f t="shared" si="39"/>
        <v>2.1306287449799566</v>
      </c>
      <c r="H294" s="47">
        <f>_xlfn.XLOOKUP(Curso[[#This Row],[Tempo Progr Acum]],Controle[Tempo Esperado Acum],Controle[Data corrida],,1,1)</f>
        <v>44697</v>
      </c>
      <c r="I294" s="47">
        <v>44696</v>
      </c>
      <c r="J294" s="48">
        <f ca="1">IF(Curso[[#This Row],[Data Prevista]]&gt;TODAY(),0,IF(Curso[[#This Row],[Data Prevista]]=TODAY(),3,2))</f>
        <v>2</v>
      </c>
      <c r="K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4" s="53">
        <f>IF((Curso[[#This Row],[Estudado]]-7)&lt;$H$2,"",Curso[[#This Row],[Estudado]]-7)</f>
        <v>44689</v>
      </c>
      <c r="M294" s="53">
        <f>IF((Curso[[#This Row],[Estudado]]-15)&lt;$H$2,"",Curso[[#This Row],[Estudado]]-15)</f>
        <v>44681</v>
      </c>
      <c r="N294" s="53" t="str">
        <f>IF((Curso[[#This Row],[Estudado]]-30)&lt;$H$2,"",Curso[[#This Row],[Estudado]]-30)</f>
        <v/>
      </c>
      <c r="O294" s="53" t="str">
        <f>IF((Curso[[#This Row],[Estudado]]-60)&lt;$H$2,"",Curso[[#This Row],[Estudado]]-60)</f>
        <v/>
      </c>
      <c r="P294" s="53" t="str">
        <f>IF((Curso[[#This Row],[Estudado]]-120)&lt;$H$2,"",Curso[[#This Row],[Estudado]]-120)</f>
        <v/>
      </c>
      <c r="Q294" s="48"/>
    </row>
    <row r="295" spans="1:17" x14ac:dyDescent="0.25">
      <c r="A295" s="44">
        <f t="shared" si="38"/>
        <v>294</v>
      </c>
      <c r="B295" s="44" t="s">
        <v>5</v>
      </c>
      <c r="C295" s="44" t="s">
        <v>268</v>
      </c>
      <c r="D295" s="45">
        <v>3.7384259259259263E-3</v>
      </c>
      <c r="E295" s="44"/>
      <c r="F295" s="45">
        <f>Curso[[#This Row],[Tempo]]*$AG$4</f>
        <v>7.4140362262426962E-3</v>
      </c>
      <c r="G295" s="46">
        <f t="shared" si="39"/>
        <v>2.1380427812061993</v>
      </c>
      <c r="H295" s="47">
        <f>_xlfn.XLOOKUP(Curso[[#This Row],[Tempo Progr Acum]],Controle[Tempo Esperado Acum],Controle[Data corrida],,1,1)</f>
        <v>44697</v>
      </c>
      <c r="I295" s="47">
        <v>44696</v>
      </c>
      <c r="J295" s="48">
        <f ca="1">IF(Curso[[#This Row],[Data Prevista]]&gt;TODAY(),0,IF(Curso[[#This Row],[Data Prevista]]=TODAY(),3,2))</f>
        <v>2</v>
      </c>
      <c r="K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5" s="53">
        <f>IF((Curso[[#This Row],[Estudado]]-7)&lt;$H$2,"",Curso[[#This Row],[Estudado]]-7)</f>
        <v>44689</v>
      </c>
      <c r="M295" s="53">
        <f>IF((Curso[[#This Row],[Estudado]]-15)&lt;$H$2,"",Curso[[#This Row],[Estudado]]-15)</f>
        <v>44681</v>
      </c>
      <c r="N295" s="53" t="str">
        <f>IF((Curso[[#This Row],[Estudado]]-30)&lt;$H$2,"",Curso[[#This Row],[Estudado]]-30)</f>
        <v/>
      </c>
      <c r="O295" s="53" t="str">
        <f>IF((Curso[[#This Row],[Estudado]]-60)&lt;$H$2,"",Curso[[#This Row],[Estudado]]-60)</f>
        <v/>
      </c>
      <c r="P295" s="53" t="str">
        <f>IF((Curso[[#This Row],[Estudado]]-120)&lt;$H$2,"",Curso[[#This Row],[Estudado]]-120)</f>
        <v/>
      </c>
      <c r="Q295" s="48"/>
    </row>
    <row r="296" spans="1:17" x14ac:dyDescent="0.25">
      <c r="A296" s="44">
        <f t="shared" si="38"/>
        <v>295</v>
      </c>
      <c r="B296" s="44" t="s">
        <v>5</v>
      </c>
      <c r="C296" s="44" t="s">
        <v>269</v>
      </c>
      <c r="D296" s="45">
        <v>4.0740740740740746E-3</v>
      </c>
      <c r="E296" s="44"/>
      <c r="F296" s="45">
        <f>Curso[[#This Row],[Tempo]]*$AG$4</f>
        <v>8.0796927295276443E-3</v>
      </c>
      <c r="G296" s="46">
        <f t="shared" si="39"/>
        <v>2.1461224739357267</v>
      </c>
      <c r="H296" s="47">
        <f>_xlfn.XLOOKUP(Curso[[#This Row],[Tempo Progr Acum]],Controle[Tempo Esperado Acum],Controle[Data corrida],,1,1)</f>
        <v>44697</v>
      </c>
      <c r="I296" s="47">
        <v>44696</v>
      </c>
      <c r="J296" s="48">
        <f ca="1">IF(Curso[[#This Row],[Data Prevista]]&gt;TODAY(),0,IF(Curso[[#This Row],[Data Prevista]]=TODAY(),3,2))</f>
        <v>2</v>
      </c>
      <c r="K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6" s="53">
        <f>IF((Curso[[#This Row],[Estudado]]-7)&lt;$H$2,"",Curso[[#This Row],[Estudado]]-7)</f>
        <v>44689</v>
      </c>
      <c r="M296" s="53">
        <f>IF((Curso[[#This Row],[Estudado]]-15)&lt;$H$2,"",Curso[[#This Row],[Estudado]]-15)</f>
        <v>44681</v>
      </c>
      <c r="N296" s="53" t="str">
        <f>IF((Curso[[#This Row],[Estudado]]-30)&lt;$H$2,"",Curso[[#This Row],[Estudado]]-30)</f>
        <v/>
      </c>
      <c r="O296" s="53" t="str">
        <f>IF((Curso[[#This Row],[Estudado]]-60)&lt;$H$2,"",Curso[[#This Row],[Estudado]]-60)</f>
        <v/>
      </c>
      <c r="P296" s="53" t="str">
        <f>IF((Curso[[#This Row],[Estudado]]-120)&lt;$H$2,"",Curso[[#This Row],[Estudado]]-120)</f>
        <v/>
      </c>
      <c r="Q296" s="48"/>
    </row>
    <row r="297" spans="1:17" x14ac:dyDescent="0.25">
      <c r="A297" s="44">
        <f t="shared" si="38"/>
        <v>296</v>
      </c>
      <c r="B297" s="44" t="s">
        <v>5</v>
      </c>
      <c r="C297" s="44" t="s">
        <v>70</v>
      </c>
      <c r="D297" s="45">
        <v>0</v>
      </c>
      <c r="E297" s="44" t="s">
        <v>7</v>
      </c>
      <c r="F297" s="45">
        <f>Curso[[#This Row],[Tempo]]*$AG$4</f>
        <v>0</v>
      </c>
      <c r="G297" s="46">
        <f t="shared" si="39"/>
        <v>2.1461224739357267</v>
      </c>
      <c r="H297" s="47">
        <f>_xlfn.XLOOKUP(Curso[[#This Row],[Tempo Progr Acum]],Controle[Tempo Esperado Acum],Controle[Data corrida],,1,1)</f>
        <v>44697</v>
      </c>
      <c r="I297" s="47">
        <v>44696</v>
      </c>
      <c r="J297" s="48">
        <f ca="1">IF(Curso[[#This Row],[Data Prevista]]&gt;TODAY(),0,IF(Curso[[#This Row],[Data Prevista]]=TODAY(),3,2))</f>
        <v>2</v>
      </c>
      <c r="K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7" s="53">
        <f>IF((Curso[[#This Row],[Estudado]]-7)&lt;$H$2,"",Curso[[#This Row],[Estudado]]-7)</f>
        <v>44689</v>
      </c>
      <c r="M297" s="53">
        <f>IF((Curso[[#This Row],[Estudado]]-15)&lt;$H$2,"",Curso[[#This Row],[Estudado]]-15)</f>
        <v>44681</v>
      </c>
      <c r="N297" s="53" t="str">
        <f>IF((Curso[[#This Row],[Estudado]]-30)&lt;$H$2,"",Curso[[#This Row],[Estudado]]-30)</f>
        <v/>
      </c>
      <c r="O297" s="53" t="str">
        <f>IF((Curso[[#This Row],[Estudado]]-60)&lt;$H$2,"",Curso[[#This Row],[Estudado]]-60)</f>
        <v/>
      </c>
      <c r="P297" s="53" t="str">
        <f>IF((Curso[[#This Row],[Estudado]]-120)&lt;$H$2,"",Curso[[#This Row],[Estudado]]-120)</f>
        <v/>
      </c>
      <c r="Q297" s="48"/>
    </row>
    <row r="298" spans="1:17" x14ac:dyDescent="0.25">
      <c r="A298" s="44">
        <f t="shared" si="38"/>
        <v>297</v>
      </c>
      <c r="B298" s="44" t="s">
        <v>5</v>
      </c>
      <c r="C298" s="44" t="s">
        <v>270</v>
      </c>
      <c r="D298" s="45">
        <v>0</v>
      </c>
      <c r="E298" s="44" t="s">
        <v>7</v>
      </c>
      <c r="F298" s="45">
        <f>Curso[[#This Row],[Tempo]]*$AG$4</f>
        <v>0</v>
      </c>
      <c r="G298" s="46">
        <f t="shared" si="39"/>
        <v>2.1461224739357267</v>
      </c>
      <c r="H298" s="47">
        <f>_xlfn.XLOOKUP(Curso[[#This Row],[Tempo Progr Acum]],Controle[Tempo Esperado Acum],Controle[Data corrida],,1,1)</f>
        <v>44697</v>
      </c>
      <c r="I298" s="47">
        <v>44696</v>
      </c>
      <c r="J298" s="48">
        <f ca="1">IF(Curso[[#This Row],[Data Prevista]]&gt;TODAY(),0,IF(Curso[[#This Row],[Data Prevista]]=TODAY(),3,2))</f>
        <v>2</v>
      </c>
      <c r="K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8" s="53">
        <f>IF((Curso[[#This Row],[Estudado]]-7)&lt;$H$2,"",Curso[[#This Row],[Estudado]]-7)</f>
        <v>44689</v>
      </c>
      <c r="M298" s="53">
        <f>IF((Curso[[#This Row],[Estudado]]-15)&lt;$H$2,"",Curso[[#This Row],[Estudado]]-15)</f>
        <v>44681</v>
      </c>
      <c r="N298" s="53" t="str">
        <f>IF((Curso[[#This Row],[Estudado]]-30)&lt;$H$2,"",Curso[[#This Row],[Estudado]]-30)</f>
        <v/>
      </c>
      <c r="O298" s="53" t="str">
        <f>IF((Curso[[#This Row],[Estudado]]-60)&lt;$H$2,"",Curso[[#This Row],[Estudado]]-60)</f>
        <v/>
      </c>
      <c r="P298" s="53" t="str">
        <f>IF((Curso[[#This Row],[Estudado]]-120)&lt;$H$2,"",Curso[[#This Row],[Estudado]]-120)</f>
        <v/>
      </c>
      <c r="Q298" s="48"/>
    </row>
    <row r="299" spans="1:17" x14ac:dyDescent="0.25">
      <c r="A299" s="44">
        <f t="shared" si="38"/>
        <v>298</v>
      </c>
      <c r="B299" s="44" t="s">
        <v>5</v>
      </c>
      <c r="C299" s="44" t="s">
        <v>39</v>
      </c>
      <c r="D299" s="45">
        <v>0</v>
      </c>
      <c r="E299" s="44" t="s">
        <v>7</v>
      </c>
      <c r="F299" s="45">
        <f>Curso[[#This Row],[Tempo]]*$AG$4</f>
        <v>0</v>
      </c>
      <c r="G299" s="46">
        <f t="shared" si="39"/>
        <v>2.1461224739357267</v>
      </c>
      <c r="H299" s="47">
        <f>_xlfn.XLOOKUP(Curso[[#This Row],[Tempo Progr Acum]],Controle[Tempo Esperado Acum],Controle[Data corrida],,1,1)</f>
        <v>44697</v>
      </c>
      <c r="I299" s="47">
        <v>44696</v>
      </c>
      <c r="J299" s="48">
        <f ca="1">IF(Curso[[#This Row],[Data Prevista]]&gt;TODAY(),0,IF(Curso[[#This Row],[Data Prevista]]=TODAY(),3,2))</f>
        <v>2</v>
      </c>
      <c r="K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9" s="53">
        <f>IF((Curso[[#This Row],[Estudado]]-7)&lt;$H$2,"",Curso[[#This Row],[Estudado]]-7)</f>
        <v>44689</v>
      </c>
      <c r="M299" s="53">
        <f>IF((Curso[[#This Row],[Estudado]]-15)&lt;$H$2,"",Curso[[#This Row],[Estudado]]-15)</f>
        <v>44681</v>
      </c>
      <c r="N299" s="53" t="str">
        <f>IF((Curso[[#This Row],[Estudado]]-30)&lt;$H$2,"",Curso[[#This Row],[Estudado]]-30)</f>
        <v/>
      </c>
      <c r="O299" s="53" t="str">
        <f>IF((Curso[[#This Row],[Estudado]]-60)&lt;$H$2,"",Curso[[#This Row],[Estudado]]-60)</f>
        <v/>
      </c>
      <c r="P299" s="53" t="str">
        <f>IF((Curso[[#This Row],[Estudado]]-120)&lt;$H$2,"",Curso[[#This Row],[Estudado]]-120)</f>
        <v/>
      </c>
      <c r="Q299" s="48"/>
    </row>
    <row r="300" spans="1:17" x14ac:dyDescent="0.25">
      <c r="A300" s="44">
        <f t="shared" si="38"/>
        <v>299</v>
      </c>
      <c r="B300" s="44" t="s">
        <v>5</v>
      </c>
      <c r="C300" s="44" t="s">
        <v>271</v>
      </c>
      <c r="D300" s="45">
        <v>0</v>
      </c>
      <c r="E300" s="44" t="s">
        <v>7</v>
      </c>
      <c r="F300" s="45">
        <f>Curso[[#This Row],[Tempo]]*$AG$4</f>
        <v>0</v>
      </c>
      <c r="G300" s="46">
        <f t="shared" si="39"/>
        <v>2.1461224739357267</v>
      </c>
      <c r="H300" s="47">
        <f>_xlfn.XLOOKUP(Curso[[#This Row],[Tempo Progr Acum]],Controle[Tempo Esperado Acum],Controle[Data corrida],,1,1)</f>
        <v>44697</v>
      </c>
      <c r="I300" s="47">
        <v>44696</v>
      </c>
      <c r="J300" s="48">
        <f ca="1">IF(Curso[[#This Row],[Data Prevista]]&gt;TODAY(),0,IF(Curso[[#This Row],[Data Prevista]]=TODAY(),3,2))</f>
        <v>2</v>
      </c>
      <c r="K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0" s="53">
        <f>IF((Curso[[#This Row],[Estudado]]-7)&lt;$H$2,"",Curso[[#This Row],[Estudado]]-7)</f>
        <v>44689</v>
      </c>
      <c r="M300" s="53">
        <f>IF((Curso[[#This Row],[Estudado]]-15)&lt;$H$2,"",Curso[[#This Row],[Estudado]]-15)</f>
        <v>44681</v>
      </c>
      <c r="N300" s="53" t="str">
        <f>IF((Curso[[#This Row],[Estudado]]-30)&lt;$H$2,"",Curso[[#This Row],[Estudado]]-30)</f>
        <v/>
      </c>
      <c r="O300" s="53" t="str">
        <f>IF((Curso[[#This Row],[Estudado]]-60)&lt;$H$2,"",Curso[[#This Row],[Estudado]]-60)</f>
        <v/>
      </c>
      <c r="P300" s="53" t="str">
        <f>IF((Curso[[#This Row],[Estudado]]-120)&lt;$H$2,"",Curso[[#This Row],[Estudado]]-120)</f>
        <v/>
      </c>
      <c r="Q300" s="48"/>
    </row>
    <row r="301" spans="1:17" x14ac:dyDescent="0.25">
      <c r="A301" s="44">
        <f t="shared" si="38"/>
        <v>300</v>
      </c>
      <c r="B301" s="44" t="s">
        <v>5</v>
      </c>
      <c r="C301" s="44" t="s">
        <v>42</v>
      </c>
      <c r="D301" s="45">
        <v>1.5740740740740741E-3</v>
      </c>
      <c r="E301" s="44"/>
      <c r="F301" s="45">
        <f>Curso[[#This Row],[Tempo]]*$AG$4</f>
        <v>3.1216994636811351E-3</v>
      </c>
      <c r="G301" s="46">
        <f t="shared" si="39"/>
        <v>2.1492441733994081</v>
      </c>
      <c r="H301" s="47">
        <f>_xlfn.XLOOKUP(Curso[[#This Row],[Tempo Progr Acum]],Controle[Tempo Esperado Acum],Controle[Data corrida],,1,1)</f>
        <v>44697</v>
      </c>
      <c r="I301" s="47">
        <v>44696</v>
      </c>
      <c r="J301" s="48">
        <f ca="1">IF(Curso[[#This Row],[Data Prevista]]&gt;TODAY(),0,IF(Curso[[#This Row],[Data Prevista]]=TODAY(),3,2))</f>
        <v>2</v>
      </c>
      <c r="K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1" s="53">
        <f>IF((Curso[[#This Row],[Estudado]]-7)&lt;$H$2,"",Curso[[#This Row],[Estudado]]-7)</f>
        <v>44689</v>
      </c>
      <c r="M301" s="53">
        <f>IF((Curso[[#This Row],[Estudado]]-15)&lt;$H$2,"",Curso[[#This Row],[Estudado]]-15)</f>
        <v>44681</v>
      </c>
      <c r="N301" s="53" t="str">
        <f>IF((Curso[[#This Row],[Estudado]]-30)&lt;$H$2,"",Curso[[#This Row],[Estudado]]-30)</f>
        <v/>
      </c>
      <c r="O301" s="53" t="str">
        <f>IF((Curso[[#This Row],[Estudado]]-60)&lt;$H$2,"",Curso[[#This Row],[Estudado]]-60)</f>
        <v/>
      </c>
      <c r="P301" s="53" t="str">
        <f>IF((Curso[[#This Row],[Estudado]]-120)&lt;$H$2,"",Curso[[#This Row],[Estudado]]-120)</f>
        <v/>
      </c>
      <c r="Q301" s="48"/>
    </row>
    <row r="302" spans="1:17" x14ac:dyDescent="0.25">
      <c r="A302" s="44">
        <f t="shared" si="38"/>
        <v>301</v>
      </c>
      <c r="B302" s="44" t="s">
        <v>5</v>
      </c>
      <c r="C302" s="44" t="s">
        <v>272</v>
      </c>
      <c r="D302" s="45">
        <v>3.8888888888888883E-3</v>
      </c>
      <c r="E302" s="44"/>
      <c r="F302" s="45">
        <f>Curso[[#This Row],[Tempo]]*$AG$4</f>
        <v>7.7124339690945679E-3</v>
      </c>
      <c r="G302" s="46">
        <f t="shared" si="39"/>
        <v>2.1569566073685027</v>
      </c>
      <c r="H302" s="47">
        <f>_xlfn.XLOOKUP(Curso[[#This Row],[Tempo Progr Acum]],Controle[Tempo Esperado Acum],Controle[Data corrida],,1,1)</f>
        <v>44697</v>
      </c>
      <c r="I302" s="47">
        <v>44696</v>
      </c>
      <c r="J302" s="48">
        <f ca="1">IF(Curso[[#This Row],[Data Prevista]]&gt;TODAY(),0,IF(Curso[[#This Row],[Data Prevista]]=TODAY(),3,2))</f>
        <v>2</v>
      </c>
      <c r="K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2" s="53">
        <f>IF((Curso[[#This Row],[Estudado]]-7)&lt;$H$2,"",Curso[[#This Row],[Estudado]]-7)</f>
        <v>44689</v>
      </c>
      <c r="M302" s="53">
        <f>IF((Curso[[#This Row],[Estudado]]-15)&lt;$H$2,"",Curso[[#This Row],[Estudado]]-15)</f>
        <v>44681</v>
      </c>
      <c r="N302" s="53" t="str">
        <f>IF((Curso[[#This Row],[Estudado]]-30)&lt;$H$2,"",Curso[[#This Row],[Estudado]]-30)</f>
        <v/>
      </c>
      <c r="O302" s="53" t="str">
        <f>IF((Curso[[#This Row],[Estudado]]-60)&lt;$H$2,"",Curso[[#This Row],[Estudado]]-60)</f>
        <v/>
      </c>
      <c r="P302" s="53" t="str">
        <f>IF((Curso[[#This Row],[Estudado]]-120)&lt;$H$2,"",Curso[[#This Row],[Estudado]]-120)</f>
        <v/>
      </c>
      <c r="Q302" s="48"/>
    </row>
    <row r="303" spans="1:17" x14ac:dyDescent="0.25">
      <c r="A303" s="44">
        <f t="shared" si="38"/>
        <v>302</v>
      </c>
      <c r="B303" s="44" t="s">
        <v>5</v>
      </c>
      <c r="C303" s="44" t="s">
        <v>273</v>
      </c>
      <c r="D303" s="45">
        <v>5.7523148148148143E-3</v>
      </c>
      <c r="E303" s="44"/>
      <c r="F303" s="45">
        <f>Curso[[#This Row],[Tempo]]*$AG$4</f>
        <v>1.1407975245952382E-2</v>
      </c>
      <c r="G303" s="46">
        <f t="shared" si="39"/>
        <v>2.1683645826144549</v>
      </c>
      <c r="H303" s="47">
        <f>_xlfn.XLOOKUP(Curso[[#This Row],[Tempo Progr Acum]],Controle[Tempo Esperado Acum],Controle[Data corrida],,1,1)</f>
        <v>44697</v>
      </c>
      <c r="I303" s="47">
        <v>44696</v>
      </c>
      <c r="J303" s="48">
        <f ca="1">IF(Curso[[#This Row],[Data Prevista]]&gt;TODAY(),0,IF(Curso[[#This Row],[Data Prevista]]=TODAY(),3,2))</f>
        <v>2</v>
      </c>
      <c r="K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3" s="53">
        <f>IF((Curso[[#This Row],[Estudado]]-7)&lt;$H$2,"",Curso[[#This Row],[Estudado]]-7)</f>
        <v>44689</v>
      </c>
      <c r="M303" s="53">
        <f>IF((Curso[[#This Row],[Estudado]]-15)&lt;$H$2,"",Curso[[#This Row],[Estudado]]-15)</f>
        <v>44681</v>
      </c>
      <c r="N303" s="53" t="str">
        <f>IF((Curso[[#This Row],[Estudado]]-30)&lt;$H$2,"",Curso[[#This Row],[Estudado]]-30)</f>
        <v/>
      </c>
      <c r="O303" s="53" t="str">
        <f>IF((Curso[[#This Row],[Estudado]]-60)&lt;$H$2,"",Curso[[#This Row],[Estudado]]-60)</f>
        <v/>
      </c>
      <c r="P303" s="53" t="str">
        <f>IF((Curso[[#This Row],[Estudado]]-120)&lt;$H$2,"",Curso[[#This Row],[Estudado]]-120)</f>
        <v/>
      </c>
      <c r="Q303" s="48"/>
    </row>
    <row r="304" spans="1:17" x14ac:dyDescent="0.25">
      <c r="A304" s="44">
        <f t="shared" si="38"/>
        <v>303</v>
      </c>
      <c r="B304" s="44" t="s">
        <v>5</v>
      </c>
      <c r="C304" s="44" t="s">
        <v>274</v>
      </c>
      <c r="D304" s="45">
        <v>5.6712962962962958E-3</v>
      </c>
      <c r="E304" s="44"/>
      <c r="F304" s="45">
        <f>Curso[[#This Row],[Tempo]]*$AG$4</f>
        <v>1.1247299538262912E-2</v>
      </c>
      <c r="G304" s="46">
        <f t="shared" si="39"/>
        <v>2.1796118821527179</v>
      </c>
      <c r="H304" s="47">
        <f>_xlfn.XLOOKUP(Curso[[#This Row],[Tempo Progr Acum]],Controle[Tempo Esperado Acum],Controle[Data corrida],,1,1)</f>
        <v>44697</v>
      </c>
      <c r="I304" s="47">
        <v>44696</v>
      </c>
      <c r="J304" s="48">
        <f ca="1">IF(Curso[[#This Row],[Data Prevista]]&gt;TODAY(),0,IF(Curso[[#This Row],[Data Prevista]]=TODAY(),3,2))</f>
        <v>2</v>
      </c>
      <c r="K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4" s="53">
        <f>IF((Curso[[#This Row],[Estudado]]-7)&lt;$H$2,"",Curso[[#This Row],[Estudado]]-7)</f>
        <v>44689</v>
      </c>
      <c r="M304" s="53">
        <f>IF((Curso[[#This Row],[Estudado]]-15)&lt;$H$2,"",Curso[[#This Row],[Estudado]]-15)</f>
        <v>44681</v>
      </c>
      <c r="N304" s="53" t="str">
        <f>IF((Curso[[#This Row],[Estudado]]-30)&lt;$H$2,"",Curso[[#This Row],[Estudado]]-30)</f>
        <v/>
      </c>
      <c r="O304" s="53" t="str">
        <f>IF((Curso[[#This Row],[Estudado]]-60)&lt;$H$2,"",Curso[[#This Row],[Estudado]]-60)</f>
        <v/>
      </c>
      <c r="P304" s="53" t="str">
        <f>IF((Curso[[#This Row],[Estudado]]-120)&lt;$H$2,"",Curso[[#This Row],[Estudado]]-120)</f>
        <v/>
      </c>
      <c r="Q304" s="48"/>
    </row>
    <row r="305" spans="1:17" x14ac:dyDescent="0.25">
      <c r="A305" s="44">
        <f t="shared" si="38"/>
        <v>304</v>
      </c>
      <c r="B305" s="44" t="s">
        <v>5</v>
      </c>
      <c r="C305" s="44" t="s">
        <v>275</v>
      </c>
      <c r="D305" s="45">
        <v>5.3587962962962964E-3</v>
      </c>
      <c r="E305" s="44"/>
      <c r="F305" s="45">
        <f>Curso[[#This Row],[Tempo]]*$AG$4</f>
        <v>1.0627550380032099E-2</v>
      </c>
      <c r="G305" s="46">
        <f t="shared" si="39"/>
        <v>2.1902394325327501</v>
      </c>
      <c r="H305" s="47">
        <f>_xlfn.XLOOKUP(Curso[[#This Row],[Tempo Progr Acum]],Controle[Tempo Esperado Acum],Controle[Data corrida],,1,1)</f>
        <v>44697</v>
      </c>
      <c r="I305" s="47">
        <v>44696</v>
      </c>
      <c r="J305" s="48">
        <f ca="1">IF(Curso[[#This Row],[Data Prevista]]&gt;TODAY(),0,IF(Curso[[#This Row],[Data Prevista]]=TODAY(),3,2))</f>
        <v>2</v>
      </c>
      <c r="K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5" s="53">
        <f>IF((Curso[[#This Row],[Estudado]]-7)&lt;$H$2,"",Curso[[#This Row],[Estudado]]-7)</f>
        <v>44689</v>
      </c>
      <c r="M305" s="53">
        <f>IF((Curso[[#This Row],[Estudado]]-15)&lt;$H$2,"",Curso[[#This Row],[Estudado]]-15)</f>
        <v>44681</v>
      </c>
      <c r="N305" s="53" t="str">
        <f>IF((Curso[[#This Row],[Estudado]]-30)&lt;$H$2,"",Curso[[#This Row],[Estudado]]-30)</f>
        <v/>
      </c>
      <c r="O305" s="53" t="str">
        <f>IF((Curso[[#This Row],[Estudado]]-60)&lt;$H$2,"",Curso[[#This Row],[Estudado]]-60)</f>
        <v/>
      </c>
      <c r="P305" s="53" t="str">
        <f>IF((Curso[[#This Row],[Estudado]]-120)&lt;$H$2,"",Curso[[#This Row],[Estudado]]-120)</f>
        <v/>
      </c>
      <c r="Q305" s="48"/>
    </row>
    <row r="306" spans="1:17" x14ac:dyDescent="0.25">
      <c r="A306" s="44">
        <f t="shared" si="38"/>
        <v>305</v>
      </c>
      <c r="B306" s="44" t="s">
        <v>5</v>
      </c>
      <c r="C306" s="44" t="s">
        <v>276</v>
      </c>
      <c r="D306" s="45">
        <v>5.1041666666666666E-3</v>
      </c>
      <c r="E306" s="44"/>
      <c r="F306" s="45">
        <f>Curso[[#This Row],[Tempo]]*$AG$4</f>
        <v>1.0122569584436622E-2</v>
      </c>
      <c r="G306" s="46">
        <f t="shared" si="39"/>
        <v>2.2003620021171866</v>
      </c>
      <c r="H306" s="47">
        <f>_xlfn.XLOOKUP(Curso[[#This Row],[Tempo Progr Acum]],Controle[Tempo Esperado Acum],Controle[Data corrida],,1,1)</f>
        <v>44697</v>
      </c>
      <c r="I306" s="47">
        <v>44696</v>
      </c>
      <c r="J306" s="48">
        <f ca="1">IF(Curso[[#This Row],[Data Prevista]]&gt;TODAY(),0,IF(Curso[[#This Row],[Data Prevista]]=TODAY(),3,2))</f>
        <v>2</v>
      </c>
      <c r="K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6" s="53">
        <f>IF((Curso[[#This Row],[Estudado]]-7)&lt;$H$2,"",Curso[[#This Row],[Estudado]]-7)</f>
        <v>44689</v>
      </c>
      <c r="M306" s="53">
        <f>IF((Curso[[#This Row],[Estudado]]-15)&lt;$H$2,"",Curso[[#This Row],[Estudado]]-15)</f>
        <v>44681</v>
      </c>
      <c r="N306" s="53" t="str">
        <f>IF((Curso[[#This Row],[Estudado]]-30)&lt;$H$2,"",Curso[[#This Row],[Estudado]]-30)</f>
        <v/>
      </c>
      <c r="O306" s="53" t="str">
        <f>IF((Curso[[#This Row],[Estudado]]-60)&lt;$H$2,"",Curso[[#This Row],[Estudado]]-60)</f>
        <v/>
      </c>
      <c r="P306" s="53" t="str">
        <f>IF((Curso[[#This Row],[Estudado]]-120)&lt;$H$2,"",Curso[[#This Row],[Estudado]]-120)</f>
        <v/>
      </c>
      <c r="Q306" s="48"/>
    </row>
    <row r="307" spans="1:17" x14ac:dyDescent="0.25">
      <c r="A307" s="44">
        <f t="shared" si="38"/>
        <v>306</v>
      </c>
      <c r="B307" s="44" t="s">
        <v>5</v>
      </c>
      <c r="C307" s="44" t="s">
        <v>277</v>
      </c>
      <c r="D307" s="45">
        <v>2.2916666666666667E-3</v>
      </c>
      <c r="E307" s="44"/>
      <c r="F307" s="45">
        <f>Curso[[#This Row],[Tempo]]*$AG$4</f>
        <v>4.5448271603593E-3</v>
      </c>
      <c r="G307" s="46">
        <f t="shared" si="39"/>
        <v>2.204906829277546</v>
      </c>
      <c r="H307" s="47">
        <f>_xlfn.XLOOKUP(Curso[[#This Row],[Tempo Progr Acum]],Controle[Tempo Esperado Acum],Controle[Data corrida],,1,1)</f>
        <v>44697</v>
      </c>
      <c r="I307" s="47">
        <v>44696</v>
      </c>
      <c r="J307" s="48">
        <f ca="1">IF(Curso[[#This Row],[Data Prevista]]&gt;TODAY(),0,IF(Curso[[#This Row],[Data Prevista]]=TODAY(),3,2))</f>
        <v>2</v>
      </c>
      <c r="K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7" s="53">
        <f>IF((Curso[[#This Row],[Estudado]]-7)&lt;$H$2,"",Curso[[#This Row],[Estudado]]-7)</f>
        <v>44689</v>
      </c>
      <c r="M307" s="53">
        <f>IF((Curso[[#This Row],[Estudado]]-15)&lt;$H$2,"",Curso[[#This Row],[Estudado]]-15)</f>
        <v>44681</v>
      </c>
      <c r="N307" s="53" t="str">
        <f>IF((Curso[[#This Row],[Estudado]]-30)&lt;$H$2,"",Curso[[#This Row],[Estudado]]-30)</f>
        <v/>
      </c>
      <c r="O307" s="53" t="str">
        <f>IF((Curso[[#This Row],[Estudado]]-60)&lt;$H$2,"",Curso[[#This Row],[Estudado]]-60)</f>
        <v/>
      </c>
      <c r="P307" s="53" t="str">
        <f>IF((Curso[[#This Row],[Estudado]]-120)&lt;$H$2,"",Curso[[#This Row],[Estudado]]-120)</f>
        <v/>
      </c>
      <c r="Q307" s="48"/>
    </row>
    <row r="308" spans="1:17" x14ac:dyDescent="0.25">
      <c r="A308" s="44">
        <f t="shared" si="38"/>
        <v>307</v>
      </c>
      <c r="B308" s="44" t="s">
        <v>5</v>
      </c>
      <c r="C308" s="44" t="s">
        <v>278</v>
      </c>
      <c r="D308" s="45">
        <v>3.5532407407407405E-3</v>
      </c>
      <c r="E308" s="44"/>
      <c r="F308" s="45">
        <f>Curso[[#This Row],[Tempo]]*$AG$4</f>
        <v>7.0467774658096206E-3</v>
      </c>
      <c r="G308" s="46">
        <f t="shared" si="39"/>
        <v>2.2119536067433558</v>
      </c>
      <c r="H308" s="47">
        <f>_xlfn.XLOOKUP(Curso[[#This Row],[Tempo Progr Acum]],Controle[Tempo Esperado Acum],Controle[Data corrida],,1,1)</f>
        <v>44698</v>
      </c>
      <c r="I308" s="47">
        <v>44696</v>
      </c>
      <c r="J308" s="48">
        <f ca="1">IF(Curso[[#This Row],[Data Prevista]]&gt;TODAY(),0,IF(Curso[[#This Row],[Data Prevista]]=TODAY(),3,2))</f>
        <v>2</v>
      </c>
      <c r="K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8" s="53">
        <f>IF((Curso[[#This Row],[Estudado]]-7)&lt;$H$2,"",Curso[[#This Row],[Estudado]]-7)</f>
        <v>44689</v>
      </c>
      <c r="M308" s="53">
        <f>IF((Curso[[#This Row],[Estudado]]-15)&lt;$H$2,"",Curso[[#This Row],[Estudado]]-15)</f>
        <v>44681</v>
      </c>
      <c r="N308" s="53" t="str">
        <f>IF((Curso[[#This Row],[Estudado]]-30)&lt;$H$2,"",Curso[[#This Row],[Estudado]]-30)</f>
        <v/>
      </c>
      <c r="O308" s="53" t="str">
        <f>IF((Curso[[#This Row],[Estudado]]-60)&lt;$H$2,"",Curso[[#This Row],[Estudado]]-60)</f>
        <v/>
      </c>
      <c r="P308" s="53" t="str">
        <f>IF((Curso[[#This Row],[Estudado]]-120)&lt;$H$2,"",Curso[[#This Row],[Estudado]]-120)</f>
        <v/>
      </c>
      <c r="Q308" s="48"/>
    </row>
    <row r="309" spans="1:17" x14ac:dyDescent="0.25">
      <c r="A309" s="44">
        <f t="shared" si="38"/>
        <v>308</v>
      </c>
      <c r="B309" s="44" t="s">
        <v>5</v>
      </c>
      <c r="C309" s="44" t="s">
        <v>68</v>
      </c>
      <c r="D309" s="45">
        <v>0</v>
      </c>
      <c r="E309" s="44" t="s">
        <v>262</v>
      </c>
      <c r="F309" s="45">
        <f>Curso[[#This Row],[Tempo]]*$AG$4</f>
        <v>0</v>
      </c>
      <c r="G309" s="46">
        <f t="shared" si="39"/>
        <v>2.2119536067433558</v>
      </c>
      <c r="H309" s="47">
        <f>_xlfn.XLOOKUP(Curso[[#This Row],[Tempo Progr Acum]],Controle[Tempo Esperado Acum],Controle[Data corrida],,1,1)</f>
        <v>44698</v>
      </c>
      <c r="I309" s="47">
        <v>44696</v>
      </c>
      <c r="J309" s="48">
        <f ca="1">IF(Curso[[#This Row],[Data Prevista]]&gt;TODAY(),0,IF(Curso[[#This Row],[Data Prevista]]=TODAY(),3,2))</f>
        <v>2</v>
      </c>
      <c r="K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9" s="53">
        <f>IF((Curso[[#This Row],[Estudado]]-7)&lt;$H$2,"",Curso[[#This Row],[Estudado]]-7)</f>
        <v>44689</v>
      </c>
      <c r="M309" s="53">
        <f>IF((Curso[[#This Row],[Estudado]]-15)&lt;$H$2,"",Curso[[#This Row],[Estudado]]-15)</f>
        <v>44681</v>
      </c>
      <c r="N309" s="53" t="str">
        <f>IF((Curso[[#This Row],[Estudado]]-30)&lt;$H$2,"",Curso[[#This Row],[Estudado]]-30)</f>
        <v/>
      </c>
      <c r="O309" s="53" t="str">
        <f>IF((Curso[[#This Row],[Estudado]]-60)&lt;$H$2,"",Curso[[#This Row],[Estudado]]-60)</f>
        <v/>
      </c>
      <c r="P309" s="53" t="str">
        <f>IF((Curso[[#This Row],[Estudado]]-120)&lt;$H$2,"",Curso[[#This Row],[Estudado]]-120)</f>
        <v/>
      </c>
      <c r="Q309" s="48"/>
    </row>
    <row r="310" spans="1:17" x14ac:dyDescent="0.25">
      <c r="A310" s="44">
        <f t="shared" si="38"/>
        <v>309</v>
      </c>
      <c r="B310" s="44" t="s">
        <v>5</v>
      </c>
      <c r="C310" s="44" t="s">
        <v>279</v>
      </c>
      <c r="D310" s="45">
        <v>2.0138888888888888E-3</v>
      </c>
      <c r="E310" s="44"/>
      <c r="F310" s="45">
        <f>Curso[[#This Row],[Tempo]]*$AG$4</f>
        <v>3.9939390197096872E-3</v>
      </c>
      <c r="G310" s="46">
        <f t="shared" si="39"/>
        <v>2.2159475457630657</v>
      </c>
      <c r="H310" s="47">
        <f>_xlfn.XLOOKUP(Curso[[#This Row],[Tempo Progr Acum]],Controle[Tempo Esperado Acum],Controle[Data corrida],,1,1)</f>
        <v>44698</v>
      </c>
      <c r="I310" s="47">
        <v>44696</v>
      </c>
      <c r="J310" s="48">
        <f ca="1">IF(Curso[[#This Row],[Data Prevista]]&gt;TODAY(),0,IF(Curso[[#This Row],[Data Prevista]]=TODAY(),3,2))</f>
        <v>2</v>
      </c>
      <c r="K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0" s="53">
        <f>IF((Curso[[#This Row],[Estudado]]-7)&lt;$H$2,"",Curso[[#This Row],[Estudado]]-7)</f>
        <v>44689</v>
      </c>
      <c r="M310" s="53">
        <f>IF((Curso[[#This Row],[Estudado]]-15)&lt;$H$2,"",Curso[[#This Row],[Estudado]]-15)</f>
        <v>44681</v>
      </c>
      <c r="N310" s="53" t="str">
        <f>IF((Curso[[#This Row],[Estudado]]-30)&lt;$H$2,"",Curso[[#This Row],[Estudado]]-30)</f>
        <v/>
      </c>
      <c r="O310" s="53" t="str">
        <f>IF((Curso[[#This Row],[Estudado]]-60)&lt;$H$2,"",Curso[[#This Row],[Estudado]]-60)</f>
        <v/>
      </c>
      <c r="P310" s="53" t="str">
        <f>IF((Curso[[#This Row],[Estudado]]-120)&lt;$H$2,"",Curso[[#This Row],[Estudado]]-120)</f>
        <v/>
      </c>
      <c r="Q310" s="48"/>
    </row>
    <row r="311" spans="1:17" x14ac:dyDescent="0.25">
      <c r="A311" s="44">
        <f t="shared" si="38"/>
        <v>310</v>
      </c>
      <c r="B311" s="44" t="s">
        <v>5</v>
      </c>
      <c r="C311" s="44" t="s">
        <v>280</v>
      </c>
      <c r="D311" s="45">
        <v>3.1828703703703702E-3</v>
      </c>
      <c r="E311" s="44"/>
      <c r="F311" s="45">
        <f>Curso[[#This Row],[Tempo]]*$AG$4</f>
        <v>6.3122599449434713E-3</v>
      </c>
      <c r="G311" s="46">
        <f t="shared" si="39"/>
        <v>2.2222598057080094</v>
      </c>
      <c r="H311" s="47">
        <f>_xlfn.XLOOKUP(Curso[[#This Row],[Tempo Progr Acum]],Controle[Tempo Esperado Acum],Controle[Data corrida],,1,1)</f>
        <v>44698</v>
      </c>
      <c r="I311" s="47">
        <v>44696</v>
      </c>
      <c r="J311" s="48">
        <f ca="1">IF(Curso[[#This Row],[Data Prevista]]&gt;TODAY(),0,IF(Curso[[#This Row],[Data Prevista]]=TODAY(),3,2))</f>
        <v>2</v>
      </c>
      <c r="K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1" s="53">
        <f>IF((Curso[[#This Row],[Estudado]]-7)&lt;$H$2,"",Curso[[#This Row],[Estudado]]-7)</f>
        <v>44689</v>
      </c>
      <c r="M311" s="53">
        <f>IF((Curso[[#This Row],[Estudado]]-15)&lt;$H$2,"",Curso[[#This Row],[Estudado]]-15)</f>
        <v>44681</v>
      </c>
      <c r="N311" s="53" t="str">
        <f>IF((Curso[[#This Row],[Estudado]]-30)&lt;$H$2,"",Curso[[#This Row],[Estudado]]-30)</f>
        <v/>
      </c>
      <c r="O311" s="53" t="str">
        <f>IF((Curso[[#This Row],[Estudado]]-60)&lt;$H$2,"",Curso[[#This Row],[Estudado]]-60)</f>
        <v/>
      </c>
      <c r="P311" s="53" t="str">
        <f>IF((Curso[[#This Row],[Estudado]]-120)&lt;$H$2,"",Curso[[#This Row],[Estudado]]-120)</f>
        <v/>
      </c>
      <c r="Q311" s="48"/>
    </row>
    <row r="312" spans="1:17" x14ac:dyDescent="0.25">
      <c r="A312" s="44">
        <f t="shared" si="38"/>
        <v>311</v>
      </c>
      <c r="B312" s="44" t="s">
        <v>5</v>
      </c>
      <c r="C312" s="44" t="s">
        <v>281</v>
      </c>
      <c r="D312" s="45">
        <v>4.3287037037037035E-3</v>
      </c>
      <c r="E312" s="44"/>
      <c r="F312" s="45">
        <f>Curso[[#This Row],[Tempo]]*$AG$4</f>
        <v>8.5846735251231213E-3</v>
      </c>
      <c r="G312" s="46">
        <f t="shared" si="39"/>
        <v>2.2308444792331326</v>
      </c>
      <c r="H312" s="47">
        <f>_xlfn.XLOOKUP(Curso[[#This Row],[Tempo Progr Acum]],Controle[Tempo Esperado Acum],Controle[Data corrida],,1,1)</f>
        <v>44698</v>
      </c>
      <c r="I312" s="47">
        <v>44696</v>
      </c>
      <c r="J312" s="48">
        <f ca="1">IF(Curso[[#This Row],[Data Prevista]]&gt;TODAY(),0,IF(Curso[[#This Row],[Data Prevista]]=TODAY(),3,2))</f>
        <v>2</v>
      </c>
      <c r="K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2" s="53">
        <f>IF((Curso[[#This Row],[Estudado]]-7)&lt;$H$2,"",Curso[[#This Row],[Estudado]]-7)</f>
        <v>44689</v>
      </c>
      <c r="M312" s="53">
        <f>IF((Curso[[#This Row],[Estudado]]-15)&lt;$H$2,"",Curso[[#This Row],[Estudado]]-15)</f>
        <v>44681</v>
      </c>
      <c r="N312" s="53" t="str">
        <f>IF((Curso[[#This Row],[Estudado]]-30)&lt;$H$2,"",Curso[[#This Row],[Estudado]]-30)</f>
        <v/>
      </c>
      <c r="O312" s="53" t="str">
        <f>IF((Curso[[#This Row],[Estudado]]-60)&lt;$H$2,"",Curso[[#This Row],[Estudado]]-60)</f>
        <v/>
      </c>
      <c r="P312" s="53" t="str">
        <f>IF((Curso[[#This Row],[Estudado]]-120)&lt;$H$2,"",Curso[[#This Row],[Estudado]]-120)</f>
        <v/>
      </c>
      <c r="Q312" s="48"/>
    </row>
    <row r="313" spans="1:17" x14ac:dyDescent="0.25">
      <c r="A313" s="44">
        <f t="shared" si="38"/>
        <v>312</v>
      </c>
      <c r="B313" s="44" t="s">
        <v>5</v>
      </c>
      <c r="C313" s="44" t="s">
        <v>282</v>
      </c>
      <c r="D313" s="45">
        <v>5.9722222222222225E-3</v>
      </c>
      <c r="E313" s="44"/>
      <c r="F313" s="45">
        <f>Curso[[#This Row],[Tempo]]*$AG$4</f>
        <v>1.1844095023966661E-2</v>
      </c>
      <c r="G313" s="46">
        <f t="shared" si="39"/>
        <v>2.242688574257099</v>
      </c>
      <c r="H313" s="47">
        <f>_xlfn.XLOOKUP(Curso[[#This Row],[Tempo Progr Acum]],Controle[Tempo Esperado Acum],Controle[Data corrida],,1,1)</f>
        <v>44698</v>
      </c>
      <c r="I313" s="47">
        <v>44696</v>
      </c>
      <c r="J313" s="48">
        <f ca="1">IF(Curso[[#This Row],[Data Prevista]]&gt;TODAY(),0,IF(Curso[[#This Row],[Data Prevista]]=TODAY(),3,2))</f>
        <v>2</v>
      </c>
      <c r="K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3" s="53">
        <f>IF((Curso[[#This Row],[Estudado]]-7)&lt;$H$2,"",Curso[[#This Row],[Estudado]]-7)</f>
        <v>44689</v>
      </c>
      <c r="M313" s="53">
        <f>IF((Curso[[#This Row],[Estudado]]-15)&lt;$H$2,"",Curso[[#This Row],[Estudado]]-15)</f>
        <v>44681</v>
      </c>
      <c r="N313" s="53" t="str">
        <f>IF((Curso[[#This Row],[Estudado]]-30)&lt;$H$2,"",Curso[[#This Row],[Estudado]]-30)</f>
        <v/>
      </c>
      <c r="O313" s="53" t="str">
        <f>IF((Curso[[#This Row],[Estudado]]-60)&lt;$H$2,"",Curso[[#This Row],[Estudado]]-60)</f>
        <v/>
      </c>
      <c r="P313" s="53" t="str">
        <f>IF((Curso[[#This Row],[Estudado]]-120)&lt;$H$2,"",Curso[[#This Row],[Estudado]]-120)</f>
        <v/>
      </c>
      <c r="Q313" s="48"/>
    </row>
    <row r="314" spans="1:17" x14ac:dyDescent="0.25">
      <c r="A314" s="44">
        <f t="shared" si="38"/>
        <v>313</v>
      </c>
      <c r="B314" s="44" t="s">
        <v>5</v>
      </c>
      <c r="C314" s="44" t="s">
        <v>283</v>
      </c>
      <c r="D314" s="45">
        <v>4.5023148148148149E-3</v>
      </c>
      <c r="E314" s="44"/>
      <c r="F314" s="45">
        <f>Curso[[#This Row],[Tempo]]*$AG$4</f>
        <v>8.9289786130291298E-3</v>
      </c>
      <c r="G314" s="46">
        <f t="shared" si="39"/>
        <v>2.2516175528701283</v>
      </c>
      <c r="H314" s="47">
        <f>_xlfn.XLOOKUP(Curso[[#This Row],[Tempo Progr Acum]],Controle[Tempo Esperado Acum],Controle[Data corrida],,1,1)</f>
        <v>44698</v>
      </c>
      <c r="I314" s="47">
        <v>44696</v>
      </c>
      <c r="J314" s="48">
        <f ca="1">IF(Curso[[#This Row],[Data Prevista]]&gt;TODAY(),0,IF(Curso[[#This Row],[Data Prevista]]=TODAY(),3,2))</f>
        <v>2</v>
      </c>
      <c r="K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4" s="53">
        <f>IF((Curso[[#This Row],[Estudado]]-7)&lt;$H$2,"",Curso[[#This Row],[Estudado]]-7)</f>
        <v>44689</v>
      </c>
      <c r="M314" s="53">
        <f>IF((Curso[[#This Row],[Estudado]]-15)&lt;$H$2,"",Curso[[#This Row],[Estudado]]-15)</f>
        <v>44681</v>
      </c>
      <c r="N314" s="53" t="str">
        <f>IF((Curso[[#This Row],[Estudado]]-30)&lt;$H$2,"",Curso[[#This Row],[Estudado]]-30)</f>
        <v/>
      </c>
      <c r="O314" s="53" t="str">
        <f>IF((Curso[[#This Row],[Estudado]]-60)&lt;$H$2,"",Curso[[#This Row],[Estudado]]-60)</f>
        <v/>
      </c>
      <c r="P314" s="53" t="str">
        <f>IF((Curso[[#This Row],[Estudado]]-120)&lt;$H$2,"",Curso[[#This Row],[Estudado]]-120)</f>
        <v/>
      </c>
      <c r="Q314" s="48"/>
    </row>
    <row r="315" spans="1:17" x14ac:dyDescent="0.25">
      <c r="A315" s="44">
        <f t="shared" si="38"/>
        <v>314</v>
      </c>
      <c r="B315" s="44" t="s">
        <v>5</v>
      </c>
      <c r="C315" s="44" t="s">
        <v>284</v>
      </c>
      <c r="D315" s="45">
        <v>3.8541666666666668E-3</v>
      </c>
      <c r="E315" s="44"/>
      <c r="F315" s="45">
        <f>Curso[[#This Row],[Tempo]]*$AG$4</f>
        <v>7.6435729515133676E-3</v>
      </c>
      <c r="G315" s="46">
        <f t="shared" si="39"/>
        <v>2.2592611258216415</v>
      </c>
      <c r="H315" s="47">
        <f>_xlfn.XLOOKUP(Curso[[#This Row],[Tempo Progr Acum]],Controle[Tempo Esperado Acum],Controle[Data corrida],,1,1)</f>
        <v>44698</v>
      </c>
      <c r="I315" s="47">
        <v>44696</v>
      </c>
      <c r="J315" s="48">
        <f ca="1">IF(Curso[[#This Row],[Data Prevista]]&gt;TODAY(),0,IF(Curso[[#This Row],[Data Prevista]]=TODAY(),3,2))</f>
        <v>2</v>
      </c>
      <c r="K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5" s="53">
        <f>IF((Curso[[#This Row],[Estudado]]-7)&lt;$H$2,"",Curso[[#This Row],[Estudado]]-7)</f>
        <v>44689</v>
      </c>
      <c r="M315" s="53">
        <f>IF((Curso[[#This Row],[Estudado]]-15)&lt;$H$2,"",Curso[[#This Row],[Estudado]]-15)</f>
        <v>44681</v>
      </c>
      <c r="N315" s="53" t="str">
        <f>IF((Curso[[#This Row],[Estudado]]-30)&lt;$H$2,"",Curso[[#This Row],[Estudado]]-30)</f>
        <v/>
      </c>
      <c r="O315" s="53" t="str">
        <f>IF((Curso[[#This Row],[Estudado]]-60)&lt;$H$2,"",Curso[[#This Row],[Estudado]]-60)</f>
        <v/>
      </c>
      <c r="P315" s="53" t="str">
        <f>IF((Curso[[#This Row],[Estudado]]-120)&lt;$H$2,"",Curso[[#This Row],[Estudado]]-120)</f>
        <v/>
      </c>
      <c r="Q315" s="48"/>
    </row>
    <row r="316" spans="1:17" x14ac:dyDescent="0.25">
      <c r="A316" s="44">
        <f t="shared" si="38"/>
        <v>315</v>
      </c>
      <c r="B316" s="44" t="s">
        <v>5</v>
      </c>
      <c r="C316" s="44" t="s">
        <v>285</v>
      </c>
      <c r="D316" s="45">
        <v>4.9537037037037041E-3</v>
      </c>
      <c r="E316" s="44"/>
      <c r="F316" s="45">
        <f>Curso[[#This Row],[Tempo]]*$AG$4</f>
        <v>9.8241718415847494E-3</v>
      </c>
      <c r="G316" s="46">
        <f t="shared" si="39"/>
        <v>2.2690852976632261</v>
      </c>
      <c r="H316" s="47">
        <f>_xlfn.XLOOKUP(Curso[[#This Row],[Tempo Progr Acum]],Controle[Tempo Esperado Acum],Controle[Data corrida],,1,1)</f>
        <v>44698</v>
      </c>
      <c r="I316" s="47">
        <v>44696</v>
      </c>
      <c r="J316" s="48">
        <f ca="1">IF(Curso[[#This Row],[Data Prevista]]&gt;TODAY(),0,IF(Curso[[#This Row],[Data Prevista]]=TODAY(),3,2))</f>
        <v>2</v>
      </c>
      <c r="K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6" s="53">
        <f>IF((Curso[[#This Row],[Estudado]]-7)&lt;$H$2,"",Curso[[#This Row],[Estudado]]-7)</f>
        <v>44689</v>
      </c>
      <c r="M316" s="53">
        <f>IF((Curso[[#This Row],[Estudado]]-15)&lt;$H$2,"",Curso[[#This Row],[Estudado]]-15)</f>
        <v>44681</v>
      </c>
      <c r="N316" s="53" t="str">
        <f>IF((Curso[[#This Row],[Estudado]]-30)&lt;$H$2,"",Curso[[#This Row],[Estudado]]-30)</f>
        <v/>
      </c>
      <c r="O316" s="53" t="str">
        <f>IF((Curso[[#This Row],[Estudado]]-60)&lt;$H$2,"",Curso[[#This Row],[Estudado]]-60)</f>
        <v/>
      </c>
      <c r="P316" s="53" t="str">
        <f>IF((Curso[[#This Row],[Estudado]]-120)&lt;$H$2,"",Curso[[#This Row],[Estudado]]-120)</f>
        <v/>
      </c>
      <c r="Q316" s="48"/>
    </row>
    <row r="317" spans="1:17" x14ac:dyDescent="0.25">
      <c r="A317" s="44">
        <f t="shared" si="38"/>
        <v>316</v>
      </c>
      <c r="B317" s="44" t="s">
        <v>5</v>
      </c>
      <c r="C317" s="44" t="s">
        <v>286</v>
      </c>
      <c r="D317" s="45">
        <v>6.6782407407407415E-3</v>
      </c>
      <c r="E317" s="44"/>
      <c r="F317" s="45">
        <f>Curso[[#This Row],[Tempo]]*$AG$4</f>
        <v>1.3244269048117759E-2</v>
      </c>
      <c r="G317" s="46">
        <f t="shared" si="39"/>
        <v>2.2823295667113439</v>
      </c>
      <c r="H317" s="47">
        <f>_xlfn.XLOOKUP(Curso[[#This Row],[Tempo Progr Acum]],Controle[Tempo Esperado Acum],Controle[Data corrida],,1,1)</f>
        <v>44698</v>
      </c>
      <c r="I317" s="47">
        <v>44696</v>
      </c>
      <c r="J317" s="48">
        <f ca="1">IF(Curso[[#This Row],[Data Prevista]]&gt;TODAY(),0,IF(Curso[[#This Row],[Data Prevista]]=TODAY(),3,2))</f>
        <v>2</v>
      </c>
      <c r="K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7" s="53">
        <f>IF((Curso[[#This Row],[Estudado]]-7)&lt;$H$2,"",Curso[[#This Row],[Estudado]]-7)</f>
        <v>44689</v>
      </c>
      <c r="M317" s="53">
        <f>IF((Curso[[#This Row],[Estudado]]-15)&lt;$H$2,"",Curso[[#This Row],[Estudado]]-15)</f>
        <v>44681</v>
      </c>
      <c r="N317" s="53" t="str">
        <f>IF((Curso[[#This Row],[Estudado]]-30)&lt;$H$2,"",Curso[[#This Row],[Estudado]]-30)</f>
        <v/>
      </c>
      <c r="O317" s="53" t="str">
        <f>IF((Curso[[#This Row],[Estudado]]-60)&lt;$H$2,"",Curso[[#This Row],[Estudado]]-60)</f>
        <v/>
      </c>
      <c r="P317" s="53" t="str">
        <f>IF((Curso[[#This Row],[Estudado]]-120)&lt;$H$2,"",Curso[[#This Row],[Estudado]]-120)</f>
        <v/>
      </c>
      <c r="Q317" s="48"/>
    </row>
    <row r="318" spans="1:17" x14ac:dyDescent="0.25">
      <c r="A318" s="44">
        <f t="shared" si="38"/>
        <v>317</v>
      </c>
      <c r="B318" s="44" t="s">
        <v>5</v>
      </c>
      <c r="C318" s="44" t="s">
        <v>287</v>
      </c>
      <c r="D318" s="45">
        <v>3.9004629629629632E-3</v>
      </c>
      <c r="E318" s="44"/>
      <c r="F318" s="45">
        <f>Curso[[#This Row],[Tempo]]*$AG$4</f>
        <v>7.7353876416216367E-3</v>
      </c>
      <c r="G318" s="46">
        <f t="shared" si="39"/>
        <v>2.2900649543529656</v>
      </c>
      <c r="H318" s="47">
        <f>_xlfn.XLOOKUP(Curso[[#This Row],[Tempo Progr Acum]],Controle[Tempo Esperado Acum],Controle[Data corrida],,1,1)</f>
        <v>44698</v>
      </c>
      <c r="I318" s="47">
        <v>44697</v>
      </c>
      <c r="J318" s="48">
        <f ca="1">IF(Curso[[#This Row],[Data Prevista]]&gt;TODAY(),0,IF(Curso[[#This Row],[Data Prevista]]=TODAY(),3,2))</f>
        <v>2</v>
      </c>
      <c r="K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8" s="53">
        <f>IF((Curso[[#This Row],[Estudado]]-7)&lt;$H$2,"",Curso[[#This Row],[Estudado]]-7)</f>
        <v>44690</v>
      </c>
      <c r="M318" s="53">
        <f>IF((Curso[[#This Row],[Estudado]]-15)&lt;$H$2,"",Curso[[#This Row],[Estudado]]-15)</f>
        <v>44682</v>
      </c>
      <c r="N318" s="53">
        <f>IF((Curso[[#This Row],[Estudado]]-30)&lt;$H$2,"",Curso[[#This Row],[Estudado]]-30)</f>
        <v>44667</v>
      </c>
      <c r="O318" s="53" t="str">
        <f>IF((Curso[[#This Row],[Estudado]]-60)&lt;$H$2,"",Curso[[#This Row],[Estudado]]-60)</f>
        <v/>
      </c>
      <c r="P318" s="53" t="str">
        <f>IF((Curso[[#This Row],[Estudado]]-120)&lt;$H$2,"",Curso[[#This Row],[Estudado]]-120)</f>
        <v/>
      </c>
      <c r="Q318" s="48"/>
    </row>
    <row r="319" spans="1:17" x14ac:dyDescent="0.25">
      <c r="A319" s="44">
        <f t="shared" si="38"/>
        <v>318</v>
      </c>
      <c r="B319" s="44" t="s">
        <v>5</v>
      </c>
      <c r="C319" s="44" t="s">
        <v>288</v>
      </c>
      <c r="D319" s="45">
        <v>2.2337962962962967E-3</v>
      </c>
      <c r="E319" s="44"/>
      <c r="F319" s="45">
        <f>Curso[[#This Row],[Tempo]]*$AG$4</f>
        <v>4.4300587977239647E-3</v>
      </c>
      <c r="G319" s="46">
        <f t="shared" si="39"/>
        <v>2.2944950131506898</v>
      </c>
      <c r="H319" s="47">
        <f>_xlfn.XLOOKUP(Curso[[#This Row],[Tempo Progr Acum]],Controle[Tempo Esperado Acum],Controle[Data corrida],,1,1)</f>
        <v>44698</v>
      </c>
      <c r="I319" s="47">
        <v>44697</v>
      </c>
      <c r="J319" s="48">
        <f ca="1">IF(Curso[[#This Row],[Data Prevista]]&gt;TODAY(),0,IF(Curso[[#This Row],[Data Prevista]]=TODAY(),3,2))</f>
        <v>2</v>
      </c>
      <c r="K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9" s="53">
        <f>IF((Curso[[#This Row],[Estudado]]-7)&lt;$H$2,"",Curso[[#This Row],[Estudado]]-7)</f>
        <v>44690</v>
      </c>
      <c r="M319" s="53">
        <f>IF((Curso[[#This Row],[Estudado]]-15)&lt;$H$2,"",Curso[[#This Row],[Estudado]]-15)</f>
        <v>44682</v>
      </c>
      <c r="N319" s="53">
        <f>IF((Curso[[#This Row],[Estudado]]-30)&lt;$H$2,"",Curso[[#This Row],[Estudado]]-30)</f>
        <v>44667</v>
      </c>
      <c r="O319" s="53" t="str">
        <f>IF((Curso[[#This Row],[Estudado]]-60)&lt;$H$2,"",Curso[[#This Row],[Estudado]]-60)</f>
        <v/>
      </c>
      <c r="P319" s="53" t="str">
        <f>IF((Curso[[#This Row],[Estudado]]-120)&lt;$H$2,"",Curso[[#This Row],[Estudado]]-120)</f>
        <v/>
      </c>
      <c r="Q319" s="48"/>
    </row>
    <row r="320" spans="1:17" x14ac:dyDescent="0.25">
      <c r="A320" s="44">
        <f t="shared" si="38"/>
        <v>319</v>
      </c>
      <c r="B320" s="44" t="s">
        <v>5</v>
      </c>
      <c r="C320" s="44" t="s">
        <v>289</v>
      </c>
      <c r="D320" s="45">
        <v>1.1342592592592591E-3</v>
      </c>
      <c r="E320" s="44"/>
      <c r="F320" s="45">
        <f>Curso[[#This Row],[Tempo]]*$AG$4</f>
        <v>2.2494599076525825E-3</v>
      </c>
      <c r="G320" s="46">
        <f t="shared" si="39"/>
        <v>2.2967444730583426</v>
      </c>
      <c r="H320" s="47">
        <f>_xlfn.XLOOKUP(Curso[[#This Row],[Tempo Progr Acum]],Controle[Tempo Esperado Acum],Controle[Data corrida],,1,1)</f>
        <v>44699</v>
      </c>
      <c r="I320" s="47">
        <v>44697</v>
      </c>
      <c r="J320" s="48">
        <f ca="1">IF(Curso[[#This Row],[Data Prevista]]&gt;TODAY(),0,IF(Curso[[#This Row],[Data Prevista]]=TODAY(),3,2))</f>
        <v>2</v>
      </c>
      <c r="K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0" s="53">
        <f>IF((Curso[[#This Row],[Estudado]]-7)&lt;$H$2,"",Curso[[#This Row],[Estudado]]-7)</f>
        <v>44690</v>
      </c>
      <c r="M320" s="53">
        <f>IF((Curso[[#This Row],[Estudado]]-15)&lt;$H$2,"",Curso[[#This Row],[Estudado]]-15)</f>
        <v>44682</v>
      </c>
      <c r="N320" s="53">
        <f>IF((Curso[[#This Row],[Estudado]]-30)&lt;$H$2,"",Curso[[#This Row],[Estudado]]-30)</f>
        <v>44667</v>
      </c>
      <c r="O320" s="53" t="str">
        <f>IF((Curso[[#This Row],[Estudado]]-60)&lt;$H$2,"",Curso[[#This Row],[Estudado]]-60)</f>
        <v/>
      </c>
      <c r="P320" s="53" t="str">
        <f>IF((Curso[[#This Row],[Estudado]]-120)&lt;$H$2,"",Curso[[#This Row],[Estudado]]-120)</f>
        <v/>
      </c>
      <c r="Q320" s="48"/>
    </row>
    <row r="321" spans="1:17" x14ac:dyDescent="0.25">
      <c r="A321" s="44">
        <f t="shared" si="38"/>
        <v>320</v>
      </c>
      <c r="B321" s="44" t="s">
        <v>5</v>
      </c>
      <c r="C321" s="44" t="s">
        <v>290</v>
      </c>
      <c r="D321" s="45">
        <v>2.3032407407407407E-3</v>
      </c>
      <c r="E321" s="44"/>
      <c r="F321" s="45">
        <f>Curso[[#This Row],[Tempo]]*$AG$4</f>
        <v>4.5677808328863671E-3</v>
      </c>
      <c r="G321" s="46">
        <f t="shared" si="39"/>
        <v>2.3013122538912292</v>
      </c>
      <c r="H321" s="47">
        <f>_xlfn.XLOOKUP(Curso[[#This Row],[Tempo Progr Acum]],Controle[Tempo Esperado Acum],Controle[Data corrida],,1,1)</f>
        <v>44699</v>
      </c>
      <c r="I321" s="47">
        <v>44697</v>
      </c>
      <c r="J321" s="48">
        <f ca="1">IF(Curso[[#This Row],[Data Prevista]]&gt;TODAY(),0,IF(Curso[[#This Row],[Data Prevista]]=TODAY(),3,2))</f>
        <v>2</v>
      </c>
      <c r="K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1" s="53">
        <f>IF((Curso[[#This Row],[Estudado]]-7)&lt;$H$2,"",Curso[[#This Row],[Estudado]]-7)</f>
        <v>44690</v>
      </c>
      <c r="M321" s="53">
        <f>IF((Curso[[#This Row],[Estudado]]-15)&lt;$H$2,"",Curso[[#This Row],[Estudado]]-15)</f>
        <v>44682</v>
      </c>
      <c r="N321" s="53">
        <f>IF((Curso[[#This Row],[Estudado]]-30)&lt;$H$2,"",Curso[[#This Row],[Estudado]]-30)</f>
        <v>44667</v>
      </c>
      <c r="O321" s="53" t="str">
        <f>IF((Curso[[#This Row],[Estudado]]-60)&lt;$H$2,"",Curso[[#This Row],[Estudado]]-60)</f>
        <v/>
      </c>
      <c r="P321" s="53" t="str">
        <f>IF((Curso[[#This Row],[Estudado]]-120)&lt;$H$2,"",Curso[[#This Row],[Estudado]]-120)</f>
        <v/>
      </c>
      <c r="Q321" s="48"/>
    </row>
    <row r="322" spans="1:17" x14ac:dyDescent="0.25">
      <c r="A322" s="44">
        <f t="shared" si="38"/>
        <v>321</v>
      </c>
      <c r="B322" s="44" t="s">
        <v>5</v>
      </c>
      <c r="C322" s="44" t="s">
        <v>291</v>
      </c>
      <c r="D322" s="45">
        <v>1.8055555555555557E-3</v>
      </c>
      <c r="E322" s="44"/>
      <c r="F322" s="45">
        <f>Curso[[#This Row],[Tempo]]*$AG$4</f>
        <v>3.5807729142224788E-3</v>
      </c>
      <c r="G322" s="46">
        <f t="shared" si="39"/>
        <v>2.3048930268054515</v>
      </c>
      <c r="H322" s="47">
        <f>_xlfn.XLOOKUP(Curso[[#This Row],[Tempo Progr Acum]],Controle[Tempo Esperado Acum],Controle[Data corrida],,1,1)</f>
        <v>44699</v>
      </c>
      <c r="I322" s="47">
        <v>44697</v>
      </c>
      <c r="J322" s="48">
        <f ca="1">IF(Curso[[#This Row],[Data Prevista]]&gt;TODAY(),0,IF(Curso[[#This Row],[Data Prevista]]=TODAY(),3,2))</f>
        <v>2</v>
      </c>
      <c r="K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2" s="53">
        <f>IF((Curso[[#This Row],[Estudado]]-7)&lt;$H$2,"",Curso[[#This Row],[Estudado]]-7)</f>
        <v>44690</v>
      </c>
      <c r="M322" s="53">
        <f>IF((Curso[[#This Row],[Estudado]]-15)&lt;$H$2,"",Curso[[#This Row],[Estudado]]-15)</f>
        <v>44682</v>
      </c>
      <c r="N322" s="53">
        <f>IF((Curso[[#This Row],[Estudado]]-30)&lt;$H$2,"",Curso[[#This Row],[Estudado]]-30)</f>
        <v>44667</v>
      </c>
      <c r="O322" s="53" t="str">
        <f>IF((Curso[[#This Row],[Estudado]]-60)&lt;$H$2,"",Curso[[#This Row],[Estudado]]-60)</f>
        <v/>
      </c>
      <c r="P322" s="53" t="str">
        <f>IF((Curso[[#This Row],[Estudado]]-120)&lt;$H$2,"",Curso[[#This Row],[Estudado]]-120)</f>
        <v/>
      </c>
      <c r="Q322" s="48"/>
    </row>
    <row r="323" spans="1:17" x14ac:dyDescent="0.25">
      <c r="A323" s="44">
        <f t="shared" si="38"/>
        <v>322</v>
      </c>
      <c r="B323" s="44" t="s">
        <v>5</v>
      </c>
      <c r="C323" s="44" t="s">
        <v>292</v>
      </c>
      <c r="D323" s="45">
        <v>1.3425925925925925E-3</v>
      </c>
      <c r="E323" s="44"/>
      <c r="F323" s="45">
        <f>Curso[[#This Row],[Tempo]]*$AG$4</f>
        <v>2.6626260131397913E-3</v>
      </c>
      <c r="G323" s="46">
        <f t="shared" si="39"/>
        <v>2.3075556528185914</v>
      </c>
      <c r="H323" s="47">
        <f>_xlfn.XLOOKUP(Curso[[#This Row],[Tempo Progr Acum]],Controle[Tempo Esperado Acum],Controle[Data corrida],,1,1)</f>
        <v>44699</v>
      </c>
      <c r="I323" s="47">
        <v>44697</v>
      </c>
      <c r="J323" s="48">
        <f ca="1">IF(Curso[[#This Row],[Data Prevista]]&gt;TODAY(),0,IF(Curso[[#This Row],[Data Prevista]]=TODAY(),3,2))</f>
        <v>2</v>
      </c>
      <c r="K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3" s="53">
        <f>IF((Curso[[#This Row],[Estudado]]-7)&lt;$H$2,"",Curso[[#This Row],[Estudado]]-7)</f>
        <v>44690</v>
      </c>
      <c r="M323" s="53">
        <f>IF((Curso[[#This Row],[Estudado]]-15)&lt;$H$2,"",Curso[[#This Row],[Estudado]]-15)</f>
        <v>44682</v>
      </c>
      <c r="N323" s="53">
        <f>IF((Curso[[#This Row],[Estudado]]-30)&lt;$H$2,"",Curso[[#This Row],[Estudado]]-30)</f>
        <v>44667</v>
      </c>
      <c r="O323" s="53" t="str">
        <f>IF((Curso[[#This Row],[Estudado]]-60)&lt;$H$2,"",Curso[[#This Row],[Estudado]]-60)</f>
        <v/>
      </c>
      <c r="P323" s="53" t="str">
        <f>IF((Curso[[#This Row],[Estudado]]-120)&lt;$H$2,"",Curso[[#This Row],[Estudado]]-120)</f>
        <v/>
      </c>
      <c r="Q323" s="48"/>
    </row>
    <row r="324" spans="1:17" x14ac:dyDescent="0.25">
      <c r="A324" s="44">
        <f t="shared" ref="A324:A389" si="41">A323+1</f>
        <v>323</v>
      </c>
      <c r="B324" s="44" t="s">
        <v>5</v>
      </c>
      <c r="C324" s="44" t="s">
        <v>293</v>
      </c>
      <c r="D324" s="45">
        <v>2.0601851851851853E-3</v>
      </c>
      <c r="E324" s="44"/>
      <c r="F324" s="45">
        <f>Curso[[#This Row],[Tempo]]*$AG$4</f>
        <v>4.0857537098179563E-3</v>
      </c>
      <c r="G324" s="46">
        <f t="shared" ref="G324:G387" si="42">F324+G323</f>
        <v>2.3116414065284094</v>
      </c>
      <c r="H324" s="47">
        <f>_xlfn.XLOOKUP(Curso[[#This Row],[Tempo Progr Acum]],Controle[Tempo Esperado Acum],Controle[Data corrida],,1,1)</f>
        <v>44699</v>
      </c>
      <c r="I324" s="47">
        <v>44697</v>
      </c>
      <c r="J324" s="48">
        <f ca="1">IF(Curso[[#This Row],[Data Prevista]]&gt;TODAY(),0,IF(Curso[[#This Row],[Data Prevista]]=TODAY(),3,2))</f>
        <v>2</v>
      </c>
      <c r="K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4" s="53">
        <f>IF((Curso[[#This Row],[Estudado]]-7)&lt;$H$2,"",Curso[[#This Row],[Estudado]]-7)</f>
        <v>44690</v>
      </c>
      <c r="M324" s="53">
        <f>IF((Curso[[#This Row],[Estudado]]-15)&lt;$H$2,"",Curso[[#This Row],[Estudado]]-15)</f>
        <v>44682</v>
      </c>
      <c r="N324" s="53">
        <f>IF((Curso[[#This Row],[Estudado]]-30)&lt;$H$2,"",Curso[[#This Row],[Estudado]]-30)</f>
        <v>44667</v>
      </c>
      <c r="O324" s="53" t="str">
        <f>IF((Curso[[#This Row],[Estudado]]-60)&lt;$H$2,"",Curso[[#This Row],[Estudado]]-60)</f>
        <v/>
      </c>
      <c r="P324" s="53" t="str">
        <f>IF((Curso[[#This Row],[Estudado]]-120)&lt;$H$2,"",Curso[[#This Row],[Estudado]]-120)</f>
        <v/>
      </c>
      <c r="Q324" s="48"/>
    </row>
    <row r="325" spans="1:17" x14ac:dyDescent="0.25">
      <c r="A325" s="44">
        <f t="shared" si="41"/>
        <v>324</v>
      </c>
      <c r="B325" s="44" t="s">
        <v>5</v>
      </c>
      <c r="C325" s="44" t="s">
        <v>294</v>
      </c>
      <c r="D325" s="45">
        <v>5.4166666666666669E-3</v>
      </c>
      <c r="E325" s="44"/>
      <c r="F325" s="45">
        <f>Curso[[#This Row],[Tempo]]*$AG$4</f>
        <v>1.0742318742667435E-2</v>
      </c>
      <c r="G325" s="46">
        <f t="shared" si="42"/>
        <v>2.3223837252710768</v>
      </c>
      <c r="H325" s="47">
        <f>_xlfn.XLOOKUP(Curso[[#This Row],[Tempo Progr Acum]],Controle[Tempo Esperado Acum],Controle[Data corrida],,1,1)</f>
        <v>44699</v>
      </c>
      <c r="I325" s="47">
        <v>44697</v>
      </c>
      <c r="J325" s="48">
        <f ca="1">IF(Curso[[#This Row],[Data Prevista]]&gt;TODAY(),0,IF(Curso[[#This Row],[Data Prevista]]=TODAY(),3,2))</f>
        <v>2</v>
      </c>
      <c r="K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5" s="53">
        <f>IF((Curso[[#This Row],[Estudado]]-7)&lt;$H$2,"",Curso[[#This Row],[Estudado]]-7)</f>
        <v>44690</v>
      </c>
      <c r="M325" s="53">
        <f>IF((Curso[[#This Row],[Estudado]]-15)&lt;$H$2,"",Curso[[#This Row],[Estudado]]-15)</f>
        <v>44682</v>
      </c>
      <c r="N325" s="53">
        <f>IF((Curso[[#This Row],[Estudado]]-30)&lt;$H$2,"",Curso[[#This Row],[Estudado]]-30)</f>
        <v>44667</v>
      </c>
      <c r="O325" s="53" t="str">
        <f>IF((Curso[[#This Row],[Estudado]]-60)&lt;$H$2,"",Curso[[#This Row],[Estudado]]-60)</f>
        <v/>
      </c>
      <c r="P325" s="53" t="str">
        <f>IF((Curso[[#This Row],[Estudado]]-120)&lt;$H$2,"",Curso[[#This Row],[Estudado]]-120)</f>
        <v/>
      </c>
      <c r="Q325" s="48"/>
    </row>
    <row r="326" spans="1:17" x14ac:dyDescent="0.25">
      <c r="A326" s="44">
        <f t="shared" si="41"/>
        <v>325</v>
      </c>
      <c r="B326" s="44" t="s">
        <v>5</v>
      </c>
      <c r="C326" s="44" t="s">
        <v>295</v>
      </c>
      <c r="D326" s="45">
        <v>4.4328703703703709E-3</v>
      </c>
      <c r="E326" s="44"/>
      <c r="F326" s="45">
        <f>Curso[[#This Row],[Tempo]]*$AG$4</f>
        <v>8.7912565778667275E-3</v>
      </c>
      <c r="G326" s="46">
        <f t="shared" si="42"/>
        <v>2.3311749818489438</v>
      </c>
      <c r="H326" s="47">
        <f>_xlfn.XLOOKUP(Curso[[#This Row],[Tempo Progr Acum]],Controle[Tempo Esperado Acum],Controle[Data corrida],,1,1)</f>
        <v>44699</v>
      </c>
      <c r="I326" s="47">
        <v>44697</v>
      </c>
      <c r="J326" s="48">
        <f ca="1">IF(Curso[[#This Row],[Data Prevista]]&gt;TODAY(),0,IF(Curso[[#This Row],[Data Prevista]]=TODAY(),3,2))</f>
        <v>2</v>
      </c>
      <c r="K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6" s="53">
        <f>IF((Curso[[#This Row],[Estudado]]-7)&lt;$H$2,"",Curso[[#This Row],[Estudado]]-7)</f>
        <v>44690</v>
      </c>
      <c r="M326" s="53">
        <f>IF((Curso[[#This Row],[Estudado]]-15)&lt;$H$2,"",Curso[[#This Row],[Estudado]]-15)</f>
        <v>44682</v>
      </c>
      <c r="N326" s="53">
        <f>IF((Curso[[#This Row],[Estudado]]-30)&lt;$H$2,"",Curso[[#This Row],[Estudado]]-30)</f>
        <v>44667</v>
      </c>
      <c r="O326" s="53" t="str">
        <f>IF((Curso[[#This Row],[Estudado]]-60)&lt;$H$2,"",Curso[[#This Row],[Estudado]]-60)</f>
        <v/>
      </c>
      <c r="P326" s="53" t="str">
        <f>IF((Curso[[#This Row],[Estudado]]-120)&lt;$H$2,"",Curso[[#This Row],[Estudado]]-120)</f>
        <v/>
      </c>
      <c r="Q326" s="48"/>
    </row>
    <row r="327" spans="1:17" x14ac:dyDescent="0.25">
      <c r="A327" s="44">
        <f t="shared" si="41"/>
        <v>326</v>
      </c>
      <c r="B327" s="44" t="s">
        <v>5</v>
      </c>
      <c r="C327" s="44" t="s">
        <v>296</v>
      </c>
      <c r="D327" s="45">
        <v>5.4050925925925924E-3</v>
      </c>
      <c r="E327" s="44"/>
      <c r="F327" s="45">
        <f>Curso[[#This Row],[Tempo]]*$AG$4</f>
        <v>1.0719365070140367E-2</v>
      </c>
      <c r="G327" s="46">
        <f t="shared" si="42"/>
        <v>2.341894346919084</v>
      </c>
      <c r="H327" s="47">
        <f>_xlfn.XLOOKUP(Curso[[#This Row],[Tempo Progr Acum]],Controle[Tempo Esperado Acum],Controle[Data corrida],,1,1)</f>
        <v>44699</v>
      </c>
      <c r="I327" s="47">
        <v>44697</v>
      </c>
      <c r="J327" s="48">
        <f ca="1">IF(Curso[[#This Row],[Data Prevista]]&gt;TODAY(),0,IF(Curso[[#This Row],[Data Prevista]]=TODAY(),3,2))</f>
        <v>2</v>
      </c>
      <c r="K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7" s="53">
        <f>IF((Curso[[#This Row],[Estudado]]-7)&lt;$H$2,"",Curso[[#This Row],[Estudado]]-7)</f>
        <v>44690</v>
      </c>
      <c r="M327" s="53">
        <f>IF((Curso[[#This Row],[Estudado]]-15)&lt;$H$2,"",Curso[[#This Row],[Estudado]]-15)</f>
        <v>44682</v>
      </c>
      <c r="N327" s="53">
        <f>IF((Curso[[#This Row],[Estudado]]-30)&lt;$H$2,"",Curso[[#This Row],[Estudado]]-30)</f>
        <v>44667</v>
      </c>
      <c r="O327" s="53" t="str">
        <f>IF((Curso[[#This Row],[Estudado]]-60)&lt;$H$2,"",Curso[[#This Row],[Estudado]]-60)</f>
        <v/>
      </c>
      <c r="P327" s="53" t="str">
        <f>IF((Curso[[#This Row],[Estudado]]-120)&lt;$H$2,"",Curso[[#This Row],[Estudado]]-120)</f>
        <v/>
      </c>
      <c r="Q327" s="48"/>
    </row>
    <row r="328" spans="1:17" x14ac:dyDescent="0.25">
      <c r="A328" s="44">
        <f t="shared" si="41"/>
        <v>327</v>
      </c>
      <c r="B328" s="44" t="s">
        <v>5</v>
      </c>
      <c r="C328" s="44" t="s">
        <v>297</v>
      </c>
      <c r="D328" s="45">
        <v>3.8657407407407408E-3</v>
      </c>
      <c r="E328" s="44"/>
      <c r="F328" s="45">
        <f>Curso[[#This Row],[Tempo]]*$AG$4</f>
        <v>7.6665266240404347E-3</v>
      </c>
      <c r="G328" s="46">
        <f t="shared" si="42"/>
        <v>2.3495608735431244</v>
      </c>
      <c r="H328" s="47">
        <f>_xlfn.XLOOKUP(Curso[[#This Row],[Tempo Progr Acum]],Controle[Tempo Esperado Acum],Controle[Data corrida],,1,1)</f>
        <v>44699</v>
      </c>
      <c r="I328" s="47">
        <v>44697</v>
      </c>
      <c r="J328" s="48">
        <f ca="1">IF(Curso[[#This Row],[Data Prevista]]&gt;TODAY(),0,IF(Curso[[#This Row],[Data Prevista]]=TODAY(),3,2))</f>
        <v>2</v>
      </c>
      <c r="K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8" s="53">
        <f>IF((Curso[[#This Row],[Estudado]]-7)&lt;$H$2,"",Curso[[#This Row],[Estudado]]-7)</f>
        <v>44690</v>
      </c>
      <c r="M328" s="53">
        <f>IF((Curso[[#This Row],[Estudado]]-15)&lt;$H$2,"",Curso[[#This Row],[Estudado]]-15)</f>
        <v>44682</v>
      </c>
      <c r="N328" s="53">
        <f>IF((Curso[[#This Row],[Estudado]]-30)&lt;$H$2,"",Curso[[#This Row],[Estudado]]-30)</f>
        <v>44667</v>
      </c>
      <c r="O328" s="53" t="str">
        <f>IF((Curso[[#This Row],[Estudado]]-60)&lt;$H$2,"",Curso[[#This Row],[Estudado]]-60)</f>
        <v/>
      </c>
      <c r="P328" s="53" t="str">
        <f>IF((Curso[[#This Row],[Estudado]]-120)&lt;$H$2,"",Curso[[#This Row],[Estudado]]-120)</f>
        <v/>
      </c>
      <c r="Q328" s="48"/>
    </row>
    <row r="329" spans="1:17" x14ac:dyDescent="0.25">
      <c r="A329" s="44">
        <f t="shared" si="41"/>
        <v>328</v>
      </c>
      <c r="B329" s="44" t="s">
        <v>5</v>
      </c>
      <c r="C329" s="44" t="s">
        <v>298</v>
      </c>
      <c r="D329" s="45">
        <v>3.1712962962962958E-3</v>
      </c>
      <c r="E329" s="44"/>
      <c r="F329" s="45">
        <f>Curso[[#This Row],[Tempo]]*$AG$4</f>
        <v>6.2893062724164034E-3</v>
      </c>
      <c r="G329" s="46">
        <f t="shared" si="42"/>
        <v>2.3558501798155409</v>
      </c>
      <c r="H329" s="47">
        <f>_xlfn.XLOOKUP(Curso[[#This Row],[Tempo Progr Acum]],Controle[Tempo Esperado Acum],Controle[Data corrida],,1,1)</f>
        <v>44699</v>
      </c>
      <c r="I329" s="47">
        <v>44697</v>
      </c>
      <c r="J329" s="48">
        <f ca="1">IF(Curso[[#This Row],[Data Prevista]]&gt;TODAY(),0,IF(Curso[[#This Row],[Data Prevista]]=TODAY(),3,2))</f>
        <v>2</v>
      </c>
      <c r="K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9" s="53">
        <f>IF((Curso[[#This Row],[Estudado]]-7)&lt;$H$2,"",Curso[[#This Row],[Estudado]]-7)</f>
        <v>44690</v>
      </c>
      <c r="M329" s="53">
        <f>IF((Curso[[#This Row],[Estudado]]-15)&lt;$H$2,"",Curso[[#This Row],[Estudado]]-15)</f>
        <v>44682</v>
      </c>
      <c r="N329" s="53">
        <f>IF((Curso[[#This Row],[Estudado]]-30)&lt;$H$2,"",Curso[[#This Row],[Estudado]]-30)</f>
        <v>44667</v>
      </c>
      <c r="O329" s="53" t="str">
        <f>IF((Curso[[#This Row],[Estudado]]-60)&lt;$H$2,"",Curso[[#This Row],[Estudado]]-60)</f>
        <v/>
      </c>
      <c r="P329" s="53" t="str">
        <f>IF((Curso[[#This Row],[Estudado]]-120)&lt;$H$2,"",Curso[[#This Row],[Estudado]]-120)</f>
        <v/>
      </c>
      <c r="Q329" s="48"/>
    </row>
    <row r="330" spans="1:17" x14ac:dyDescent="0.25">
      <c r="A330" s="44">
        <f t="shared" si="41"/>
        <v>329</v>
      </c>
      <c r="B330" s="44" t="s">
        <v>5</v>
      </c>
      <c r="C330" s="44" t="s">
        <v>299</v>
      </c>
      <c r="D330" s="45">
        <v>6.7939814814814816E-3</v>
      </c>
      <c r="E330" s="44"/>
      <c r="F330" s="45">
        <f>Curso[[#This Row],[Tempo]]*$AG$4</f>
        <v>1.3473805773388428E-2</v>
      </c>
      <c r="G330" s="46">
        <f t="shared" si="42"/>
        <v>2.3693239855889292</v>
      </c>
      <c r="H330" s="47">
        <f>_xlfn.XLOOKUP(Curso[[#This Row],[Tempo Progr Acum]],Controle[Tempo Esperado Acum],Controle[Data corrida],,1,1)</f>
        <v>44699</v>
      </c>
      <c r="I330" s="47">
        <v>44697</v>
      </c>
      <c r="J330" s="48">
        <f ca="1">IF(Curso[[#This Row],[Data Prevista]]&gt;TODAY(),0,IF(Curso[[#This Row],[Data Prevista]]=TODAY(),3,2))</f>
        <v>2</v>
      </c>
      <c r="K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0" s="53">
        <f>IF((Curso[[#This Row],[Estudado]]-7)&lt;$H$2,"",Curso[[#This Row],[Estudado]]-7)</f>
        <v>44690</v>
      </c>
      <c r="M330" s="53">
        <f>IF((Curso[[#This Row],[Estudado]]-15)&lt;$H$2,"",Curso[[#This Row],[Estudado]]-15)</f>
        <v>44682</v>
      </c>
      <c r="N330" s="53">
        <f>IF((Curso[[#This Row],[Estudado]]-30)&lt;$H$2,"",Curso[[#This Row],[Estudado]]-30)</f>
        <v>44667</v>
      </c>
      <c r="O330" s="53" t="str">
        <f>IF((Curso[[#This Row],[Estudado]]-60)&lt;$H$2,"",Curso[[#This Row],[Estudado]]-60)</f>
        <v/>
      </c>
      <c r="P330" s="53" t="str">
        <f>IF((Curso[[#This Row],[Estudado]]-120)&lt;$H$2,"",Curso[[#This Row],[Estudado]]-120)</f>
        <v/>
      </c>
      <c r="Q330" s="48"/>
    </row>
    <row r="331" spans="1:17" x14ac:dyDescent="0.25">
      <c r="A331" s="44">
        <f t="shared" si="41"/>
        <v>330</v>
      </c>
      <c r="B331" s="44" t="s">
        <v>5</v>
      </c>
      <c r="C331" s="44" t="s">
        <v>300</v>
      </c>
      <c r="D331" s="45">
        <v>7.0601851851851841E-3</v>
      </c>
      <c r="E331" s="44"/>
      <c r="F331" s="45">
        <f>Curso[[#This Row],[Tempo]]*$AG$4</f>
        <v>1.4001740241510971E-2</v>
      </c>
      <c r="G331" s="46">
        <f t="shared" si="42"/>
        <v>2.3833257258304403</v>
      </c>
      <c r="H331" s="47">
        <f>_xlfn.XLOOKUP(Curso[[#This Row],[Tempo Progr Acum]],Controle[Tempo Esperado Acum],Controle[Data corrida],,1,1)</f>
        <v>44700</v>
      </c>
      <c r="I331" s="47">
        <v>44698</v>
      </c>
      <c r="J331" s="48">
        <f ca="1">IF(Curso[[#This Row],[Data Prevista]]&gt;TODAY(),0,IF(Curso[[#This Row],[Data Prevista]]=TODAY(),3,2))</f>
        <v>2</v>
      </c>
      <c r="K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1" s="53">
        <f>IF((Curso[[#This Row],[Estudado]]-7)&lt;$H$2,"",Curso[[#This Row],[Estudado]]-7)</f>
        <v>44691</v>
      </c>
      <c r="M331" s="53">
        <f>IF((Curso[[#This Row],[Estudado]]-15)&lt;$H$2,"",Curso[[#This Row],[Estudado]]-15)</f>
        <v>44683</v>
      </c>
      <c r="N331" s="53">
        <f>IF((Curso[[#This Row],[Estudado]]-30)&lt;$H$2,"",Curso[[#This Row],[Estudado]]-30)</f>
        <v>44668</v>
      </c>
      <c r="O331" s="53" t="str">
        <f>IF((Curso[[#This Row],[Estudado]]-60)&lt;$H$2,"",Curso[[#This Row],[Estudado]]-60)</f>
        <v/>
      </c>
      <c r="P331" s="53" t="str">
        <f>IF((Curso[[#This Row],[Estudado]]-120)&lt;$H$2,"",Curso[[#This Row],[Estudado]]-120)</f>
        <v/>
      </c>
      <c r="Q331" s="48"/>
    </row>
    <row r="332" spans="1:17" x14ac:dyDescent="0.25">
      <c r="A332" s="44">
        <f t="shared" si="41"/>
        <v>331</v>
      </c>
      <c r="B332" s="44" t="s">
        <v>5</v>
      </c>
      <c r="C332" s="44" t="s">
        <v>301</v>
      </c>
      <c r="D332" s="45">
        <v>3.4027777777777784E-3</v>
      </c>
      <c r="E332" s="44"/>
      <c r="F332" s="45">
        <f>Curso[[#This Row],[Tempo]]*$AG$4</f>
        <v>6.7483797229577489E-3</v>
      </c>
      <c r="G332" s="46">
        <f t="shared" si="42"/>
        <v>2.3900741055533983</v>
      </c>
      <c r="H332" s="47">
        <f>_xlfn.XLOOKUP(Curso[[#This Row],[Tempo Progr Acum]],Controle[Tempo Esperado Acum],Controle[Data corrida],,1,1)</f>
        <v>44700</v>
      </c>
      <c r="I332" s="47">
        <v>44698</v>
      </c>
      <c r="J332" s="48">
        <f ca="1">IF(Curso[[#This Row],[Data Prevista]]&gt;TODAY(),0,IF(Curso[[#This Row],[Data Prevista]]=TODAY(),3,2))</f>
        <v>2</v>
      </c>
      <c r="K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2" s="53">
        <f>IF((Curso[[#This Row],[Estudado]]-7)&lt;$H$2,"",Curso[[#This Row],[Estudado]]-7)</f>
        <v>44691</v>
      </c>
      <c r="M332" s="53">
        <f>IF((Curso[[#This Row],[Estudado]]-15)&lt;$H$2,"",Curso[[#This Row],[Estudado]]-15)</f>
        <v>44683</v>
      </c>
      <c r="N332" s="53">
        <f>IF((Curso[[#This Row],[Estudado]]-30)&lt;$H$2,"",Curso[[#This Row],[Estudado]]-30)</f>
        <v>44668</v>
      </c>
      <c r="O332" s="53" t="str">
        <f>IF((Curso[[#This Row],[Estudado]]-60)&lt;$H$2,"",Curso[[#This Row],[Estudado]]-60)</f>
        <v/>
      </c>
      <c r="P332" s="53" t="str">
        <f>IF((Curso[[#This Row],[Estudado]]-120)&lt;$H$2,"",Curso[[#This Row],[Estudado]]-120)</f>
        <v/>
      </c>
      <c r="Q332" s="48"/>
    </row>
    <row r="333" spans="1:17" x14ac:dyDescent="0.25">
      <c r="A333" s="44">
        <f t="shared" si="41"/>
        <v>332</v>
      </c>
      <c r="B333" s="44" t="s">
        <v>5</v>
      </c>
      <c r="C333" s="44" t="s">
        <v>302</v>
      </c>
      <c r="D333" s="45">
        <v>2.0486111111111113E-3</v>
      </c>
      <c r="E333" s="44"/>
      <c r="F333" s="45">
        <f>Curso[[#This Row],[Tempo]]*$AG$4</f>
        <v>4.0628000372908892E-3</v>
      </c>
      <c r="G333" s="46">
        <f t="shared" si="42"/>
        <v>2.3941369055906891</v>
      </c>
      <c r="H333" s="47">
        <f>_xlfn.XLOOKUP(Curso[[#This Row],[Tempo Progr Acum]],Controle[Tempo Esperado Acum],Controle[Data corrida],,1,1)</f>
        <v>44700</v>
      </c>
      <c r="I333" s="47">
        <v>44698</v>
      </c>
      <c r="J333" s="48">
        <f ca="1">IF(Curso[[#This Row],[Data Prevista]]&gt;TODAY(),0,IF(Curso[[#This Row],[Data Prevista]]=TODAY(),3,2))</f>
        <v>2</v>
      </c>
      <c r="K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3" s="53">
        <f>IF((Curso[[#This Row],[Estudado]]-7)&lt;$H$2,"",Curso[[#This Row],[Estudado]]-7)</f>
        <v>44691</v>
      </c>
      <c r="M333" s="53">
        <f>IF((Curso[[#This Row],[Estudado]]-15)&lt;$H$2,"",Curso[[#This Row],[Estudado]]-15)</f>
        <v>44683</v>
      </c>
      <c r="N333" s="53">
        <f>IF((Curso[[#This Row],[Estudado]]-30)&lt;$H$2,"",Curso[[#This Row],[Estudado]]-30)</f>
        <v>44668</v>
      </c>
      <c r="O333" s="53" t="str">
        <f>IF((Curso[[#This Row],[Estudado]]-60)&lt;$H$2,"",Curso[[#This Row],[Estudado]]-60)</f>
        <v/>
      </c>
      <c r="P333" s="53" t="str">
        <f>IF((Curso[[#This Row],[Estudado]]-120)&lt;$H$2,"",Curso[[#This Row],[Estudado]]-120)</f>
        <v/>
      </c>
      <c r="Q333" s="48"/>
    </row>
    <row r="334" spans="1:17" x14ac:dyDescent="0.25">
      <c r="A334" s="44">
        <f t="shared" si="41"/>
        <v>333</v>
      </c>
      <c r="B334" s="44" t="s">
        <v>5</v>
      </c>
      <c r="C334" s="44" t="s">
        <v>303</v>
      </c>
      <c r="D334" s="45">
        <v>5.5671296296296302E-3</v>
      </c>
      <c r="E334" s="44"/>
      <c r="F334" s="45">
        <f>Curso[[#This Row],[Tempo]]*$AG$4</f>
        <v>1.104071648551931E-2</v>
      </c>
      <c r="G334" s="46">
        <f t="shared" si="42"/>
        <v>2.4051776220762084</v>
      </c>
      <c r="H334" s="47">
        <f>_xlfn.XLOOKUP(Curso[[#This Row],[Tempo Progr Acum]],Controle[Tempo Esperado Acum],Controle[Data corrida],,1,1)</f>
        <v>44700</v>
      </c>
      <c r="I334" s="47">
        <v>44698</v>
      </c>
      <c r="J334" s="48">
        <f ca="1">IF(Curso[[#This Row],[Data Prevista]]&gt;TODAY(),0,IF(Curso[[#This Row],[Data Prevista]]=TODAY(),3,2))</f>
        <v>2</v>
      </c>
      <c r="K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4" s="53">
        <f>IF((Curso[[#This Row],[Estudado]]-7)&lt;$H$2,"",Curso[[#This Row],[Estudado]]-7)</f>
        <v>44691</v>
      </c>
      <c r="M334" s="53">
        <f>IF((Curso[[#This Row],[Estudado]]-15)&lt;$H$2,"",Curso[[#This Row],[Estudado]]-15)</f>
        <v>44683</v>
      </c>
      <c r="N334" s="53">
        <f>IF((Curso[[#This Row],[Estudado]]-30)&lt;$H$2,"",Curso[[#This Row],[Estudado]]-30)</f>
        <v>44668</v>
      </c>
      <c r="O334" s="53" t="str">
        <f>IF((Curso[[#This Row],[Estudado]]-60)&lt;$H$2,"",Curso[[#This Row],[Estudado]]-60)</f>
        <v/>
      </c>
      <c r="P334" s="53" t="str">
        <f>IF((Curso[[#This Row],[Estudado]]-120)&lt;$H$2,"",Curso[[#This Row],[Estudado]]-120)</f>
        <v/>
      </c>
      <c r="Q334" s="48"/>
    </row>
    <row r="335" spans="1:17" x14ac:dyDescent="0.25">
      <c r="A335" s="44">
        <f t="shared" si="41"/>
        <v>334</v>
      </c>
      <c r="B335" s="44" t="s">
        <v>5</v>
      </c>
      <c r="C335" s="44" t="s">
        <v>304</v>
      </c>
      <c r="D335" s="45">
        <v>1.5624999999999999E-3</v>
      </c>
      <c r="E335" s="44"/>
      <c r="F335" s="45">
        <f>Curso[[#This Row],[Tempo]]*$AG$4</f>
        <v>3.0987457911540676E-3</v>
      </c>
      <c r="G335" s="46">
        <f t="shared" si="42"/>
        <v>2.4082763678673627</v>
      </c>
      <c r="H335" s="47">
        <f>_xlfn.XLOOKUP(Curso[[#This Row],[Tempo Progr Acum]],Controle[Tempo Esperado Acum],Controle[Data corrida],,1,1)</f>
        <v>44700</v>
      </c>
      <c r="I335" s="47">
        <v>44698</v>
      </c>
      <c r="J335" s="48">
        <f ca="1">IF(Curso[[#This Row],[Data Prevista]]&gt;TODAY(),0,IF(Curso[[#This Row],[Data Prevista]]=TODAY(),3,2))</f>
        <v>2</v>
      </c>
      <c r="K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5" s="53">
        <f>IF((Curso[[#This Row],[Estudado]]-7)&lt;$H$2,"",Curso[[#This Row],[Estudado]]-7)</f>
        <v>44691</v>
      </c>
      <c r="M335" s="53">
        <f>IF((Curso[[#This Row],[Estudado]]-15)&lt;$H$2,"",Curso[[#This Row],[Estudado]]-15)</f>
        <v>44683</v>
      </c>
      <c r="N335" s="53">
        <f>IF((Curso[[#This Row],[Estudado]]-30)&lt;$H$2,"",Curso[[#This Row],[Estudado]]-30)</f>
        <v>44668</v>
      </c>
      <c r="O335" s="53" t="str">
        <f>IF((Curso[[#This Row],[Estudado]]-60)&lt;$H$2,"",Curso[[#This Row],[Estudado]]-60)</f>
        <v/>
      </c>
      <c r="P335" s="53" t="str">
        <f>IF((Curso[[#This Row],[Estudado]]-120)&lt;$H$2,"",Curso[[#This Row],[Estudado]]-120)</f>
        <v/>
      </c>
      <c r="Q335" s="48"/>
    </row>
    <row r="336" spans="1:17" x14ac:dyDescent="0.25">
      <c r="A336" s="44">
        <f t="shared" si="41"/>
        <v>335</v>
      </c>
      <c r="B336" s="44" t="s">
        <v>5</v>
      </c>
      <c r="C336" s="44" t="s">
        <v>305</v>
      </c>
      <c r="D336" s="45">
        <v>4.5949074074074078E-3</v>
      </c>
      <c r="E336" s="44"/>
      <c r="F336" s="45">
        <f>Curso[[#This Row],[Tempo]]*$AG$4</f>
        <v>9.112607993245668E-3</v>
      </c>
      <c r="G336" s="46">
        <f t="shared" si="42"/>
        <v>2.4173889758606082</v>
      </c>
      <c r="H336" s="47">
        <f>_xlfn.XLOOKUP(Curso[[#This Row],[Tempo Progr Acum]],Controle[Tempo Esperado Acum],Controle[Data corrida],,1,1)</f>
        <v>44700</v>
      </c>
      <c r="I336" s="47">
        <v>44698</v>
      </c>
      <c r="J336" s="48">
        <f ca="1">IF(Curso[[#This Row],[Data Prevista]]&gt;TODAY(),0,IF(Curso[[#This Row],[Data Prevista]]=TODAY(),3,2))</f>
        <v>2</v>
      </c>
      <c r="K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6" s="53">
        <f>IF((Curso[[#This Row],[Estudado]]-7)&lt;$H$2,"",Curso[[#This Row],[Estudado]]-7)</f>
        <v>44691</v>
      </c>
      <c r="M336" s="53">
        <f>IF((Curso[[#This Row],[Estudado]]-15)&lt;$H$2,"",Curso[[#This Row],[Estudado]]-15)</f>
        <v>44683</v>
      </c>
      <c r="N336" s="53">
        <f>IF((Curso[[#This Row],[Estudado]]-30)&lt;$H$2,"",Curso[[#This Row],[Estudado]]-30)</f>
        <v>44668</v>
      </c>
      <c r="O336" s="53" t="str">
        <f>IF((Curso[[#This Row],[Estudado]]-60)&lt;$H$2,"",Curso[[#This Row],[Estudado]]-60)</f>
        <v/>
      </c>
      <c r="P336" s="53" t="str">
        <f>IF((Curso[[#This Row],[Estudado]]-120)&lt;$H$2,"",Curso[[#This Row],[Estudado]]-120)</f>
        <v/>
      </c>
      <c r="Q336" s="48"/>
    </row>
    <row r="337" spans="1:17" x14ac:dyDescent="0.25">
      <c r="A337" s="44">
        <f t="shared" si="41"/>
        <v>336</v>
      </c>
      <c r="B337" s="44" t="s">
        <v>5</v>
      </c>
      <c r="C337" s="44" t="s">
        <v>68</v>
      </c>
      <c r="D337" s="45">
        <v>0</v>
      </c>
      <c r="E337" s="44" t="s">
        <v>262</v>
      </c>
      <c r="F337" s="45">
        <f>Curso[[#This Row],[Tempo]]*$AG$4</f>
        <v>0</v>
      </c>
      <c r="G337" s="46">
        <f t="shared" si="42"/>
        <v>2.4173889758606082</v>
      </c>
      <c r="H337" s="47">
        <f>_xlfn.XLOOKUP(Curso[[#This Row],[Tempo Progr Acum]],Controle[Tempo Esperado Acum],Controle[Data corrida],,1,1)</f>
        <v>44700</v>
      </c>
      <c r="I337" s="47">
        <v>44698</v>
      </c>
      <c r="J337" s="48">
        <f ca="1">IF(Curso[[#This Row],[Data Prevista]]&gt;TODAY(),0,IF(Curso[[#This Row],[Data Prevista]]=TODAY(),3,2))</f>
        <v>2</v>
      </c>
      <c r="K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7" s="53">
        <f>IF((Curso[[#This Row],[Estudado]]-7)&lt;$H$2,"",Curso[[#This Row],[Estudado]]-7)</f>
        <v>44691</v>
      </c>
      <c r="M337" s="53">
        <f>IF((Curso[[#This Row],[Estudado]]-15)&lt;$H$2,"",Curso[[#This Row],[Estudado]]-15)</f>
        <v>44683</v>
      </c>
      <c r="N337" s="53">
        <f>IF((Curso[[#This Row],[Estudado]]-30)&lt;$H$2,"",Curso[[#This Row],[Estudado]]-30)</f>
        <v>44668</v>
      </c>
      <c r="O337" s="53" t="str">
        <f>IF((Curso[[#This Row],[Estudado]]-60)&lt;$H$2,"",Curso[[#This Row],[Estudado]]-60)</f>
        <v/>
      </c>
      <c r="P337" s="53" t="str">
        <f>IF((Curso[[#This Row],[Estudado]]-120)&lt;$H$2,"",Curso[[#This Row],[Estudado]]-120)</f>
        <v/>
      </c>
      <c r="Q337" s="48"/>
    </row>
    <row r="338" spans="1:17" x14ac:dyDescent="0.25">
      <c r="A338" s="44">
        <f t="shared" si="41"/>
        <v>337</v>
      </c>
      <c r="B338" s="44" t="s">
        <v>5</v>
      </c>
      <c r="C338" s="44" t="s">
        <v>306</v>
      </c>
      <c r="D338" s="45">
        <v>0</v>
      </c>
      <c r="E338" s="44" t="s">
        <v>7</v>
      </c>
      <c r="F338" s="45">
        <f>Curso[[#This Row],[Tempo]]*$AG$4</f>
        <v>0</v>
      </c>
      <c r="G338" s="46">
        <f t="shared" si="42"/>
        <v>2.4173889758606082</v>
      </c>
      <c r="H338" s="47">
        <f>_xlfn.XLOOKUP(Curso[[#This Row],[Tempo Progr Acum]],Controle[Tempo Esperado Acum],Controle[Data corrida],,1,1)</f>
        <v>44700</v>
      </c>
      <c r="I338" s="47">
        <v>44698</v>
      </c>
      <c r="J338" s="48">
        <f ca="1">IF(Curso[[#This Row],[Data Prevista]]&gt;TODAY(),0,IF(Curso[[#This Row],[Data Prevista]]=TODAY(),3,2))</f>
        <v>2</v>
      </c>
      <c r="K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8" s="53">
        <f>IF((Curso[[#This Row],[Estudado]]-7)&lt;$H$2,"",Curso[[#This Row],[Estudado]]-7)</f>
        <v>44691</v>
      </c>
      <c r="M338" s="53">
        <f>IF((Curso[[#This Row],[Estudado]]-15)&lt;$H$2,"",Curso[[#This Row],[Estudado]]-15)</f>
        <v>44683</v>
      </c>
      <c r="N338" s="53">
        <f>IF((Curso[[#This Row],[Estudado]]-30)&lt;$H$2,"",Curso[[#This Row],[Estudado]]-30)</f>
        <v>44668</v>
      </c>
      <c r="O338" s="53" t="str">
        <f>IF((Curso[[#This Row],[Estudado]]-60)&lt;$H$2,"",Curso[[#This Row],[Estudado]]-60)</f>
        <v/>
      </c>
      <c r="P338" s="53" t="str">
        <f>IF((Curso[[#This Row],[Estudado]]-120)&lt;$H$2,"",Curso[[#This Row],[Estudado]]-120)</f>
        <v/>
      </c>
      <c r="Q338" s="48"/>
    </row>
    <row r="339" spans="1:17" x14ac:dyDescent="0.25">
      <c r="A339" s="44">
        <f t="shared" si="41"/>
        <v>338</v>
      </c>
      <c r="B339" s="44" t="s">
        <v>5</v>
      </c>
      <c r="C339" s="44" t="s">
        <v>307</v>
      </c>
      <c r="D339" s="45">
        <v>0</v>
      </c>
      <c r="E339" s="44" t="s">
        <v>7</v>
      </c>
      <c r="F339" s="45">
        <f>Curso[[#This Row],[Tempo]]*$AG$4</f>
        <v>0</v>
      </c>
      <c r="G339" s="46">
        <f t="shared" si="42"/>
        <v>2.4173889758606082</v>
      </c>
      <c r="H339" s="47">
        <f>_xlfn.XLOOKUP(Curso[[#This Row],[Tempo Progr Acum]],Controle[Tempo Esperado Acum],Controle[Data corrida],,1,1)</f>
        <v>44700</v>
      </c>
      <c r="I339" s="47">
        <v>44698</v>
      </c>
      <c r="J339" s="48">
        <f ca="1">IF(Curso[[#This Row],[Data Prevista]]&gt;TODAY(),0,IF(Curso[[#This Row],[Data Prevista]]=TODAY(),3,2))</f>
        <v>2</v>
      </c>
      <c r="K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9" s="53">
        <f>IF((Curso[[#This Row],[Estudado]]-7)&lt;$H$2,"",Curso[[#This Row],[Estudado]]-7)</f>
        <v>44691</v>
      </c>
      <c r="M339" s="53">
        <f>IF((Curso[[#This Row],[Estudado]]-15)&lt;$H$2,"",Curso[[#This Row],[Estudado]]-15)</f>
        <v>44683</v>
      </c>
      <c r="N339" s="53">
        <f>IF((Curso[[#This Row],[Estudado]]-30)&lt;$H$2,"",Curso[[#This Row],[Estudado]]-30)</f>
        <v>44668</v>
      </c>
      <c r="O339" s="53" t="str">
        <f>IF((Curso[[#This Row],[Estudado]]-60)&lt;$H$2,"",Curso[[#This Row],[Estudado]]-60)</f>
        <v/>
      </c>
      <c r="P339" s="53" t="str">
        <f>IF((Curso[[#This Row],[Estudado]]-120)&lt;$H$2,"",Curso[[#This Row],[Estudado]]-120)</f>
        <v/>
      </c>
      <c r="Q339" s="48"/>
    </row>
    <row r="340" spans="1:17" x14ac:dyDescent="0.25">
      <c r="A340" s="44">
        <f t="shared" si="41"/>
        <v>339</v>
      </c>
      <c r="B340" s="44" t="s">
        <v>5</v>
      </c>
      <c r="C340" s="44" t="s">
        <v>308</v>
      </c>
      <c r="D340" s="45">
        <v>0</v>
      </c>
      <c r="E340" s="44" t="s">
        <v>7</v>
      </c>
      <c r="F340" s="45">
        <f>Curso[[#This Row],[Tempo]]*$AG$4</f>
        <v>0</v>
      </c>
      <c r="G340" s="46">
        <f t="shared" si="42"/>
        <v>2.4173889758606082</v>
      </c>
      <c r="H340" s="47">
        <f>_xlfn.XLOOKUP(Curso[[#This Row],[Tempo Progr Acum]],Controle[Tempo Esperado Acum],Controle[Data corrida],,1,1)</f>
        <v>44700</v>
      </c>
      <c r="I340" s="47">
        <v>44698</v>
      </c>
      <c r="J340" s="48">
        <f ca="1">IF(Curso[[#This Row],[Data Prevista]]&gt;TODAY(),0,IF(Curso[[#This Row],[Data Prevista]]=TODAY(),3,2))</f>
        <v>2</v>
      </c>
      <c r="K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0" s="53">
        <f>IF((Curso[[#This Row],[Estudado]]-7)&lt;$H$2,"",Curso[[#This Row],[Estudado]]-7)</f>
        <v>44691</v>
      </c>
      <c r="M340" s="53">
        <f>IF((Curso[[#This Row],[Estudado]]-15)&lt;$H$2,"",Curso[[#This Row],[Estudado]]-15)</f>
        <v>44683</v>
      </c>
      <c r="N340" s="53">
        <f>IF((Curso[[#This Row],[Estudado]]-30)&lt;$H$2,"",Curso[[#This Row],[Estudado]]-30)</f>
        <v>44668</v>
      </c>
      <c r="O340" s="53" t="str">
        <f>IF((Curso[[#This Row],[Estudado]]-60)&lt;$H$2,"",Curso[[#This Row],[Estudado]]-60)</f>
        <v/>
      </c>
      <c r="P340" s="53" t="str">
        <f>IF((Curso[[#This Row],[Estudado]]-120)&lt;$H$2,"",Curso[[#This Row],[Estudado]]-120)</f>
        <v/>
      </c>
      <c r="Q340" s="48"/>
    </row>
    <row r="341" spans="1:17" x14ac:dyDescent="0.25">
      <c r="A341" s="44">
        <f t="shared" si="41"/>
        <v>340</v>
      </c>
      <c r="B341" s="44" t="s">
        <v>5</v>
      </c>
      <c r="C341" s="44" t="s">
        <v>309</v>
      </c>
      <c r="D341" s="45">
        <v>0</v>
      </c>
      <c r="E341" s="44" t="s">
        <v>7</v>
      </c>
      <c r="F341" s="45">
        <f>Curso[[#This Row],[Tempo]]*$AG$4</f>
        <v>0</v>
      </c>
      <c r="G341" s="46">
        <f t="shared" si="42"/>
        <v>2.4173889758606082</v>
      </c>
      <c r="H341" s="47">
        <f>_xlfn.XLOOKUP(Curso[[#This Row],[Tempo Progr Acum]],Controle[Tempo Esperado Acum],Controle[Data corrida],,1,1)</f>
        <v>44700</v>
      </c>
      <c r="I341" s="47">
        <v>44698</v>
      </c>
      <c r="J341" s="48">
        <f ca="1">IF(Curso[[#This Row],[Data Prevista]]&gt;TODAY(),0,IF(Curso[[#This Row],[Data Prevista]]=TODAY(),3,2))</f>
        <v>2</v>
      </c>
      <c r="K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1" s="53">
        <f>IF((Curso[[#This Row],[Estudado]]-7)&lt;$H$2,"",Curso[[#This Row],[Estudado]]-7)</f>
        <v>44691</v>
      </c>
      <c r="M341" s="53">
        <f>IF((Curso[[#This Row],[Estudado]]-15)&lt;$H$2,"",Curso[[#This Row],[Estudado]]-15)</f>
        <v>44683</v>
      </c>
      <c r="N341" s="53">
        <f>IF((Curso[[#This Row],[Estudado]]-30)&lt;$H$2,"",Curso[[#This Row],[Estudado]]-30)</f>
        <v>44668</v>
      </c>
      <c r="O341" s="53" t="str">
        <f>IF((Curso[[#This Row],[Estudado]]-60)&lt;$H$2,"",Curso[[#This Row],[Estudado]]-60)</f>
        <v/>
      </c>
      <c r="P341" s="53" t="str">
        <f>IF((Curso[[#This Row],[Estudado]]-120)&lt;$H$2,"",Curso[[#This Row],[Estudado]]-120)</f>
        <v/>
      </c>
      <c r="Q341" s="48"/>
    </row>
    <row r="342" spans="1:17" x14ac:dyDescent="0.25">
      <c r="A342" s="44">
        <f t="shared" si="41"/>
        <v>341</v>
      </c>
      <c r="B342" s="44" t="s">
        <v>5</v>
      </c>
      <c r="C342" s="44" t="s">
        <v>310</v>
      </c>
      <c r="D342" s="45">
        <v>0</v>
      </c>
      <c r="E342" s="44" t="s">
        <v>7</v>
      </c>
      <c r="F342" s="45">
        <f>Curso[[#This Row],[Tempo]]*$AG$4</f>
        <v>0</v>
      </c>
      <c r="G342" s="46">
        <f t="shared" si="42"/>
        <v>2.4173889758606082</v>
      </c>
      <c r="H342" s="47">
        <f>_xlfn.XLOOKUP(Curso[[#This Row],[Tempo Progr Acum]],Controle[Tempo Esperado Acum],Controle[Data corrida],,1,1)</f>
        <v>44700</v>
      </c>
      <c r="I342" s="47">
        <v>44698</v>
      </c>
      <c r="J342" s="48">
        <f ca="1">IF(Curso[[#This Row],[Data Prevista]]&gt;TODAY(),0,IF(Curso[[#This Row],[Data Prevista]]=TODAY(),3,2))</f>
        <v>2</v>
      </c>
      <c r="K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2" s="53">
        <f>IF((Curso[[#This Row],[Estudado]]-7)&lt;$H$2,"",Curso[[#This Row],[Estudado]]-7)</f>
        <v>44691</v>
      </c>
      <c r="M342" s="53">
        <f>IF((Curso[[#This Row],[Estudado]]-15)&lt;$H$2,"",Curso[[#This Row],[Estudado]]-15)</f>
        <v>44683</v>
      </c>
      <c r="N342" s="53">
        <f>IF((Curso[[#This Row],[Estudado]]-30)&lt;$H$2,"",Curso[[#This Row],[Estudado]]-30)</f>
        <v>44668</v>
      </c>
      <c r="O342" s="53" t="str">
        <f>IF((Curso[[#This Row],[Estudado]]-60)&lt;$H$2,"",Curso[[#This Row],[Estudado]]-60)</f>
        <v/>
      </c>
      <c r="P342" s="53" t="str">
        <f>IF((Curso[[#This Row],[Estudado]]-120)&lt;$H$2,"",Curso[[#This Row],[Estudado]]-120)</f>
        <v/>
      </c>
      <c r="Q342" s="48"/>
    </row>
    <row r="343" spans="1:17" x14ac:dyDescent="0.25">
      <c r="A343" s="44">
        <f t="shared" si="41"/>
        <v>342</v>
      </c>
      <c r="B343" s="44" t="s">
        <v>5</v>
      </c>
      <c r="C343" s="44" t="s">
        <v>311</v>
      </c>
      <c r="D343" s="45">
        <v>3.9467592592592592E-3</v>
      </c>
      <c r="E343" s="44"/>
      <c r="F343" s="45">
        <f>Curso[[#This Row],[Tempo]]*$AG$4</f>
        <v>7.8272023317299041E-3</v>
      </c>
      <c r="G343" s="46">
        <f t="shared" si="42"/>
        <v>2.425216178192338</v>
      </c>
      <c r="H343" s="47">
        <f>_xlfn.XLOOKUP(Curso[[#This Row],[Tempo Progr Acum]],Controle[Tempo Esperado Acum],Controle[Data corrida],,1,1)</f>
        <v>44700</v>
      </c>
      <c r="I343" s="47">
        <v>44701</v>
      </c>
      <c r="J343" s="48">
        <f ca="1">IF(Curso[[#This Row],[Data Prevista]]&gt;TODAY(),0,IF(Curso[[#This Row],[Data Prevista]]=TODAY(),3,2))</f>
        <v>2</v>
      </c>
      <c r="K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3" s="53">
        <f>IF((Curso[[#This Row],[Estudado]]-7)&lt;$H$2,"",Curso[[#This Row],[Estudado]]-7)</f>
        <v>44694</v>
      </c>
      <c r="M343" s="53">
        <f>IF((Curso[[#This Row],[Estudado]]-15)&lt;$H$2,"",Curso[[#This Row],[Estudado]]-15)</f>
        <v>44686</v>
      </c>
      <c r="N343" s="53">
        <f>IF((Curso[[#This Row],[Estudado]]-30)&lt;$H$2,"",Curso[[#This Row],[Estudado]]-30)</f>
        <v>44671</v>
      </c>
      <c r="O343" s="53" t="str">
        <f>IF((Curso[[#This Row],[Estudado]]-60)&lt;$H$2,"",Curso[[#This Row],[Estudado]]-60)</f>
        <v/>
      </c>
      <c r="P343" s="53" t="str">
        <f>IF((Curso[[#This Row],[Estudado]]-120)&lt;$H$2,"",Curso[[#This Row],[Estudado]]-120)</f>
        <v/>
      </c>
      <c r="Q343" s="48"/>
    </row>
    <row r="344" spans="1:17" x14ac:dyDescent="0.25">
      <c r="A344" s="44">
        <f t="shared" si="41"/>
        <v>343</v>
      </c>
      <c r="B344" s="44" t="s">
        <v>5</v>
      </c>
      <c r="C344" s="44" t="s">
        <v>312</v>
      </c>
      <c r="D344" s="45">
        <v>2.5115740740740741E-3</v>
      </c>
      <c r="E344" s="44"/>
      <c r="F344" s="45">
        <f>Curso[[#This Row],[Tempo]]*$AG$4</f>
        <v>4.9809469383735759E-3</v>
      </c>
      <c r="G344" s="46">
        <f t="shared" si="42"/>
        <v>2.4301971251307117</v>
      </c>
      <c r="H344" s="47">
        <f>_xlfn.XLOOKUP(Curso[[#This Row],[Tempo Progr Acum]],Controle[Tempo Esperado Acum],Controle[Data corrida],,1,1)</f>
        <v>44700</v>
      </c>
      <c r="I344" s="47">
        <v>44701</v>
      </c>
      <c r="J344" s="48">
        <f ca="1">IF(Curso[[#This Row],[Data Prevista]]&gt;TODAY(),0,IF(Curso[[#This Row],[Data Prevista]]=TODAY(),3,2))</f>
        <v>2</v>
      </c>
      <c r="K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4" s="53">
        <f>IF((Curso[[#This Row],[Estudado]]-7)&lt;$H$2,"",Curso[[#This Row],[Estudado]]-7)</f>
        <v>44694</v>
      </c>
      <c r="M344" s="53">
        <f>IF((Curso[[#This Row],[Estudado]]-15)&lt;$H$2,"",Curso[[#This Row],[Estudado]]-15)</f>
        <v>44686</v>
      </c>
      <c r="N344" s="53">
        <f>IF((Curso[[#This Row],[Estudado]]-30)&lt;$H$2,"",Curso[[#This Row],[Estudado]]-30)</f>
        <v>44671</v>
      </c>
      <c r="O344" s="53" t="str">
        <f>IF((Curso[[#This Row],[Estudado]]-60)&lt;$H$2,"",Curso[[#This Row],[Estudado]]-60)</f>
        <v/>
      </c>
      <c r="P344" s="53" t="str">
        <f>IF((Curso[[#This Row],[Estudado]]-120)&lt;$H$2,"",Curso[[#This Row],[Estudado]]-120)</f>
        <v/>
      </c>
      <c r="Q344" s="48"/>
    </row>
    <row r="345" spans="1:17" x14ac:dyDescent="0.25">
      <c r="A345" s="44">
        <f t="shared" si="41"/>
        <v>344</v>
      </c>
      <c r="B345" s="44" t="s">
        <v>5</v>
      </c>
      <c r="C345" s="44" t="s">
        <v>313</v>
      </c>
      <c r="D345" s="45">
        <v>6.5740740740740733E-3</v>
      </c>
      <c r="E345" s="44"/>
      <c r="F345" s="45">
        <f>Curso[[#This Row],[Tempo]]*$AG$4</f>
        <v>1.3037685995374151E-2</v>
      </c>
      <c r="G345" s="46">
        <f t="shared" si="42"/>
        <v>2.4432348111260858</v>
      </c>
      <c r="H345" s="47">
        <f>_xlfn.XLOOKUP(Curso[[#This Row],[Tempo Progr Acum]],Controle[Tempo Esperado Acum],Controle[Data corrida],,1,1)</f>
        <v>44700</v>
      </c>
      <c r="I345" s="47">
        <v>44701</v>
      </c>
      <c r="J345" s="48">
        <f ca="1">IF(Curso[[#This Row],[Data Prevista]]&gt;TODAY(),0,IF(Curso[[#This Row],[Data Prevista]]=TODAY(),3,2))</f>
        <v>2</v>
      </c>
      <c r="K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5" s="53">
        <f>IF((Curso[[#This Row],[Estudado]]-7)&lt;$H$2,"",Curso[[#This Row],[Estudado]]-7)</f>
        <v>44694</v>
      </c>
      <c r="M345" s="53">
        <f>IF((Curso[[#This Row],[Estudado]]-15)&lt;$H$2,"",Curso[[#This Row],[Estudado]]-15)</f>
        <v>44686</v>
      </c>
      <c r="N345" s="53">
        <f>IF((Curso[[#This Row],[Estudado]]-30)&lt;$H$2,"",Curso[[#This Row],[Estudado]]-30)</f>
        <v>44671</v>
      </c>
      <c r="O345" s="53" t="str">
        <f>IF((Curso[[#This Row],[Estudado]]-60)&lt;$H$2,"",Curso[[#This Row],[Estudado]]-60)</f>
        <v/>
      </c>
      <c r="P345" s="53" t="str">
        <f>IF((Curso[[#This Row],[Estudado]]-120)&lt;$H$2,"",Curso[[#This Row],[Estudado]]-120)</f>
        <v/>
      </c>
      <c r="Q345" s="48"/>
    </row>
    <row r="346" spans="1:17" x14ac:dyDescent="0.25">
      <c r="A346" s="44">
        <f t="shared" si="41"/>
        <v>345</v>
      </c>
      <c r="B346" s="44" t="s">
        <v>5</v>
      </c>
      <c r="C346" s="44" t="s">
        <v>314</v>
      </c>
      <c r="D346" s="45">
        <v>4.5023148148148149E-3</v>
      </c>
      <c r="E346" s="44"/>
      <c r="F346" s="45">
        <f>Curso[[#This Row],[Tempo]]*$AG$4</f>
        <v>8.9289786130291298E-3</v>
      </c>
      <c r="G346" s="46">
        <f t="shared" si="42"/>
        <v>2.4521637897391151</v>
      </c>
      <c r="H346" s="47">
        <f>_xlfn.XLOOKUP(Curso[[#This Row],[Tempo Progr Acum]],Controle[Tempo Esperado Acum],Controle[Data corrida],,1,1)</f>
        <v>44700</v>
      </c>
      <c r="I346" s="47">
        <v>44701</v>
      </c>
      <c r="J346" s="48">
        <f ca="1">IF(Curso[[#This Row],[Data Prevista]]&gt;TODAY(),0,IF(Curso[[#This Row],[Data Prevista]]=TODAY(),3,2))</f>
        <v>2</v>
      </c>
      <c r="K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6" s="53">
        <f>IF((Curso[[#This Row],[Estudado]]-7)&lt;$H$2,"",Curso[[#This Row],[Estudado]]-7)</f>
        <v>44694</v>
      </c>
      <c r="M346" s="53">
        <f>IF((Curso[[#This Row],[Estudado]]-15)&lt;$H$2,"",Curso[[#This Row],[Estudado]]-15)</f>
        <v>44686</v>
      </c>
      <c r="N346" s="53">
        <f>IF((Curso[[#This Row],[Estudado]]-30)&lt;$H$2,"",Curso[[#This Row],[Estudado]]-30)</f>
        <v>44671</v>
      </c>
      <c r="O346" s="53" t="str">
        <f>IF((Curso[[#This Row],[Estudado]]-60)&lt;$H$2,"",Curso[[#This Row],[Estudado]]-60)</f>
        <v/>
      </c>
      <c r="P346" s="53" t="str">
        <f>IF((Curso[[#This Row],[Estudado]]-120)&lt;$H$2,"",Curso[[#This Row],[Estudado]]-120)</f>
        <v/>
      </c>
      <c r="Q346" s="48"/>
    </row>
    <row r="347" spans="1:17" x14ac:dyDescent="0.25">
      <c r="A347" s="44">
        <f t="shared" si="41"/>
        <v>346</v>
      </c>
      <c r="B347" s="44" t="s">
        <v>5</v>
      </c>
      <c r="C347" s="44" t="s">
        <v>315</v>
      </c>
      <c r="D347" s="45">
        <v>4.8148148148148152E-3</v>
      </c>
      <c r="E347" s="44"/>
      <c r="F347" s="45">
        <f>Curso[[#This Row],[Tempo]]*$AG$4</f>
        <v>9.548727771259943E-3</v>
      </c>
      <c r="G347" s="46">
        <f t="shared" si="42"/>
        <v>2.4617125175103749</v>
      </c>
      <c r="H347" s="47">
        <f>_xlfn.XLOOKUP(Curso[[#This Row],[Tempo Progr Acum]],Controle[Tempo Esperado Acum],Controle[Data corrida],,1,1)</f>
        <v>44700</v>
      </c>
      <c r="I347" s="47">
        <v>44701</v>
      </c>
      <c r="J347" s="48">
        <f ca="1">IF(Curso[[#This Row],[Data Prevista]]&gt;TODAY(),0,IF(Curso[[#This Row],[Data Prevista]]=TODAY(),3,2))</f>
        <v>2</v>
      </c>
      <c r="K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7" s="53">
        <f>IF((Curso[[#This Row],[Estudado]]-7)&lt;$H$2,"",Curso[[#This Row],[Estudado]]-7)</f>
        <v>44694</v>
      </c>
      <c r="M347" s="53">
        <f>IF((Curso[[#This Row],[Estudado]]-15)&lt;$H$2,"",Curso[[#This Row],[Estudado]]-15)</f>
        <v>44686</v>
      </c>
      <c r="N347" s="53">
        <f>IF((Curso[[#This Row],[Estudado]]-30)&lt;$H$2,"",Curso[[#This Row],[Estudado]]-30)</f>
        <v>44671</v>
      </c>
      <c r="O347" s="53" t="str">
        <f>IF((Curso[[#This Row],[Estudado]]-60)&lt;$H$2,"",Curso[[#This Row],[Estudado]]-60)</f>
        <v/>
      </c>
      <c r="P347" s="53" t="str">
        <f>IF((Curso[[#This Row],[Estudado]]-120)&lt;$H$2,"",Curso[[#This Row],[Estudado]]-120)</f>
        <v/>
      </c>
      <c r="Q347" s="48"/>
    </row>
    <row r="348" spans="1:17" x14ac:dyDescent="0.25">
      <c r="A348" s="44">
        <f t="shared" si="41"/>
        <v>347</v>
      </c>
      <c r="B348" s="44" t="s">
        <v>5</v>
      </c>
      <c r="C348" s="44" t="s">
        <v>316</v>
      </c>
      <c r="D348" s="45">
        <v>3.1597222222222222E-3</v>
      </c>
      <c r="E348" s="44"/>
      <c r="F348" s="45">
        <f>Curso[[#This Row],[Tempo]]*$AG$4</f>
        <v>6.2663525998893372E-3</v>
      </c>
      <c r="G348" s="46">
        <f t="shared" si="42"/>
        <v>2.4679788701102643</v>
      </c>
      <c r="H348" s="47">
        <f>_xlfn.XLOOKUP(Curso[[#This Row],[Tempo Progr Acum]],Controle[Tempo Esperado Acum],Controle[Data corrida],,1,1)</f>
        <v>44701</v>
      </c>
      <c r="I348" s="47">
        <v>44701</v>
      </c>
      <c r="J348" s="48">
        <f ca="1">IF(Curso[[#This Row],[Data Prevista]]&gt;TODAY(),0,IF(Curso[[#This Row],[Data Prevista]]=TODAY(),3,2))</f>
        <v>2</v>
      </c>
      <c r="K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8" s="53">
        <f>IF((Curso[[#This Row],[Estudado]]-7)&lt;$H$2,"",Curso[[#This Row],[Estudado]]-7)</f>
        <v>44694</v>
      </c>
      <c r="M348" s="53">
        <f>IF((Curso[[#This Row],[Estudado]]-15)&lt;$H$2,"",Curso[[#This Row],[Estudado]]-15)</f>
        <v>44686</v>
      </c>
      <c r="N348" s="53">
        <f>IF((Curso[[#This Row],[Estudado]]-30)&lt;$H$2,"",Curso[[#This Row],[Estudado]]-30)</f>
        <v>44671</v>
      </c>
      <c r="O348" s="53" t="str">
        <f>IF((Curso[[#This Row],[Estudado]]-60)&lt;$H$2,"",Curso[[#This Row],[Estudado]]-60)</f>
        <v/>
      </c>
      <c r="P348" s="53" t="str">
        <f>IF((Curso[[#This Row],[Estudado]]-120)&lt;$H$2,"",Curso[[#This Row],[Estudado]]-120)</f>
        <v/>
      </c>
      <c r="Q348" s="48"/>
    </row>
    <row r="349" spans="1:17" x14ac:dyDescent="0.25">
      <c r="A349" s="44">
        <f t="shared" si="41"/>
        <v>348</v>
      </c>
      <c r="B349" s="44" t="s">
        <v>5</v>
      </c>
      <c r="C349" s="44" t="s">
        <v>70</v>
      </c>
      <c r="D349" s="45">
        <v>0</v>
      </c>
      <c r="E349" s="44" t="s">
        <v>7</v>
      </c>
      <c r="F349" s="45">
        <f>Curso[[#This Row],[Tempo]]*$AG$4</f>
        <v>0</v>
      </c>
      <c r="G349" s="46">
        <f t="shared" si="42"/>
        <v>2.4679788701102643</v>
      </c>
      <c r="H349" s="47">
        <f>_xlfn.XLOOKUP(Curso[[#This Row],[Tempo Progr Acum]],Controle[Tempo Esperado Acum],Controle[Data corrida],,1,1)</f>
        <v>44701</v>
      </c>
      <c r="I349" s="47">
        <v>44701</v>
      </c>
      <c r="J349" s="48">
        <f ca="1">IF(Curso[[#This Row],[Data Prevista]]&gt;TODAY(),0,IF(Curso[[#This Row],[Data Prevista]]=TODAY(),3,2))</f>
        <v>2</v>
      </c>
      <c r="K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9" s="53">
        <f>IF((Curso[[#This Row],[Estudado]]-7)&lt;$H$2,"",Curso[[#This Row],[Estudado]]-7)</f>
        <v>44694</v>
      </c>
      <c r="M349" s="53">
        <f>IF((Curso[[#This Row],[Estudado]]-15)&lt;$H$2,"",Curso[[#This Row],[Estudado]]-15)</f>
        <v>44686</v>
      </c>
      <c r="N349" s="53">
        <f>IF((Curso[[#This Row],[Estudado]]-30)&lt;$H$2,"",Curso[[#This Row],[Estudado]]-30)</f>
        <v>44671</v>
      </c>
      <c r="O349" s="53" t="str">
        <f>IF((Curso[[#This Row],[Estudado]]-60)&lt;$H$2,"",Curso[[#This Row],[Estudado]]-60)</f>
        <v/>
      </c>
      <c r="P349" s="53" t="str">
        <f>IF((Curso[[#This Row],[Estudado]]-120)&lt;$H$2,"",Curso[[#This Row],[Estudado]]-120)</f>
        <v/>
      </c>
      <c r="Q349" s="48"/>
    </row>
    <row r="350" spans="1:17" x14ac:dyDescent="0.25">
      <c r="A350" s="44">
        <f t="shared" si="41"/>
        <v>349</v>
      </c>
      <c r="B350" s="44" t="s">
        <v>5</v>
      </c>
      <c r="C350" s="44" t="s">
        <v>71</v>
      </c>
      <c r="D350" s="45">
        <v>0</v>
      </c>
      <c r="E350" s="44" t="s">
        <v>7</v>
      </c>
      <c r="F350" s="45">
        <f>Curso[[#This Row],[Tempo]]*$AG$4</f>
        <v>0</v>
      </c>
      <c r="G350" s="46">
        <f t="shared" si="42"/>
        <v>2.4679788701102643</v>
      </c>
      <c r="H350" s="47">
        <f>_xlfn.XLOOKUP(Curso[[#This Row],[Tempo Progr Acum]],Controle[Tempo Esperado Acum],Controle[Data corrida],,1,1)</f>
        <v>44701</v>
      </c>
      <c r="I350" s="47">
        <v>44701</v>
      </c>
      <c r="J350" s="48">
        <f ca="1">IF(Curso[[#This Row],[Data Prevista]]&gt;TODAY(),0,IF(Curso[[#This Row],[Data Prevista]]=TODAY(),3,2))</f>
        <v>2</v>
      </c>
      <c r="K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0" s="53">
        <f>IF((Curso[[#This Row],[Estudado]]-7)&lt;$H$2,"",Curso[[#This Row],[Estudado]]-7)</f>
        <v>44694</v>
      </c>
      <c r="M350" s="53">
        <f>IF((Curso[[#This Row],[Estudado]]-15)&lt;$H$2,"",Curso[[#This Row],[Estudado]]-15)</f>
        <v>44686</v>
      </c>
      <c r="N350" s="53">
        <f>IF((Curso[[#This Row],[Estudado]]-30)&lt;$H$2,"",Curso[[#This Row],[Estudado]]-30)</f>
        <v>44671</v>
      </c>
      <c r="O350" s="53" t="str">
        <f>IF((Curso[[#This Row],[Estudado]]-60)&lt;$H$2,"",Curso[[#This Row],[Estudado]]-60)</f>
        <v/>
      </c>
      <c r="P350" s="53" t="str">
        <f>IF((Curso[[#This Row],[Estudado]]-120)&lt;$H$2,"",Curso[[#This Row],[Estudado]]-120)</f>
        <v/>
      </c>
      <c r="Q350" s="48"/>
    </row>
    <row r="351" spans="1:17" x14ac:dyDescent="0.25">
      <c r="A351" s="44">
        <f t="shared" si="41"/>
        <v>350</v>
      </c>
      <c r="B351" s="44" t="s">
        <v>5</v>
      </c>
      <c r="C351" s="44" t="s">
        <v>39</v>
      </c>
      <c r="D351" s="45">
        <v>0</v>
      </c>
      <c r="E351" s="44" t="s">
        <v>7</v>
      </c>
      <c r="F351" s="45">
        <f>Curso[[#This Row],[Tempo]]*$AG$4</f>
        <v>0</v>
      </c>
      <c r="G351" s="46">
        <f t="shared" si="42"/>
        <v>2.4679788701102643</v>
      </c>
      <c r="H351" s="47">
        <f>_xlfn.XLOOKUP(Curso[[#This Row],[Tempo Progr Acum]],Controle[Tempo Esperado Acum],Controle[Data corrida],,1,1)</f>
        <v>44701</v>
      </c>
      <c r="I351" s="47">
        <v>44701</v>
      </c>
      <c r="J351" s="48">
        <f ca="1">IF(Curso[[#This Row],[Data Prevista]]&gt;TODAY(),0,IF(Curso[[#This Row],[Data Prevista]]=TODAY(),3,2))</f>
        <v>2</v>
      </c>
      <c r="K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1" s="53">
        <f>IF((Curso[[#This Row],[Estudado]]-7)&lt;$H$2,"",Curso[[#This Row],[Estudado]]-7)</f>
        <v>44694</v>
      </c>
      <c r="M351" s="53">
        <f>IF((Curso[[#This Row],[Estudado]]-15)&lt;$H$2,"",Curso[[#This Row],[Estudado]]-15)</f>
        <v>44686</v>
      </c>
      <c r="N351" s="53">
        <f>IF((Curso[[#This Row],[Estudado]]-30)&lt;$H$2,"",Curso[[#This Row],[Estudado]]-30)</f>
        <v>44671</v>
      </c>
      <c r="O351" s="53" t="str">
        <f>IF((Curso[[#This Row],[Estudado]]-60)&lt;$H$2,"",Curso[[#This Row],[Estudado]]-60)</f>
        <v/>
      </c>
      <c r="P351" s="53" t="str">
        <f>IF((Curso[[#This Row],[Estudado]]-120)&lt;$H$2,"",Curso[[#This Row],[Estudado]]-120)</f>
        <v/>
      </c>
      <c r="Q351" s="48"/>
    </row>
    <row r="352" spans="1:17" x14ac:dyDescent="0.25">
      <c r="A352" s="44">
        <f t="shared" si="41"/>
        <v>351</v>
      </c>
      <c r="B352" s="44" t="s">
        <v>5</v>
      </c>
      <c r="C352" s="44" t="s">
        <v>317</v>
      </c>
      <c r="D352" s="45">
        <v>0</v>
      </c>
      <c r="E352" s="44" t="s">
        <v>7</v>
      </c>
      <c r="F352" s="45">
        <f>Curso[[#This Row],[Tempo]]*$AG$4</f>
        <v>0</v>
      </c>
      <c r="G352" s="46">
        <f t="shared" si="42"/>
        <v>2.4679788701102643</v>
      </c>
      <c r="H352" s="47">
        <f>_xlfn.XLOOKUP(Curso[[#This Row],[Tempo Progr Acum]],Controle[Tempo Esperado Acum],Controle[Data corrida],,1,1)</f>
        <v>44701</v>
      </c>
      <c r="I352" s="47">
        <v>44701</v>
      </c>
      <c r="J352" s="48">
        <f ca="1">IF(Curso[[#This Row],[Data Prevista]]&gt;TODAY(),0,IF(Curso[[#This Row],[Data Prevista]]=TODAY(),3,2))</f>
        <v>2</v>
      </c>
      <c r="K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2" s="53">
        <f>IF((Curso[[#This Row],[Estudado]]-7)&lt;$H$2,"",Curso[[#This Row],[Estudado]]-7)</f>
        <v>44694</v>
      </c>
      <c r="M352" s="53">
        <f>IF((Curso[[#This Row],[Estudado]]-15)&lt;$H$2,"",Curso[[#This Row],[Estudado]]-15)</f>
        <v>44686</v>
      </c>
      <c r="N352" s="53">
        <f>IF((Curso[[#This Row],[Estudado]]-30)&lt;$H$2,"",Curso[[#This Row],[Estudado]]-30)</f>
        <v>44671</v>
      </c>
      <c r="O352" s="53" t="str">
        <f>IF((Curso[[#This Row],[Estudado]]-60)&lt;$H$2,"",Curso[[#This Row],[Estudado]]-60)</f>
        <v/>
      </c>
      <c r="P352" s="53" t="str">
        <f>IF((Curso[[#This Row],[Estudado]]-120)&lt;$H$2,"",Curso[[#This Row],[Estudado]]-120)</f>
        <v/>
      </c>
      <c r="Q352" s="48"/>
    </row>
    <row r="353" spans="1:17" x14ac:dyDescent="0.25">
      <c r="A353" s="44">
        <f t="shared" si="41"/>
        <v>352</v>
      </c>
      <c r="B353" s="44" t="s">
        <v>5</v>
      </c>
      <c r="C353" s="44" t="s">
        <v>42</v>
      </c>
      <c r="D353" s="45">
        <v>1.2037037037037038E-3</v>
      </c>
      <c r="E353" s="44"/>
      <c r="F353" s="45">
        <f>Curso[[#This Row],[Tempo]]*$AG$4</f>
        <v>2.3871819428149857E-3</v>
      </c>
      <c r="G353" s="46">
        <f t="shared" si="42"/>
        <v>2.4703660520530795</v>
      </c>
      <c r="H353" s="47">
        <f>_xlfn.XLOOKUP(Curso[[#This Row],[Tempo Progr Acum]],Controle[Tempo Esperado Acum],Controle[Data corrida],,1,1)</f>
        <v>44701</v>
      </c>
      <c r="I353" s="47">
        <v>44701</v>
      </c>
      <c r="J353" s="48">
        <f ca="1">IF(Curso[[#This Row],[Data Prevista]]&gt;TODAY(),0,IF(Curso[[#This Row],[Data Prevista]]=TODAY(),3,2))</f>
        <v>2</v>
      </c>
      <c r="K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3" s="53">
        <f>IF((Curso[[#This Row],[Estudado]]-7)&lt;$H$2,"",Curso[[#This Row],[Estudado]]-7)</f>
        <v>44694</v>
      </c>
      <c r="M353" s="53">
        <f>IF((Curso[[#This Row],[Estudado]]-15)&lt;$H$2,"",Curso[[#This Row],[Estudado]]-15)</f>
        <v>44686</v>
      </c>
      <c r="N353" s="53">
        <f>IF((Curso[[#This Row],[Estudado]]-30)&lt;$H$2,"",Curso[[#This Row],[Estudado]]-30)</f>
        <v>44671</v>
      </c>
      <c r="O353" s="53" t="str">
        <f>IF((Curso[[#This Row],[Estudado]]-60)&lt;$H$2,"",Curso[[#This Row],[Estudado]]-60)</f>
        <v/>
      </c>
      <c r="P353" s="53" t="str">
        <f>IF((Curso[[#This Row],[Estudado]]-120)&lt;$H$2,"",Curso[[#This Row],[Estudado]]-120)</f>
        <v/>
      </c>
      <c r="Q353" s="48"/>
    </row>
    <row r="354" spans="1:17" x14ac:dyDescent="0.25">
      <c r="A354" s="44">
        <f t="shared" si="41"/>
        <v>353</v>
      </c>
      <c r="B354" s="44" t="s">
        <v>5</v>
      </c>
      <c r="C354" s="44" t="s">
        <v>140</v>
      </c>
      <c r="D354" s="45">
        <v>4.7685185185185183E-3</v>
      </c>
      <c r="E354" s="44"/>
      <c r="F354" s="45">
        <f>Curso[[#This Row],[Tempo]]*$AG$4</f>
        <v>9.456913081151673E-3</v>
      </c>
      <c r="G354" s="46">
        <f t="shared" si="42"/>
        <v>2.4798229651342312</v>
      </c>
      <c r="H354" s="47">
        <f>_xlfn.XLOOKUP(Curso[[#This Row],[Tempo Progr Acum]],Controle[Tempo Esperado Acum],Controle[Data corrida],,1,1)</f>
        <v>44701</v>
      </c>
      <c r="I354" s="47">
        <v>44701</v>
      </c>
      <c r="J354" s="48">
        <f ca="1">IF(Curso[[#This Row],[Data Prevista]]&gt;TODAY(),0,IF(Curso[[#This Row],[Data Prevista]]=TODAY(),3,2))</f>
        <v>2</v>
      </c>
      <c r="K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4" s="53">
        <f>IF((Curso[[#This Row],[Estudado]]-7)&lt;$H$2,"",Curso[[#This Row],[Estudado]]-7)</f>
        <v>44694</v>
      </c>
      <c r="M354" s="53">
        <f>IF((Curso[[#This Row],[Estudado]]-15)&lt;$H$2,"",Curso[[#This Row],[Estudado]]-15)</f>
        <v>44686</v>
      </c>
      <c r="N354" s="53">
        <f>IF((Curso[[#This Row],[Estudado]]-30)&lt;$H$2,"",Curso[[#This Row],[Estudado]]-30)</f>
        <v>44671</v>
      </c>
      <c r="O354" s="53" t="str">
        <f>IF((Curso[[#This Row],[Estudado]]-60)&lt;$H$2,"",Curso[[#This Row],[Estudado]]-60)</f>
        <v/>
      </c>
      <c r="P354" s="53" t="str">
        <f>IF((Curso[[#This Row],[Estudado]]-120)&lt;$H$2,"",Curso[[#This Row],[Estudado]]-120)</f>
        <v/>
      </c>
      <c r="Q354" s="48"/>
    </row>
    <row r="355" spans="1:17" x14ac:dyDescent="0.25">
      <c r="A355" s="44">
        <f t="shared" si="41"/>
        <v>354</v>
      </c>
      <c r="B355" s="44" t="s">
        <v>5</v>
      </c>
      <c r="C355" s="44" t="s">
        <v>141</v>
      </c>
      <c r="D355" s="45">
        <v>2.9976851851851848E-3</v>
      </c>
      <c r="E355" s="44"/>
      <c r="F355" s="45">
        <f>Curso[[#This Row],[Tempo]]*$AG$4</f>
        <v>5.9450011845103966E-3</v>
      </c>
      <c r="G355" s="46">
        <f t="shared" si="42"/>
        <v>2.4857679663187415</v>
      </c>
      <c r="H355" s="47">
        <f>_xlfn.XLOOKUP(Curso[[#This Row],[Tempo Progr Acum]],Controle[Tempo Esperado Acum],Controle[Data corrida],,1,1)</f>
        <v>44701</v>
      </c>
      <c r="I355" s="47">
        <v>44701</v>
      </c>
      <c r="J355" s="48">
        <f ca="1">IF(Curso[[#This Row],[Data Prevista]]&gt;TODAY(),0,IF(Curso[[#This Row],[Data Prevista]]=TODAY(),3,2))</f>
        <v>2</v>
      </c>
      <c r="K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5" s="53">
        <f>IF((Curso[[#This Row],[Estudado]]-7)&lt;$H$2,"",Curso[[#This Row],[Estudado]]-7)</f>
        <v>44694</v>
      </c>
      <c r="M355" s="53">
        <f>IF((Curso[[#This Row],[Estudado]]-15)&lt;$H$2,"",Curso[[#This Row],[Estudado]]-15)</f>
        <v>44686</v>
      </c>
      <c r="N355" s="53">
        <f>IF((Curso[[#This Row],[Estudado]]-30)&lt;$H$2,"",Curso[[#This Row],[Estudado]]-30)</f>
        <v>44671</v>
      </c>
      <c r="O355" s="53" t="str">
        <f>IF((Curso[[#This Row],[Estudado]]-60)&lt;$H$2,"",Curso[[#This Row],[Estudado]]-60)</f>
        <v/>
      </c>
      <c r="P355" s="53" t="str">
        <f>IF((Curso[[#This Row],[Estudado]]-120)&lt;$H$2,"",Curso[[#This Row],[Estudado]]-120)</f>
        <v/>
      </c>
      <c r="Q355" s="48"/>
    </row>
    <row r="356" spans="1:17" x14ac:dyDescent="0.25">
      <c r="A356" s="44">
        <f t="shared" si="41"/>
        <v>355</v>
      </c>
      <c r="B356" s="44" t="s">
        <v>5</v>
      </c>
      <c r="C356" s="44" t="s">
        <v>142</v>
      </c>
      <c r="D356" s="45">
        <v>4.6180555555555558E-3</v>
      </c>
      <c r="E356" s="44"/>
      <c r="F356" s="45">
        <f>Curso[[#This Row],[Tempo]]*$AG$4</f>
        <v>9.1585153382998004E-3</v>
      </c>
      <c r="G356" s="46">
        <f t="shared" si="42"/>
        <v>2.4949264816570413</v>
      </c>
      <c r="H356" s="47">
        <f>_xlfn.XLOOKUP(Curso[[#This Row],[Tempo Progr Acum]],Controle[Tempo Esperado Acum],Controle[Data corrida],,1,1)</f>
        <v>44701</v>
      </c>
      <c r="I356" s="47">
        <v>44701</v>
      </c>
      <c r="J356" s="48">
        <f ca="1">IF(Curso[[#This Row],[Data Prevista]]&gt;TODAY(),0,IF(Curso[[#This Row],[Data Prevista]]=TODAY(),3,2))</f>
        <v>2</v>
      </c>
      <c r="K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6" s="53">
        <f>IF((Curso[[#This Row],[Estudado]]-7)&lt;$H$2,"",Curso[[#This Row],[Estudado]]-7)</f>
        <v>44694</v>
      </c>
      <c r="M356" s="53">
        <f>IF((Curso[[#This Row],[Estudado]]-15)&lt;$H$2,"",Curso[[#This Row],[Estudado]]-15)</f>
        <v>44686</v>
      </c>
      <c r="N356" s="53">
        <f>IF((Curso[[#This Row],[Estudado]]-30)&lt;$H$2,"",Curso[[#This Row],[Estudado]]-30)</f>
        <v>44671</v>
      </c>
      <c r="O356" s="53" t="str">
        <f>IF((Curso[[#This Row],[Estudado]]-60)&lt;$H$2,"",Curso[[#This Row],[Estudado]]-60)</f>
        <v/>
      </c>
      <c r="P356" s="53" t="str">
        <f>IF((Curso[[#This Row],[Estudado]]-120)&lt;$H$2,"",Curso[[#This Row],[Estudado]]-120)</f>
        <v/>
      </c>
      <c r="Q356" s="48"/>
    </row>
    <row r="357" spans="1:17" x14ac:dyDescent="0.25">
      <c r="A357" s="44">
        <f t="shared" si="41"/>
        <v>356</v>
      </c>
      <c r="B357" s="44" t="s">
        <v>5</v>
      </c>
      <c r="C357" s="44" t="s">
        <v>318</v>
      </c>
      <c r="D357" s="45">
        <v>4.2476851851851851E-3</v>
      </c>
      <c r="E357" s="44"/>
      <c r="F357" s="45">
        <f>Curso[[#This Row],[Tempo]]*$AG$4</f>
        <v>8.4239978174336511E-3</v>
      </c>
      <c r="G357" s="46">
        <f t="shared" si="42"/>
        <v>2.503350479474475</v>
      </c>
      <c r="H357" s="47">
        <f>_xlfn.XLOOKUP(Curso[[#This Row],[Tempo Progr Acum]],Controle[Tempo Esperado Acum],Controle[Data corrida],,1,1)</f>
        <v>44701</v>
      </c>
      <c r="I357" s="47">
        <v>44701</v>
      </c>
      <c r="J357" s="48">
        <f ca="1">IF(Curso[[#This Row],[Data Prevista]]&gt;TODAY(),0,IF(Curso[[#This Row],[Data Prevista]]=TODAY(),3,2))</f>
        <v>2</v>
      </c>
      <c r="K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7" s="53">
        <f>IF((Curso[[#This Row],[Estudado]]-7)&lt;$H$2,"",Curso[[#This Row],[Estudado]]-7)</f>
        <v>44694</v>
      </c>
      <c r="M357" s="53">
        <f>IF((Curso[[#This Row],[Estudado]]-15)&lt;$H$2,"",Curso[[#This Row],[Estudado]]-15)</f>
        <v>44686</v>
      </c>
      <c r="N357" s="53">
        <f>IF((Curso[[#This Row],[Estudado]]-30)&lt;$H$2,"",Curso[[#This Row],[Estudado]]-30)</f>
        <v>44671</v>
      </c>
      <c r="O357" s="53" t="str">
        <f>IF((Curso[[#This Row],[Estudado]]-60)&lt;$H$2,"",Curso[[#This Row],[Estudado]]-60)</f>
        <v/>
      </c>
      <c r="P357" s="53" t="str">
        <f>IF((Curso[[#This Row],[Estudado]]-120)&lt;$H$2,"",Curso[[#This Row],[Estudado]]-120)</f>
        <v/>
      </c>
      <c r="Q357" s="48"/>
    </row>
    <row r="358" spans="1:17" x14ac:dyDescent="0.25">
      <c r="A358" s="44">
        <f t="shared" si="41"/>
        <v>357</v>
      </c>
      <c r="B358" s="44" t="s">
        <v>5</v>
      </c>
      <c r="C358" s="44" t="s">
        <v>319</v>
      </c>
      <c r="D358" s="45">
        <v>4.0624999999999993E-3</v>
      </c>
      <c r="E358" s="44"/>
      <c r="F358" s="45">
        <f>Curso[[#This Row],[Tempo]]*$AG$4</f>
        <v>8.0567390570005747E-3</v>
      </c>
      <c r="G358" s="46">
        <f t="shared" si="42"/>
        <v>2.5114072185314757</v>
      </c>
      <c r="H358" s="47">
        <f>_xlfn.XLOOKUP(Curso[[#This Row],[Tempo Progr Acum]],Controle[Tempo Esperado Acum],Controle[Data corrida],,1,1)</f>
        <v>44701</v>
      </c>
      <c r="I358" s="47">
        <v>44701</v>
      </c>
      <c r="J358" s="48">
        <f ca="1">IF(Curso[[#This Row],[Data Prevista]]&gt;TODAY(),0,IF(Curso[[#This Row],[Data Prevista]]=TODAY(),3,2))</f>
        <v>2</v>
      </c>
      <c r="K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8" s="53">
        <f>IF((Curso[[#This Row],[Estudado]]-7)&lt;$H$2,"",Curso[[#This Row],[Estudado]]-7)</f>
        <v>44694</v>
      </c>
      <c r="M358" s="53">
        <f>IF((Curso[[#This Row],[Estudado]]-15)&lt;$H$2,"",Curso[[#This Row],[Estudado]]-15)</f>
        <v>44686</v>
      </c>
      <c r="N358" s="53">
        <f>IF((Curso[[#This Row],[Estudado]]-30)&lt;$H$2,"",Curso[[#This Row],[Estudado]]-30)</f>
        <v>44671</v>
      </c>
      <c r="O358" s="53" t="str">
        <f>IF((Curso[[#This Row],[Estudado]]-60)&lt;$H$2,"",Curso[[#This Row],[Estudado]]-60)</f>
        <v/>
      </c>
      <c r="P358" s="53" t="str">
        <f>IF((Curso[[#This Row],[Estudado]]-120)&lt;$H$2,"",Curso[[#This Row],[Estudado]]-120)</f>
        <v/>
      </c>
      <c r="Q358" s="48"/>
    </row>
    <row r="359" spans="1:17" x14ac:dyDescent="0.25">
      <c r="A359" s="44">
        <f t="shared" si="41"/>
        <v>358</v>
      </c>
      <c r="B359" s="44" t="s">
        <v>5</v>
      </c>
      <c r="C359" s="44" t="s">
        <v>320</v>
      </c>
      <c r="D359" s="45">
        <v>0</v>
      </c>
      <c r="E359" s="44" t="s">
        <v>7</v>
      </c>
      <c r="F359" s="45">
        <f>Curso[[#This Row],[Tempo]]*$AG$4</f>
        <v>0</v>
      </c>
      <c r="G359" s="46">
        <f t="shared" si="42"/>
        <v>2.5114072185314757</v>
      </c>
      <c r="H359" s="47">
        <f>_xlfn.XLOOKUP(Curso[[#This Row],[Tempo Progr Acum]],Controle[Tempo Esperado Acum],Controle[Data corrida],,1,1)</f>
        <v>44701</v>
      </c>
      <c r="I359" s="47">
        <v>44701</v>
      </c>
      <c r="J359" s="48">
        <f ca="1">IF(Curso[[#This Row],[Data Prevista]]&gt;TODAY(),0,IF(Curso[[#This Row],[Data Prevista]]=TODAY(),3,2))</f>
        <v>2</v>
      </c>
      <c r="K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9" s="53">
        <f>IF((Curso[[#This Row],[Estudado]]-7)&lt;$H$2,"",Curso[[#This Row],[Estudado]]-7)</f>
        <v>44694</v>
      </c>
      <c r="M359" s="53">
        <f>IF((Curso[[#This Row],[Estudado]]-15)&lt;$H$2,"",Curso[[#This Row],[Estudado]]-15)</f>
        <v>44686</v>
      </c>
      <c r="N359" s="53">
        <f>IF((Curso[[#This Row],[Estudado]]-30)&lt;$H$2,"",Curso[[#This Row],[Estudado]]-30)</f>
        <v>44671</v>
      </c>
      <c r="O359" s="53" t="str">
        <f>IF((Curso[[#This Row],[Estudado]]-60)&lt;$H$2,"",Curso[[#This Row],[Estudado]]-60)</f>
        <v/>
      </c>
      <c r="P359" s="53" t="str">
        <f>IF((Curso[[#This Row],[Estudado]]-120)&lt;$H$2,"",Curso[[#This Row],[Estudado]]-120)</f>
        <v/>
      </c>
      <c r="Q359" s="48"/>
    </row>
    <row r="360" spans="1:17" x14ac:dyDescent="0.25">
      <c r="A360" s="44">
        <f t="shared" si="41"/>
        <v>359</v>
      </c>
      <c r="B360" s="44" t="s">
        <v>5</v>
      </c>
      <c r="C360" s="44" t="s">
        <v>321</v>
      </c>
      <c r="D360" s="45">
        <v>2.6967592592592594E-3</v>
      </c>
      <c r="E360" s="44"/>
      <c r="F360" s="45">
        <f>Curso[[#This Row],[Tempo]]*$AG$4</f>
        <v>5.3482056988066505E-3</v>
      </c>
      <c r="G360" s="46">
        <f t="shared" si="42"/>
        <v>2.5167554242302823</v>
      </c>
      <c r="H360" s="47">
        <f>_xlfn.XLOOKUP(Curso[[#This Row],[Tempo Progr Acum]],Controle[Tempo Esperado Acum],Controle[Data corrida],,1,1)</f>
        <v>44701</v>
      </c>
      <c r="I360" s="47">
        <v>44701</v>
      </c>
      <c r="J360" s="48">
        <f ca="1">IF(Curso[[#This Row],[Data Prevista]]&gt;TODAY(),0,IF(Curso[[#This Row],[Data Prevista]]=TODAY(),3,2))</f>
        <v>2</v>
      </c>
      <c r="K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0" s="53">
        <f>IF((Curso[[#This Row],[Estudado]]-7)&lt;$H$2,"",Curso[[#This Row],[Estudado]]-7)</f>
        <v>44694</v>
      </c>
      <c r="M360" s="53">
        <f>IF((Curso[[#This Row],[Estudado]]-15)&lt;$H$2,"",Curso[[#This Row],[Estudado]]-15)</f>
        <v>44686</v>
      </c>
      <c r="N360" s="53">
        <f>IF((Curso[[#This Row],[Estudado]]-30)&lt;$H$2,"",Curso[[#This Row],[Estudado]]-30)</f>
        <v>44671</v>
      </c>
      <c r="O360" s="53" t="str">
        <f>IF((Curso[[#This Row],[Estudado]]-60)&lt;$H$2,"",Curso[[#This Row],[Estudado]]-60)</f>
        <v/>
      </c>
      <c r="P360" s="53" t="str">
        <f>IF((Curso[[#This Row],[Estudado]]-120)&lt;$H$2,"",Curso[[#This Row],[Estudado]]-120)</f>
        <v/>
      </c>
      <c r="Q360" s="48"/>
    </row>
    <row r="361" spans="1:17" x14ac:dyDescent="0.25">
      <c r="A361" s="44">
        <f t="shared" si="41"/>
        <v>360</v>
      </c>
      <c r="B361" s="44" t="s">
        <v>5</v>
      </c>
      <c r="C361" s="44" t="s">
        <v>322</v>
      </c>
      <c r="D361" s="45">
        <v>4.8148148148148152E-3</v>
      </c>
      <c r="E361" s="44"/>
      <c r="F361" s="45">
        <f>Curso[[#This Row],[Tempo]]*$AG$4</f>
        <v>9.548727771259943E-3</v>
      </c>
      <c r="G361" s="46">
        <f t="shared" si="42"/>
        <v>2.5263041520015421</v>
      </c>
      <c r="H361" s="47">
        <f>_xlfn.XLOOKUP(Curso[[#This Row],[Tempo Progr Acum]],Controle[Tempo Esperado Acum],Controle[Data corrida],,1,1)</f>
        <v>44701</v>
      </c>
      <c r="I361" s="47">
        <v>44701</v>
      </c>
      <c r="J361" s="48">
        <f ca="1">IF(Curso[[#This Row],[Data Prevista]]&gt;TODAY(),0,IF(Curso[[#This Row],[Data Prevista]]=TODAY(),3,2))</f>
        <v>2</v>
      </c>
      <c r="K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1" s="53">
        <f>IF((Curso[[#This Row],[Estudado]]-7)&lt;$H$2,"",Curso[[#This Row],[Estudado]]-7)</f>
        <v>44694</v>
      </c>
      <c r="M361" s="53">
        <f>IF((Curso[[#This Row],[Estudado]]-15)&lt;$H$2,"",Curso[[#This Row],[Estudado]]-15)</f>
        <v>44686</v>
      </c>
      <c r="N361" s="53">
        <f>IF((Curso[[#This Row],[Estudado]]-30)&lt;$H$2,"",Curso[[#This Row],[Estudado]]-30)</f>
        <v>44671</v>
      </c>
      <c r="O361" s="53" t="str">
        <f>IF((Curso[[#This Row],[Estudado]]-60)&lt;$H$2,"",Curso[[#This Row],[Estudado]]-60)</f>
        <v/>
      </c>
      <c r="P361" s="53" t="str">
        <f>IF((Curso[[#This Row],[Estudado]]-120)&lt;$H$2,"",Curso[[#This Row],[Estudado]]-120)</f>
        <v/>
      </c>
      <c r="Q361" s="48"/>
    </row>
    <row r="362" spans="1:17" x14ac:dyDescent="0.25">
      <c r="A362" s="44">
        <f t="shared" si="41"/>
        <v>361</v>
      </c>
      <c r="B362" s="44" t="s">
        <v>5</v>
      </c>
      <c r="C362" s="44" t="s">
        <v>323</v>
      </c>
      <c r="D362" s="45">
        <v>3.2870370370370367E-3</v>
      </c>
      <c r="E362" s="44"/>
      <c r="F362" s="45">
        <f>Curso[[#This Row],[Tempo]]*$AG$4</f>
        <v>6.5188429976870757E-3</v>
      </c>
      <c r="G362" s="46">
        <f t="shared" si="42"/>
        <v>2.5328229949992291</v>
      </c>
      <c r="H362" s="47">
        <f>_xlfn.XLOOKUP(Curso[[#This Row],[Tempo Progr Acum]],Controle[Tempo Esperado Acum],Controle[Data corrida],,1,1)</f>
        <v>44701</v>
      </c>
      <c r="I362" s="47">
        <v>44701</v>
      </c>
      <c r="J362" s="48">
        <f ca="1">IF(Curso[[#This Row],[Data Prevista]]&gt;TODAY(),0,IF(Curso[[#This Row],[Data Prevista]]=TODAY(),3,2))</f>
        <v>2</v>
      </c>
      <c r="K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2" s="53">
        <f>IF((Curso[[#This Row],[Estudado]]-7)&lt;$H$2,"",Curso[[#This Row],[Estudado]]-7)</f>
        <v>44694</v>
      </c>
      <c r="M362" s="53">
        <f>IF((Curso[[#This Row],[Estudado]]-15)&lt;$H$2,"",Curso[[#This Row],[Estudado]]-15)</f>
        <v>44686</v>
      </c>
      <c r="N362" s="53">
        <f>IF((Curso[[#This Row],[Estudado]]-30)&lt;$H$2,"",Curso[[#This Row],[Estudado]]-30)</f>
        <v>44671</v>
      </c>
      <c r="O362" s="53" t="str">
        <f>IF((Curso[[#This Row],[Estudado]]-60)&lt;$H$2,"",Curso[[#This Row],[Estudado]]-60)</f>
        <v/>
      </c>
      <c r="P362" s="53" t="str">
        <f>IF((Curso[[#This Row],[Estudado]]-120)&lt;$H$2,"",Curso[[#This Row],[Estudado]]-120)</f>
        <v/>
      </c>
      <c r="Q362" s="48"/>
    </row>
    <row r="363" spans="1:17" x14ac:dyDescent="0.25">
      <c r="A363" s="44">
        <f t="shared" si="41"/>
        <v>362</v>
      </c>
      <c r="B363" s="44" t="s">
        <v>5</v>
      </c>
      <c r="C363" s="44" t="s">
        <v>324</v>
      </c>
      <c r="D363" s="45">
        <v>4.5486111111111109E-3</v>
      </c>
      <c r="E363" s="44"/>
      <c r="F363" s="45">
        <f>Curso[[#This Row],[Tempo]]*$AG$4</f>
        <v>9.020793303137398E-3</v>
      </c>
      <c r="G363" s="46">
        <f t="shared" si="42"/>
        <v>2.5418437883023666</v>
      </c>
      <c r="H363" s="47">
        <f>_xlfn.XLOOKUP(Curso[[#This Row],[Tempo Progr Acum]],Controle[Tempo Esperado Acum],Controle[Data corrida],,1,1)</f>
        <v>44701</v>
      </c>
      <c r="I363" s="47">
        <v>44701</v>
      </c>
      <c r="J363" s="48">
        <f ca="1">IF(Curso[[#This Row],[Data Prevista]]&gt;TODAY(),0,IF(Curso[[#This Row],[Data Prevista]]=TODAY(),3,2))</f>
        <v>2</v>
      </c>
      <c r="K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3" s="53">
        <f>IF((Curso[[#This Row],[Estudado]]-7)&lt;$H$2,"",Curso[[#This Row],[Estudado]]-7)</f>
        <v>44694</v>
      </c>
      <c r="M363" s="53">
        <f>IF((Curso[[#This Row],[Estudado]]-15)&lt;$H$2,"",Curso[[#This Row],[Estudado]]-15)</f>
        <v>44686</v>
      </c>
      <c r="N363" s="53">
        <f>IF((Curso[[#This Row],[Estudado]]-30)&lt;$H$2,"",Curso[[#This Row],[Estudado]]-30)</f>
        <v>44671</v>
      </c>
      <c r="O363" s="53" t="str">
        <f>IF((Curso[[#This Row],[Estudado]]-60)&lt;$H$2,"",Curso[[#This Row],[Estudado]]-60)</f>
        <v/>
      </c>
      <c r="P363" s="53" t="str">
        <f>IF((Curso[[#This Row],[Estudado]]-120)&lt;$H$2,"",Curso[[#This Row],[Estudado]]-120)</f>
        <v/>
      </c>
      <c r="Q363" s="48"/>
    </row>
    <row r="364" spans="1:17" x14ac:dyDescent="0.25">
      <c r="A364" s="44">
        <f t="shared" si="41"/>
        <v>363</v>
      </c>
      <c r="B364" s="44" t="s">
        <v>5</v>
      </c>
      <c r="C364" s="44" t="s">
        <v>325</v>
      </c>
      <c r="D364" s="45">
        <v>6.2962962962962964E-3</v>
      </c>
      <c r="E364" s="44"/>
      <c r="F364" s="45">
        <f>Curso[[#This Row],[Tempo]]*$AG$4</f>
        <v>1.248679785472454E-2</v>
      </c>
      <c r="G364" s="46">
        <f t="shared" si="42"/>
        <v>2.5543305861570911</v>
      </c>
      <c r="H364" s="47">
        <f>_xlfn.XLOOKUP(Curso[[#This Row],[Tempo Progr Acum]],Controle[Tempo Esperado Acum],Controle[Data corrida],,1,1)</f>
        <v>44702</v>
      </c>
      <c r="I364" s="47">
        <v>44701</v>
      </c>
      <c r="J364" s="48">
        <f ca="1">IF(Curso[[#This Row],[Data Prevista]]&gt;TODAY(),0,IF(Curso[[#This Row],[Data Prevista]]=TODAY(),3,2))</f>
        <v>2</v>
      </c>
      <c r="K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4" s="53">
        <f>IF((Curso[[#This Row],[Estudado]]-7)&lt;$H$2,"",Curso[[#This Row],[Estudado]]-7)</f>
        <v>44694</v>
      </c>
      <c r="M364" s="53">
        <f>IF((Curso[[#This Row],[Estudado]]-15)&lt;$H$2,"",Curso[[#This Row],[Estudado]]-15)</f>
        <v>44686</v>
      </c>
      <c r="N364" s="53">
        <f>IF((Curso[[#This Row],[Estudado]]-30)&lt;$H$2,"",Curso[[#This Row],[Estudado]]-30)</f>
        <v>44671</v>
      </c>
      <c r="O364" s="53" t="str">
        <f>IF((Curso[[#This Row],[Estudado]]-60)&lt;$H$2,"",Curso[[#This Row],[Estudado]]-60)</f>
        <v/>
      </c>
      <c r="P364" s="53" t="str">
        <f>IF((Curso[[#This Row],[Estudado]]-120)&lt;$H$2,"",Curso[[#This Row],[Estudado]]-120)</f>
        <v/>
      </c>
      <c r="Q364" s="48"/>
    </row>
    <row r="365" spans="1:17" x14ac:dyDescent="0.25">
      <c r="A365" s="44">
        <f t="shared" si="41"/>
        <v>364</v>
      </c>
      <c r="B365" s="44" t="s">
        <v>5</v>
      </c>
      <c r="C365" s="44" t="s">
        <v>326</v>
      </c>
      <c r="D365" s="45">
        <v>4.2476851851851851E-3</v>
      </c>
      <c r="E365" s="44"/>
      <c r="F365" s="45">
        <f>Curso[[#This Row],[Tempo]]*$AG$4</f>
        <v>8.4239978174336511E-3</v>
      </c>
      <c r="G365" s="46">
        <f t="shared" si="42"/>
        <v>2.5627545839745247</v>
      </c>
      <c r="H365" s="47">
        <f>_xlfn.XLOOKUP(Curso[[#This Row],[Tempo Progr Acum]],Controle[Tempo Esperado Acum],Controle[Data corrida],,1,1)</f>
        <v>44702</v>
      </c>
      <c r="I365" s="47">
        <v>44701</v>
      </c>
      <c r="J365" s="48">
        <f ca="1">IF(Curso[[#This Row],[Data Prevista]]&gt;TODAY(),0,IF(Curso[[#This Row],[Data Prevista]]=TODAY(),3,2))</f>
        <v>2</v>
      </c>
      <c r="K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5" s="53">
        <f>IF((Curso[[#This Row],[Estudado]]-7)&lt;$H$2,"",Curso[[#This Row],[Estudado]]-7)</f>
        <v>44694</v>
      </c>
      <c r="M365" s="53">
        <f>IF((Curso[[#This Row],[Estudado]]-15)&lt;$H$2,"",Curso[[#This Row],[Estudado]]-15)</f>
        <v>44686</v>
      </c>
      <c r="N365" s="53">
        <f>IF((Curso[[#This Row],[Estudado]]-30)&lt;$H$2,"",Curso[[#This Row],[Estudado]]-30)</f>
        <v>44671</v>
      </c>
      <c r="O365" s="53" t="str">
        <f>IF((Curso[[#This Row],[Estudado]]-60)&lt;$H$2,"",Curso[[#This Row],[Estudado]]-60)</f>
        <v/>
      </c>
      <c r="P365" s="53" t="str">
        <f>IF((Curso[[#This Row],[Estudado]]-120)&lt;$H$2,"",Curso[[#This Row],[Estudado]]-120)</f>
        <v/>
      </c>
      <c r="Q365" s="48"/>
    </row>
    <row r="366" spans="1:17" x14ac:dyDescent="0.25">
      <c r="A366" s="44">
        <f t="shared" si="41"/>
        <v>365</v>
      </c>
      <c r="B366" s="44" t="s">
        <v>5</v>
      </c>
      <c r="C366" s="44" t="s">
        <v>327</v>
      </c>
      <c r="D366" s="45">
        <v>3.5185185185185185E-3</v>
      </c>
      <c r="E366" s="44"/>
      <c r="F366" s="45">
        <f>Curso[[#This Row],[Tempo]]*$AG$4</f>
        <v>6.9779164482284195E-3</v>
      </c>
      <c r="G366" s="46">
        <f t="shared" si="42"/>
        <v>2.5697325004227531</v>
      </c>
      <c r="H366" s="47">
        <f>_xlfn.XLOOKUP(Curso[[#This Row],[Tempo Progr Acum]],Controle[Tempo Esperado Acum],Controle[Data corrida],,1,1)</f>
        <v>44702</v>
      </c>
      <c r="I366" s="47">
        <v>44702</v>
      </c>
      <c r="J366" s="48">
        <f ca="1">IF(Curso[[#This Row],[Data Prevista]]&gt;TODAY(),0,IF(Curso[[#This Row],[Data Prevista]]=TODAY(),3,2))</f>
        <v>2</v>
      </c>
      <c r="K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6" s="53">
        <f>IF((Curso[[#This Row],[Estudado]]-7)&lt;$H$2,"",Curso[[#This Row],[Estudado]]-7)</f>
        <v>44695</v>
      </c>
      <c r="M366" s="53">
        <f>IF((Curso[[#This Row],[Estudado]]-15)&lt;$H$2,"",Curso[[#This Row],[Estudado]]-15)</f>
        <v>44687</v>
      </c>
      <c r="N366" s="53">
        <f>IF((Curso[[#This Row],[Estudado]]-30)&lt;$H$2,"",Curso[[#This Row],[Estudado]]-30)</f>
        <v>44672</v>
      </c>
      <c r="O366" s="53" t="str">
        <f>IF((Curso[[#This Row],[Estudado]]-60)&lt;$H$2,"",Curso[[#This Row],[Estudado]]-60)</f>
        <v/>
      </c>
      <c r="P366" s="53" t="str">
        <f>IF((Curso[[#This Row],[Estudado]]-120)&lt;$H$2,"",Curso[[#This Row],[Estudado]]-120)</f>
        <v/>
      </c>
      <c r="Q366" s="48"/>
    </row>
    <row r="367" spans="1:17" x14ac:dyDescent="0.25">
      <c r="A367" s="44">
        <f t="shared" si="41"/>
        <v>366</v>
      </c>
      <c r="B367" s="44" t="s">
        <v>5</v>
      </c>
      <c r="C367" s="44" t="s">
        <v>328</v>
      </c>
      <c r="D367" s="45">
        <v>3.2291666666666666E-3</v>
      </c>
      <c r="E367" s="44"/>
      <c r="F367" s="45">
        <f>Curso[[#This Row],[Tempo]]*$AG$4</f>
        <v>6.4040746350517404E-3</v>
      </c>
      <c r="G367" s="46">
        <f t="shared" si="42"/>
        <v>2.5761365750578049</v>
      </c>
      <c r="H367" s="47">
        <f>_xlfn.XLOOKUP(Curso[[#This Row],[Tempo Progr Acum]],Controle[Tempo Esperado Acum],Controle[Data corrida],,1,1)</f>
        <v>44702</v>
      </c>
      <c r="I367" s="47">
        <v>44702</v>
      </c>
      <c r="J367" s="48">
        <f ca="1">IF(Curso[[#This Row],[Data Prevista]]&gt;TODAY(),0,IF(Curso[[#This Row],[Data Prevista]]=TODAY(),3,2))</f>
        <v>2</v>
      </c>
      <c r="K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7" s="53">
        <f>IF((Curso[[#This Row],[Estudado]]-7)&lt;$H$2,"",Curso[[#This Row],[Estudado]]-7)</f>
        <v>44695</v>
      </c>
      <c r="M367" s="53">
        <f>IF((Curso[[#This Row],[Estudado]]-15)&lt;$H$2,"",Curso[[#This Row],[Estudado]]-15)</f>
        <v>44687</v>
      </c>
      <c r="N367" s="53">
        <f>IF((Curso[[#This Row],[Estudado]]-30)&lt;$H$2,"",Curso[[#This Row],[Estudado]]-30)</f>
        <v>44672</v>
      </c>
      <c r="O367" s="53" t="str">
        <f>IF((Curso[[#This Row],[Estudado]]-60)&lt;$H$2,"",Curso[[#This Row],[Estudado]]-60)</f>
        <v/>
      </c>
      <c r="P367" s="53" t="str">
        <f>IF((Curso[[#This Row],[Estudado]]-120)&lt;$H$2,"",Curso[[#This Row],[Estudado]]-120)</f>
        <v/>
      </c>
      <c r="Q367" s="48"/>
    </row>
    <row r="368" spans="1:17" x14ac:dyDescent="0.25">
      <c r="A368" s="44">
        <f t="shared" si="41"/>
        <v>367</v>
      </c>
      <c r="B368" s="44" t="s">
        <v>5</v>
      </c>
      <c r="C368" s="44" t="s">
        <v>329</v>
      </c>
      <c r="D368" s="45">
        <v>7.789351851851852E-3</v>
      </c>
      <c r="E368" s="44"/>
      <c r="F368" s="45">
        <f>Curso[[#This Row],[Tempo]]*$AG$4</f>
        <v>1.5447821610716206E-2</v>
      </c>
      <c r="G368" s="46">
        <f t="shared" si="42"/>
        <v>2.5915843966685213</v>
      </c>
      <c r="H368" s="47">
        <f>_xlfn.XLOOKUP(Curso[[#This Row],[Tempo Progr Acum]],Controle[Tempo Esperado Acum],Controle[Data corrida],,1,1)</f>
        <v>44702</v>
      </c>
      <c r="I368" s="47">
        <v>44702</v>
      </c>
      <c r="J368" s="48">
        <f ca="1">IF(Curso[[#This Row],[Data Prevista]]&gt;TODAY(),0,IF(Curso[[#This Row],[Data Prevista]]=TODAY(),3,2))</f>
        <v>2</v>
      </c>
      <c r="K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8" s="53">
        <f>IF((Curso[[#This Row],[Estudado]]-7)&lt;$H$2,"",Curso[[#This Row],[Estudado]]-7)</f>
        <v>44695</v>
      </c>
      <c r="M368" s="53">
        <f>IF((Curso[[#This Row],[Estudado]]-15)&lt;$H$2,"",Curso[[#This Row],[Estudado]]-15)</f>
        <v>44687</v>
      </c>
      <c r="N368" s="53">
        <f>IF((Curso[[#This Row],[Estudado]]-30)&lt;$H$2,"",Curso[[#This Row],[Estudado]]-30)</f>
        <v>44672</v>
      </c>
      <c r="O368" s="53" t="str">
        <f>IF((Curso[[#This Row],[Estudado]]-60)&lt;$H$2,"",Curso[[#This Row],[Estudado]]-60)</f>
        <v/>
      </c>
      <c r="P368" s="53" t="str">
        <f>IF((Curso[[#This Row],[Estudado]]-120)&lt;$H$2,"",Curso[[#This Row],[Estudado]]-120)</f>
        <v/>
      </c>
      <c r="Q368" s="48"/>
    </row>
    <row r="369" spans="1:17" x14ac:dyDescent="0.25">
      <c r="A369" s="44">
        <f t="shared" si="41"/>
        <v>368</v>
      </c>
      <c r="B369" s="44" t="s">
        <v>5</v>
      </c>
      <c r="C369" s="44" t="s">
        <v>330</v>
      </c>
      <c r="D369" s="45">
        <v>4.0046296296296297E-3</v>
      </c>
      <c r="E369" s="44"/>
      <c r="F369" s="45">
        <f>Curso[[#This Row],[Tempo]]*$AG$4</f>
        <v>7.9419706943652402E-3</v>
      </c>
      <c r="G369" s="46">
        <f t="shared" si="42"/>
        <v>2.5995263673628863</v>
      </c>
      <c r="H369" s="47">
        <f>_xlfn.XLOOKUP(Curso[[#This Row],[Tempo Progr Acum]],Controle[Tempo Esperado Acum],Controle[Data corrida],,1,1)</f>
        <v>44702</v>
      </c>
      <c r="I369" s="47">
        <v>44702</v>
      </c>
      <c r="J369" s="48">
        <f ca="1">IF(Curso[[#This Row],[Data Prevista]]&gt;TODAY(),0,IF(Curso[[#This Row],[Data Prevista]]=TODAY(),3,2))</f>
        <v>2</v>
      </c>
      <c r="K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9" s="53">
        <f>IF((Curso[[#This Row],[Estudado]]-7)&lt;$H$2,"",Curso[[#This Row],[Estudado]]-7)</f>
        <v>44695</v>
      </c>
      <c r="M369" s="53">
        <f>IF((Curso[[#This Row],[Estudado]]-15)&lt;$H$2,"",Curso[[#This Row],[Estudado]]-15)</f>
        <v>44687</v>
      </c>
      <c r="N369" s="53">
        <f>IF((Curso[[#This Row],[Estudado]]-30)&lt;$H$2,"",Curso[[#This Row],[Estudado]]-30)</f>
        <v>44672</v>
      </c>
      <c r="O369" s="53" t="str">
        <f>IF((Curso[[#This Row],[Estudado]]-60)&lt;$H$2,"",Curso[[#This Row],[Estudado]]-60)</f>
        <v/>
      </c>
      <c r="P369" s="53" t="str">
        <f>IF((Curso[[#This Row],[Estudado]]-120)&lt;$H$2,"",Curso[[#This Row],[Estudado]]-120)</f>
        <v/>
      </c>
      <c r="Q369" s="48"/>
    </row>
    <row r="370" spans="1:17" x14ac:dyDescent="0.25">
      <c r="A370" s="44">
        <f t="shared" si="41"/>
        <v>369</v>
      </c>
      <c r="B370" s="44" t="s">
        <v>5</v>
      </c>
      <c r="C370" s="44" t="s">
        <v>331</v>
      </c>
      <c r="D370" s="45">
        <v>4.7106481481481478E-3</v>
      </c>
      <c r="E370" s="44"/>
      <c r="F370" s="45">
        <f>Curso[[#This Row],[Tempo]]*$AG$4</f>
        <v>9.3421447185163368E-3</v>
      </c>
      <c r="G370" s="46">
        <f t="shared" si="42"/>
        <v>2.6088685120814028</v>
      </c>
      <c r="H370" s="47">
        <f>_xlfn.XLOOKUP(Curso[[#This Row],[Tempo Progr Acum]],Controle[Tempo Esperado Acum],Controle[Data corrida],,1,1)</f>
        <v>44702</v>
      </c>
      <c r="I370" s="47">
        <v>44702</v>
      </c>
      <c r="J370" s="48">
        <f ca="1">IF(Curso[[#This Row],[Data Prevista]]&gt;TODAY(),0,IF(Curso[[#This Row],[Data Prevista]]=TODAY(),3,2))</f>
        <v>2</v>
      </c>
      <c r="K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0" s="53">
        <f>IF((Curso[[#This Row],[Estudado]]-7)&lt;$H$2,"",Curso[[#This Row],[Estudado]]-7)</f>
        <v>44695</v>
      </c>
      <c r="M370" s="53">
        <f>IF((Curso[[#This Row],[Estudado]]-15)&lt;$H$2,"",Curso[[#This Row],[Estudado]]-15)</f>
        <v>44687</v>
      </c>
      <c r="N370" s="53">
        <f>IF((Curso[[#This Row],[Estudado]]-30)&lt;$H$2,"",Curso[[#This Row],[Estudado]]-30)</f>
        <v>44672</v>
      </c>
      <c r="O370" s="53" t="str">
        <f>IF((Curso[[#This Row],[Estudado]]-60)&lt;$H$2,"",Curso[[#This Row],[Estudado]]-60)</f>
        <v/>
      </c>
      <c r="P370" s="53" t="str">
        <f>IF((Curso[[#This Row],[Estudado]]-120)&lt;$H$2,"",Curso[[#This Row],[Estudado]]-120)</f>
        <v/>
      </c>
      <c r="Q370" s="48"/>
    </row>
    <row r="371" spans="1:17" x14ac:dyDescent="0.25">
      <c r="A371" s="44">
        <f t="shared" si="41"/>
        <v>370</v>
      </c>
      <c r="B371" s="44" t="s">
        <v>5</v>
      </c>
      <c r="C371" s="44" t="s">
        <v>332</v>
      </c>
      <c r="D371" s="45">
        <v>4.3518518518518515E-3</v>
      </c>
      <c r="E371" s="44"/>
      <c r="F371" s="45">
        <f>Curso[[#This Row],[Tempo]]*$AG$4</f>
        <v>8.6305808701772554E-3</v>
      </c>
      <c r="G371" s="46">
        <f t="shared" si="42"/>
        <v>2.6174990929515802</v>
      </c>
      <c r="H371" s="47">
        <f>_xlfn.XLOOKUP(Curso[[#This Row],[Tempo Progr Acum]],Controle[Tempo Esperado Acum],Controle[Data corrida],,1,1)</f>
        <v>44702</v>
      </c>
      <c r="I371" s="47">
        <v>44702</v>
      </c>
      <c r="J371" s="48">
        <f ca="1">IF(Curso[[#This Row],[Data Prevista]]&gt;TODAY(),0,IF(Curso[[#This Row],[Data Prevista]]=TODAY(),3,2))</f>
        <v>2</v>
      </c>
      <c r="K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1" s="53">
        <f>IF((Curso[[#This Row],[Estudado]]-7)&lt;$H$2,"",Curso[[#This Row],[Estudado]]-7)</f>
        <v>44695</v>
      </c>
      <c r="M371" s="53">
        <f>IF((Curso[[#This Row],[Estudado]]-15)&lt;$H$2,"",Curso[[#This Row],[Estudado]]-15)</f>
        <v>44687</v>
      </c>
      <c r="N371" s="53">
        <f>IF((Curso[[#This Row],[Estudado]]-30)&lt;$H$2,"",Curso[[#This Row],[Estudado]]-30)</f>
        <v>44672</v>
      </c>
      <c r="O371" s="53" t="str">
        <f>IF((Curso[[#This Row],[Estudado]]-60)&lt;$H$2,"",Curso[[#This Row],[Estudado]]-60)</f>
        <v/>
      </c>
      <c r="P371" s="53" t="str">
        <f>IF((Curso[[#This Row],[Estudado]]-120)&lt;$H$2,"",Curso[[#This Row],[Estudado]]-120)</f>
        <v/>
      </c>
      <c r="Q371" s="48"/>
    </row>
    <row r="372" spans="1:17" x14ac:dyDescent="0.25">
      <c r="A372" s="44">
        <f t="shared" si="41"/>
        <v>371</v>
      </c>
      <c r="B372" s="44" t="s">
        <v>5</v>
      </c>
      <c r="C372" s="44" t="s">
        <v>333</v>
      </c>
      <c r="D372" s="45">
        <v>4.31712962962963E-3</v>
      </c>
      <c r="E372" s="44"/>
      <c r="F372" s="45">
        <f>Curso[[#This Row],[Tempo]]*$AG$4</f>
        <v>8.5617198525960551E-3</v>
      </c>
      <c r="G372" s="46">
        <f t="shared" si="42"/>
        <v>2.6260608128041762</v>
      </c>
      <c r="H372" s="47">
        <f>_xlfn.XLOOKUP(Curso[[#This Row],[Tempo Progr Acum]],Controle[Tempo Esperado Acum],Controle[Data corrida],,1,1)</f>
        <v>44702</v>
      </c>
      <c r="I372" s="47">
        <v>44702</v>
      </c>
      <c r="J372" s="48">
        <f ca="1">IF(Curso[[#This Row],[Data Prevista]]&gt;TODAY(),0,IF(Curso[[#This Row],[Data Prevista]]=TODAY(),3,2))</f>
        <v>2</v>
      </c>
      <c r="K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2" s="53">
        <f>IF((Curso[[#This Row],[Estudado]]-7)&lt;$H$2,"",Curso[[#This Row],[Estudado]]-7)</f>
        <v>44695</v>
      </c>
      <c r="M372" s="53">
        <f>IF((Curso[[#This Row],[Estudado]]-15)&lt;$H$2,"",Curso[[#This Row],[Estudado]]-15)</f>
        <v>44687</v>
      </c>
      <c r="N372" s="53">
        <f>IF((Curso[[#This Row],[Estudado]]-30)&lt;$H$2,"",Curso[[#This Row],[Estudado]]-30)</f>
        <v>44672</v>
      </c>
      <c r="O372" s="53" t="str">
        <f>IF((Curso[[#This Row],[Estudado]]-60)&lt;$H$2,"",Curso[[#This Row],[Estudado]]-60)</f>
        <v/>
      </c>
      <c r="P372" s="53" t="str">
        <f>IF((Curso[[#This Row],[Estudado]]-120)&lt;$H$2,"",Curso[[#This Row],[Estudado]]-120)</f>
        <v/>
      </c>
      <c r="Q372" s="48"/>
    </row>
    <row r="373" spans="1:17" x14ac:dyDescent="0.25">
      <c r="A373" s="44">
        <f t="shared" si="41"/>
        <v>372</v>
      </c>
      <c r="B373" s="44" t="s">
        <v>5</v>
      </c>
      <c r="C373" s="44" t="s">
        <v>334</v>
      </c>
      <c r="D373" s="45">
        <v>6.5972222222222222E-3</v>
      </c>
      <c r="E373" s="44"/>
      <c r="F373" s="45">
        <f>Curso[[#This Row],[Tempo]]*$AG$4</f>
        <v>1.3083593340428287E-2</v>
      </c>
      <c r="G373" s="46">
        <f t="shared" si="42"/>
        <v>2.6391444061446045</v>
      </c>
      <c r="H373" s="47">
        <f>_xlfn.XLOOKUP(Curso[[#This Row],[Tempo Progr Acum]],Controle[Tempo Esperado Acum],Controle[Data corrida],,1,1)</f>
        <v>44704</v>
      </c>
      <c r="I373" s="47">
        <v>44702</v>
      </c>
      <c r="J373" s="48">
        <f ca="1">IF(Curso[[#This Row],[Data Prevista]]&gt;TODAY(),0,IF(Curso[[#This Row],[Data Prevista]]=TODAY(),3,2))</f>
        <v>0</v>
      </c>
      <c r="K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1</v>
      </c>
      <c r="L373" s="53">
        <f>IF((Curso[[#This Row],[Estudado]]-7)&lt;$H$2,"",Curso[[#This Row],[Estudado]]-7)</f>
        <v>44695</v>
      </c>
      <c r="M373" s="53">
        <f>IF((Curso[[#This Row],[Estudado]]-15)&lt;$H$2,"",Curso[[#This Row],[Estudado]]-15)</f>
        <v>44687</v>
      </c>
      <c r="N373" s="53">
        <f>IF((Curso[[#This Row],[Estudado]]-30)&lt;$H$2,"",Curso[[#This Row],[Estudado]]-30)</f>
        <v>44672</v>
      </c>
      <c r="O373" s="53" t="str">
        <f>IF((Curso[[#This Row],[Estudado]]-60)&lt;$H$2,"",Curso[[#This Row],[Estudado]]-60)</f>
        <v/>
      </c>
      <c r="P373" s="53" t="str">
        <f>IF((Curso[[#This Row],[Estudado]]-120)&lt;$H$2,"",Curso[[#This Row],[Estudado]]-120)</f>
        <v/>
      </c>
      <c r="Q373" s="48"/>
    </row>
    <row r="374" spans="1:17" x14ac:dyDescent="0.25">
      <c r="A374" s="44">
        <f t="shared" si="41"/>
        <v>373</v>
      </c>
      <c r="B374" s="44" t="s">
        <v>5</v>
      </c>
      <c r="C374" s="44" t="s">
        <v>335</v>
      </c>
      <c r="D374" s="45">
        <v>6.5277777777777782E-3</v>
      </c>
      <c r="E374" s="44"/>
      <c r="F374" s="45">
        <f>Curso[[#This Row],[Tempo]]*$AG$4</f>
        <v>1.2945871305265885E-2</v>
      </c>
      <c r="G374" s="46">
        <f t="shared" si="42"/>
        <v>2.6520902774498705</v>
      </c>
      <c r="H374" s="47">
        <f>_xlfn.XLOOKUP(Curso[[#This Row],[Tempo Progr Acum]],Controle[Tempo Esperado Acum],Controle[Data corrida],,1,1)</f>
        <v>44704</v>
      </c>
      <c r="I374" s="47">
        <v>44702</v>
      </c>
      <c r="J374" s="48">
        <f ca="1">IF(Curso[[#This Row],[Data Prevista]]&gt;TODAY(),0,IF(Curso[[#This Row],[Data Prevista]]=TODAY(),3,2))</f>
        <v>0</v>
      </c>
      <c r="K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1</v>
      </c>
      <c r="L374" s="53">
        <f>IF((Curso[[#This Row],[Estudado]]-7)&lt;$H$2,"",Curso[[#This Row],[Estudado]]-7)</f>
        <v>44695</v>
      </c>
      <c r="M374" s="53">
        <f>IF((Curso[[#This Row],[Estudado]]-15)&lt;$H$2,"",Curso[[#This Row],[Estudado]]-15)</f>
        <v>44687</v>
      </c>
      <c r="N374" s="53">
        <f>IF((Curso[[#This Row],[Estudado]]-30)&lt;$H$2,"",Curso[[#This Row],[Estudado]]-30)</f>
        <v>44672</v>
      </c>
      <c r="O374" s="53" t="str">
        <f>IF((Curso[[#This Row],[Estudado]]-60)&lt;$H$2,"",Curso[[#This Row],[Estudado]]-60)</f>
        <v/>
      </c>
      <c r="P374" s="53" t="str">
        <f>IF((Curso[[#This Row],[Estudado]]-120)&lt;$H$2,"",Curso[[#This Row],[Estudado]]-120)</f>
        <v/>
      </c>
      <c r="Q374" s="48"/>
    </row>
    <row r="375" spans="1:17" x14ac:dyDescent="0.25">
      <c r="A375" s="44">
        <f t="shared" si="41"/>
        <v>374</v>
      </c>
      <c r="B375" s="44" t="s">
        <v>5</v>
      </c>
      <c r="C375" s="44" t="s">
        <v>336</v>
      </c>
      <c r="D375" s="45">
        <v>3.8194444444444443E-3</v>
      </c>
      <c r="E375" s="44"/>
      <c r="F375" s="45">
        <f>Curso[[#This Row],[Tempo]]*$AG$4</f>
        <v>7.5747119339321656E-3</v>
      </c>
      <c r="G375" s="46">
        <f t="shared" si="42"/>
        <v>2.6596649893838027</v>
      </c>
      <c r="H375" s="47">
        <f>_xlfn.XLOOKUP(Curso[[#This Row],[Tempo Progr Acum]],Controle[Tempo Esperado Acum],Controle[Data corrida],,1,1)</f>
        <v>44704</v>
      </c>
      <c r="I375" s="47">
        <v>44702</v>
      </c>
      <c r="J375" s="48">
        <f ca="1">IF(Curso[[#This Row],[Data Prevista]]&gt;TODAY(),0,IF(Curso[[#This Row],[Data Prevista]]=TODAY(),3,2))</f>
        <v>0</v>
      </c>
      <c r="K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1</v>
      </c>
      <c r="L375" s="53">
        <f>IF((Curso[[#This Row],[Estudado]]-7)&lt;$H$2,"",Curso[[#This Row],[Estudado]]-7)</f>
        <v>44695</v>
      </c>
      <c r="M375" s="53">
        <f>IF((Curso[[#This Row],[Estudado]]-15)&lt;$H$2,"",Curso[[#This Row],[Estudado]]-15)</f>
        <v>44687</v>
      </c>
      <c r="N375" s="53">
        <f>IF((Curso[[#This Row],[Estudado]]-30)&lt;$H$2,"",Curso[[#This Row],[Estudado]]-30)</f>
        <v>44672</v>
      </c>
      <c r="O375" s="53" t="str">
        <f>IF((Curso[[#This Row],[Estudado]]-60)&lt;$H$2,"",Curso[[#This Row],[Estudado]]-60)</f>
        <v/>
      </c>
      <c r="P375" s="53" t="str">
        <f>IF((Curso[[#This Row],[Estudado]]-120)&lt;$H$2,"",Curso[[#This Row],[Estudado]]-120)</f>
        <v/>
      </c>
      <c r="Q375" s="48"/>
    </row>
    <row r="376" spans="1:17" x14ac:dyDescent="0.25">
      <c r="A376" s="44">
        <f t="shared" si="41"/>
        <v>375</v>
      </c>
      <c r="B376" s="44" t="s">
        <v>5</v>
      </c>
      <c r="C376" s="44" t="s">
        <v>337</v>
      </c>
      <c r="D376" s="45">
        <v>2.9398148148148148E-3</v>
      </c>
      <c r="E376" s="44"/>
      <c r="F376" s="45">
        <f>Curso[[#This Row],[Tempo]]*$AG$4</f>
        <v>5.8302328218750614E-3</v>
      </c>
      <c r="G376" s="46">
        <f t="shared" si="42"/>
        <v>2.6654952222056778</v>
      </c>
      <c r="H376" s="47">
        <f>_xlfn.XLOOKUP(Curso[[#This Row],[Tempo Progr Acum]],Controle[Tempo Esperado Acum],Controle[Data corrida],,1,1)</f>
        <v>44704</v>
      </c>
      <c r="I376" s="47">
        <v>44702</v>
      </c>
      <c r="J376" s="48">
        <f ca="1">IF(Curso[[#This Row],[Data Prevista]]&gt;TODAY(),0,IF(Curso[[#This Row],[Data Prevista]]=TODAY(),3,2))</f>
        <v>0</v>
      </c>
      <c r="K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1</v>
      </c>
      <c r="L376" s="53">
        <f>IF((Curso[[#This Row],[Estudado]]-7)&lt;$H$2,"",Curso[[#This Row],[Estudado]]-7)</f>
        <v>44695</v>
      </c>
      <c r="M376" s="53">
        <f>IF((Curso[[#This Row],[Estudado]]-15)&lt;$H$2,"",Curso[[#This Row],[Estudado]]-15)</f>
        <v>44687</v>
      </c>
      <c r="N376" s="53">
        <f>IF((Curso[[#This Row],[Estudado]]-30)&lt;$H$2,"",Curso[[#This Row],[Estudado]]-30)</f>
        <v>44672</v>
      </c>
      <c r="O376" s="53" t="str">
        <f>IF((Curso[[#This Row],[Estudado]]-60)&lt;$H$2,"",Curso[[#This Row],[Estudado]]-60)</f>
        <v/>
      </c>
      <c r="P376" s="53" t="str">
        <f>IF((Curso[[#This Row],[Estudado]]-120)&lt;$H$2,"",Curso[[#This Row],[Estudado]]-120)</f>
        <v/>
      </c>
      <c r="Q376" s="48"/>
    </row>
    <row r="377" spans="1:17" x14ac:dyDescent="0.25">
      <c r="A377" s="44">
        <f t="shared" si="41"/>
        <v>376</v>
      </c>
      <c r="B377" s="44" t="s">
        <v>5</v>
      </c>
      <c r="C377" s="44" t="s">
        <v>338</v>
      </c>
      <c r="D377" s="45">
        <v>6.6666666666666671E-3</v>
      </c>
      <c r="E377" s="44"/>
      <c r="F377" s="45">
        <f>Curso[[#This Row],[Tempo]]*$AG$4</f>
        <v>1.3221315375590691E-2</v>
      </c>
      <c r="G377" s="46">
        <f t="shared" si="42"/>
        <v>2.6787165375812685</v>
      </c>
      <c r="H377" s="47">
        <f>_xlfn.XLOOKUP(Curso[[#This Row],[Tempo Progr Acum]],Controle[Tempo Esperado Acum],Controle[Data corrida],,1,1)</f>
        <v>44704</v>
      </c>
      <c r="I377" s="47">
        <v>44702</v>
      </c>
      <c r="J377" s="48">
        <f ca="1">IF(Curso[[#This Row],[Data Prevista]]&gt;TODAY(),0,IF(Curso[[#This Row],[Data Prevista]]=TODAY(),3,2))</f>
        <v>0</v>
      </c>
      <c r="K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1</v>
      </c>
      <c r="L377" s="53">
        <f>IF((Curso[[#This Row],[Estudado]]-7)&lt;$H$2,"",Curso[[#This Row],[Estudado]]-7)</f>
        <v>44695</v>
      </c>
      <c r="M377" s="53">
        <f>IF((Curso[[#This Row],[Estudado]]-15)&lt;$H$2,"",Curso[[#This Row],[Estudado]]-15)</f>
        <v>44687</v>
      </c>
      <c r="N377" s="53">
        <f>IF((Curso[[#This Row],[Estudado]]-30)&lt;$H$2,"",Curso[[#This Row],[Estudado]]-30)</f>
        <v>44672</v>
      </c>
      <c r="O377" s="53" t="str">
        <f>IF((Curso[[#This Row],[Estudado]]-60)&lt;$H$2,"",Curso[[#This Row],[Estudado]]-60)</f>
        <v/>
      </c>
      <c r="P377" s="53" t="str">
        <f>IF((Curso[[#This Row],[Estudado]]-120)&lt;$H$2,"",Curso[[#This Row],[Estudado]]-120)</f>
        <v/>
      </c>
      <c r="Q377" s="48"/>
    </row>
    <row r="378" spans="1:17" x14ac:dyDescent="0.25">
      <c r="A378" s="44">
        <f t="shared" si="41"/>
        <v>377</v>
      </c>
      <c r="B378" s="44" t="s">
        <v>5</v>
      </c>
      <c r="C378" s="44" t="s">
        <v>339</v>
      </c>
      <c r="D378" s="45">
        <v>6.5624999999999998E-3</v>
      </c>
      <c r="E378" s="44"/>
      <c r="F378" s="45">
        <f>Curso[[#This Row],[Tempo]]*$AG$4</f>
        <v>1.3014732322847085E-2</v>
      </c>
      <c r="G378" s="46">
        <f t="shared" si="42"/>
        <v>2.6917312699041154</v>
      </c>
      <c r="H378" s="47">
        <f>_xlfn.XLOOKUP(Curso[[#This Row],[Tempo Progr Acum]],Controle[Tempo Esperado Acum],Controle[Data corrida],,1,1)</f>
        <v>44704</v>
      </c>
      <c r="I378" s="47">
        <v>44702</v>
      </c>
      <c r="J378" s="48">
        <f ca="1">IF(Curso[[#This Row],[Data Prevista]]&gt;TODAY(),0,IF(Curso[[#This Row],[Data Prevista]]=TODAY(),3,2))</f>
        <v>0</v>
      </c>
      <c r="K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1</v>
      </c>
      <c r="L378" s="53">
        <f>IF((Curso[[#This Row],[Estudado]]-7)&lt;$H$2,"",Curso[[#This Row],[Estudado]]-7)</f>
        <v>44695</v>
      </c>
      <c r="M378" s="53">
        <f>IF((Curso[[#This Row],[Estudado]]-15)&lt;$H$2,"",Curso[[#This Row],[Estudado]]-15)</f>
        <v>44687</v>
      </c>
      <c r="N378" s="53">
        <f>IF((Curso[[#This Row],[Estudado]]-30)&lt;$H$2,"",Curso[[#This Row],[Estudado]]-30)</f>
        <v>44672</v>
      </c>
      <c r="O378" s="53" t="str">
        <f>IF((Curso[[#This Row],[Estudado]]-60)&lt;$H$2,"",Curso[[#This Row],[Estudado]]-60)</f>
        <v/>
      </c>
      <c r="P378" s="53" t="str">
        <f>IF((Curso[[#This Row],[Estudado]]-120)&lt;$H$2,"",Curso[[#This Row],[Estudado]]-120)</f>
        <v/>
      </c>
      <c r="Q378" s="48"/>
    </row>
    <row r="379" spans="1:17" x14ac:dyDescent="0.25">
      <c r="A379" s="44">
        <f t="shared" si="41"/>
        <v>378</v>
      </c>
      <c r="B379" s="44" t="s">
        <v>5</v>
      </c>
      <c r="C379" s="44" t="s">
        <v>340</v>
      </c>
      <c r="D379" s="45">
        <v>6.0185185185185177E-3</v>
      </c>
      <c r="E379" s="44"/>
      <c r="F379" s="45">
        <f>Curso[[#This Row],[Tempo]]*$AG$4</f>
        <v>1.1935909714074927E-2</v>
      </c>
      <c r="G379" s="46">
        <f t="shared" si="42"/>
        <v>2.7036671796181904</v>
      </c>
      <c r="H379" s="47">
        <f>_xlfn.XLOOKUP(Curso[[#This Row],[Tempo Progr Acum]],Controle[Tempo Esperado Acum],Controle[Data corrida],,1,1)</f>
        <v>44704</v>
      </c>
      <c r="I379" s="44"/>
      <c r="J379" s="48">
        <f ca="1">IF(Curso[[#This Row],[Data Prevista]]&gt;TODAY(),0,IF(Curso[[#This Row],[Data Prevista]]=TODAY(),3,2))</f>
        <v>0</v>
      </c>
      <c r="K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79" s="53" t="str">
        <f>IF((Curso[[#This Row],[Estudado]]-7)&lt;$H$2,"",Curso[[#This Row],[Estudado]]-7)</f>
        <v/>
      </c>
      <c r="M379" s="53" t="str">
        <f>IF((Curso[[#This Row],[Estudado]]-15)&lt;$H$2,"",Curso[[#This Row],[Estudado]]-15)</f>
        <v/>
      </c>
      <c r="N379" s="53" t="str">
        <f>IF((Curso[[#This Row],[Estudado]]-30)&lt;$H$2,"",Curso[[#This Row],[Estudado]]-30)</f>
        <v/>
      </c>
      <c r="O379" s="53" t="str">
        <f>IF((Curso[[#This Row],[Estudado]]-60)&lt;$H$2,"",Curso[[#This Row],[Estudado]]-60)</f>
        <v/>
      </c>
      <c r="P379" s="53" t="str">
        <f>IF((Curso[[#This Row],[Estudado]]-120)&lt;$H$2,"",Curso[[#This Row],[Estudado]]-120)</f>
        <v/>
      </c>
      <c r="Q379" s="48"/>
    </row>
    <row r="380" spans="1:17" x14ac:dyDescent="0.25">
      <c r="A380" s="44">
        <f t="shared" si="41"/>
        <v>379</v>
      </c>
      <c r="B380" s="44" t="s">
        <v>5</v>
      </c>
      <c r="C380" s="44" t="s">
        <v>68</v>
      </c>
      <c r="D380" s="45">
        <v>0</v>
      </c>
      <c r="E380" s="44" t="s">
        <v>262</v>
      </c>
      <c r="F380" s="45">
        <f>Curso[[#This Row],[Tempo]]*$AG$4</f>
        <v>0</v>
      </c>
      <c r="G380" s="46">
        <f t="shared" si="42"/>
        <v>2.7036671796181904</v>
      </c>
      <c r="H380" s="47">
        <f>_xlfn.XLOOKUP(Curso[[#This Row],[Tempo Progr Acum]],Controle[Tempo Esperado Acum],Controle[Data corrida],,1,1)</f>
        <v>44704</v>
      </c>
      <c r="I380" s="44"/>
      <c r="J380" s="48">
        <f ca="1">IF(Curso[[#This Row],[Data Prevista]]&gt;TODAY(),0,IF(Curso[[#This Row],[Data Prevista]]=TODAY(),3,2))</f>
        <v>0</v>
      </c>
      <c r="K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0" s="53" t="str">
        <f>IF((Curso[[#This Row],[Estudado]]-7)&lt;$H$2,"",Curso[[#This Row],[Estudado]]-7)</f>
        <v/>
      </c>
      <c r="M380" s="53" t="str">
        <f>IF((Curso[[#This Row],[Estudado]]-15)&lt;$H$2,"",Curso[[#This Row],[Estudado]]-15)</f>
        <v/>
      </c>
      <c r="N380" s="53" t="str">
        <f>IF((Curso[[#This Row],[Estudado]]-30)&lt;$H$2,"",Curso[[#This Row],[Estudado]]-30)</f>
        <v/>
      </c>
      <c r="O380" s="53" t="str">
        <f>IF((Curso[[#This Row],[Estudado]]-60)&lt;$H$2,"",Curso[[#This Row],[Estudado]]-60)</f>
        <v/>
      </c>
      <c r="P380" s="53" t="str">
        <f>IF((Curso[[#This Row],[Estudado]]-120)&lt;$H$2,"",Curso[[#This Row],[Estudado]]-120)</f>
        <v/>
      </c>
      <c r="Q380" s="48"/>
    </row>
    <row r="381" spans="1:17" x14ac:dyDescent="0.25">
      <c r="A381" s="44">
        <f t="shared" si="41"/>
        <v>380</v>
      </c>
      <c r="B381" s="44" t="s">
        <v>5</v>
      </c>
      <c r="C381" s="44" t="s">
        <v>2411</v>
      </c>
      <c r="D381" s="45">
        <v>0</v>
      </c>
      <c r="E381" s="44" t="s">
        <v>7</v>
      </c>
      <c r="F381" s="45">
        <f>Curso[[#This Row],[Tempo]]*$AG$4</f>
        <v>0</v>
      </c>
      <c r="G381" s="46">
        <f t="shared" si="42"/>
        <v>2.7036671796181904</v>
      </c>
      <c r="H381" s="47">
        <f>_xlfn.XLOOKUP(Curso[[#This Row],[Tempo Progr Acum]],Controle[Tempo Esperado Acum],Controle[Data corrida],,1,1)</f>
        <v>44704</v>
      </c>
      <c r="I381" s="44"/>
      <c r="J381" s="48">
        <f ca="1">IF(Curso[[#This Row],[Data Prevista]]&gt;TODAY(),0,IF(Curso[[#This Row],[Data Prevista]]=TODAY(),3,2))</f>
        <v>0</v>
      </c>
      <c r="K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1" s="53" t="str">
        <f>IF((Curso[[#This Row],[Estudado]]-7)&lt;$H$2,"",Curso[[#This Row],[Estudado]]-7)</f>
        <v/>
      </c>
      <c r="M381" s="53" t="str">
        <f>IF((Curso[[#This Row],[Estudado]]-15)&lt;$H$2,"",Curso[[#This Row],[Estudado]]-15)</f>
        <v/>
      </c>
      <c r="N381" s="53" t="str">
        <f>IF((Curso[[#This Row],[Estudado]]-30)&lt;$H$2,"",Curso[[#This Row],[Estudado]]-30)</f>
        <v/>
      </c>
      <c r="O381" s="53" t="str">
        <f>IF((Curso[[#This Row],[Estudado]]-60)&lt;$H$2,"",Curso[[#This Row],[Estudado]]-60)</f>
        <v/>
      </c>
      <c r="P381" s="53" t="str">
        <f>IF((Curso[[#This Row],[Estudado]]-120)&lt;$H$2,"",Curso[[#This Row],[Estudado]]-120)</f>
        <v/>
      </c>
      <c r="Q381" s="48"/>
    </row>
    <row r="382" spans="1:17" x14ac:dyDescent="0.25">
      <c r="A382" s="44">
        <f t="shared" si="41"/>
        <v>381</v>
      </c>
      <c r="B382" s="44" t="s">
        <v>5</v>
      </c>
      <c r="C382" s="44" t="s">
        <v>2412</v>
      </c>
      <c r="D382" s="45">
        <v>0</v>
      </c>
      <c r="E382" s="44" t="s">
        <v>7</v>
      </c>
      <c r="F382" s="45">
        <f>Curso[[#This Row],[Tempo]]*$AG$4</f>
        <v>0</v>
      </c>
      <c r="G382" s="46">
        <f t="shared" si="42"/>
        <v>2.7036671796181904</v>
      </c>
      <c r="H382" s="47">
        <f>_xlfn.XLOOKUP(Curso[[#This Row],[Tempo Progr Acum]],Controle[Tempo Esperado Acum],Controle[Data corrida],,1,1)</f>
        <v>44704</v>
      </c>
      <c r="I382" s="44"/>
      <c r="J382" s="48">
        <f ca="1">IF(Curso[[#This Row],[Data Prevista]]&gt;TODAY(),0,IF(Curso[[#This Row],[Data Prevista]]=TODAY(),3,2))</f>
        <v>0</v>
      </c>
      <c r="K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2" s="53" t="str">
        <f>IF((Curso[[#This Row],[Estudado]]-7)&lt;$H$2,"",Curso[[#This Row],[Estudado]]-7)</f>
        <v/>
      </c>
      <c r="M382" s="53" t="str">
        <f>IF((Curso[[#This Row],[Estudado]]-15)&lt;$H$2,"",Curso[[#This Row],[Estudado]]-15)</f>
        <v/>
      </c>
      <c r="N382" s="53" t="str">
        <f>IF((Curso[[#This Row],[Estudado]]-30)&lt;$H$2,"",Curso[[#This Row],[Estudado]]-30)</f>
        <v/>
      </c>
      <c r="O382" s="53" t="str">
        <f>IF((Curso[[#This Row],[Estudado]]-60)&lt;$H$2,"",Curso[[#This Row],[Estudado]]-60)</f>
        <v/>
      </c>
      <c r="P382" s="53" t="str">
        <f>IF((Curso[[#This Row],[Estudado]]-120)&lt;$H$2,"",Curso[[#This Row],[Estudado]]-120)</f>
        <v/>
      </c>
      <c r="Q382" s="48"/>
    </row>
    <row r="383" spans="1:17" x14ac:dyDescent="0.25">
      <c r="A383" s="44">
        <f t="shared" si="41"/>
        <v>382</v>
      </c>
      <c r="B383" s="44" t="s">
        <v>5</v>
      </c>
      <c r="C383" s="44" t="s">
        <v>2413</v>
      </c>
      <c r="D383" s="45">
        <v>5.2546296296296299E-3</v>
      </c>
      <c r="E383" s="44"/>
      <c r="F383" s="45">
        <f>Curso[[#This Row],[Tempo]]*$AG$4</f>
        <v>1.0420967327288496E-2</v>
      </c>
      <c r="G383" s="46">
        <f t="shared" si="42"/>
        <v>2.7140881469454787</v>
      </c>
      <c r="H383" s="47">
        <f>_xlfn.XLOOKUP(Curso[[#This Row],[Tempo Progr Acum]],Controle[Tempo Esperado Acum],Controle[Data corrida],,1,1)</f>
        <v>44704</v>
      </c>
      <c r="I383" s="44"/>
      <c r="J383" s="48">
        <f ca="1">IF(Curso[[#This Row],[Data Prevista]]&gt;TODAY(),0,IF(Curso[[#This Row],[Data Prevista]]=TODAY(),3,2))</f>
        <v>0</v>
      </c>
      <c r="K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3" s="53" t="str">
        <f>IF((Curso[[#This Row],[Estudado]]-7)&lt;$H$2,"",Curso[[#This Row],[Estudado]]-7)</f>
        <v/>
      </c>
      <c r="M383" s="53" t="str">
        <f>IF((Curso[[#This Row],[Estudado]]-15)&lt;$H$2,"",Curso[[#This Row],[Estudado]]-15)</f>
        <v/>
      </c>
      <c r="N383" s="53" t="str">
        <f>IF((Curso[[#This Row],[Estudado]]-30)&lt;$H$2,"",Curso[[#This Row],[Estudado]]-30)</f>
        <v/>
      </c>
      <c r="O383" s="53" t="str">
        <f>IF((Curso[[#This Row],[Estudado]]-60)&lt;$H$2,"",Curso[[#This Row],[Estudado]]-60)</f>
        <v/>
      </c>
      <c r="P383" s="53" t="str">
        <f>IF((Curso[[#This Row],[Estudado]]-120)&lt;$H$2,"",Curso[[#This Row],[Estudado]]-120)</f>
        <v/>
      </c>
      <c r="Q383" s="48"/>
    </row>
    <row r="384" spans="1:17" x14ac:dyDescent="0.25">
      <c r="A384" s="44">
        <f t="shared" si="41"/>
        <v>383</v>
      </c>
      <c r="B384" s="44" t="s">
        <v>5</v>
      </c>
      <c r="C384" s="44" t="s">
        <v>2414</v>
      </c>
      <c r="D384" s="45">
        <v>6.7129629629629622E-3</v>
      </c>
      <c r="E384" s="44"/>
      <c r="F384" s="45">
        <f>Curso[[#This Row],[Tempo]]*$AG$4</f>
        <v>1.3313130065698958E-2</v>
      </c>
      <c r="G384" s="46">
        <f t="shared" si="42"/>
        <v>2.7274012770111775</v>
      </c>
      <c r="H384" s="47">
        <f>_xlfn.XLOOKUP(Curso[[#This Row],[Tempo Progr Acum]],Controle[Tempo Esperado Acum],Controle[Data corrida],,1,1)</f>
        <v>44705</v>
      </c>
      <c r="I384" s="44"/>
      <c r="J384" s="48">
        <f ca="1">IF(Curso[[#This Row],[Data Prevista]]&gt;TODAY(),0,IF(Curso[[#This Row],[Data Prevista]]=TODAY(),3,2))</f>
        <v>0</v>
      </c>
      <c r="K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4" s="53" t="str">
        <f>IF((Curso[[#This Row],[Estudado]]-7)&lt;$H$2,"",Curso[[#This Row],[Estudado]]-7)</f>
        <v/>
      </c>
      <c r="M384" s="53" t="str">
        <f>IF((Curso[[#This Row],[Estudado]]-15)&lt;$H$2,"",Curso[[#This Row],[Estudado]]-15)</f>
        <v/>
      </c>
      <c r="N384" s="53" t="str">
        <f>IF((Curso[[#This Row],[Estudado]]-30)&lt;$H$2,"",Curso[[#This Row],[Estudado]]-30)</f>
        <v/>
      </c>
      <c r="O384" s="53" t="str">
        <f>IF((Curso[[#This Row],[Estudado]]-60)&lt;$H$2,"",Curso[[#This Row],[Estudado]]-60)</f>
        <v/>
      </c>
      <c r="P384" s="53" t="str">
        <f>IF((Curso[[#This Row],[Estudado]]-120)&lt;$H$2,"",Curso[[#This Row],[Estudado]]-120)</f>
        <v/>
      </c>
      <c r="Q384" s="48"/>
    </row>
    <row r="385" spans="1:17" x14ac:dyDescent="0.25">
      <c r="A385" s="44">
        <f t="shared" si="41"/>
        <v>384</v>
      </c>
      <c r="B385" s="44" t="s">
        <v>5</v>
      </c>
      <c r="C385" s="44" t="s">
        <v>2415</v>
      </c>
      <c r="D385" s="45">
        <v>4.4328703703703709E-3</v>
      </c>
      <c r="E385" s="44"/>
      <c r="F385" s="45">
        <f>Curso[[#This Row],[Tempo]]*$AG$4</f>
        <v>8.7912565778667275E-3</v>
      </c>
      <c r="G385" s="46">
        <f t="shared" si="42"/>
        <v>2.7361925335890445</v>
      </c>
      <c r="H385" s="47">
        <f>_xlfn.XLOOKUP(Curso[[#This Row],[Tempo Progr Acum]],Controle[Tempo Esperado Acum],Controle[Data corrida],,1,1)</f>
        <v>44705</v>
      </c>
      <c r="I385" s="44"/>
      <c r="J385" s="48">
        <f ca="1">IF(Curso[[#This Row],[Data Prevista]]&gt;TODAY(),0,IF(Curso[[#This Row],[Data Prevista]]=TODAY(),3,2))</f>
        <v>0</v>
      </c>
      <c r="K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5" s="53" t="str">
        <f>IF((Curso[[#This Row],[Estudado]]-7)&lt;$H$2,"",Curso[[#This Row],[Estudado]]-7)</f>
        <v/>
      </c>
      <c r="M385" s="53" t="str">
        <f>IF((Curso[[#This Row],[Estudado]]-15)&lt;$H$2,"",Curso[[#This Row],[Estudado]]-15)</f>
        <v/>
      </c>
      <c r="N385" s="53" t="str">
        <f>IF((Curso[[#This Row],[Estudado]]-30)&lt;$H$2,"",Curso[[#This Row],[Estudado]]-30)</f>
        <v/>
      </c>
      <c r="O385" s="53" t="str">
        <f>IF((Curso[[#This Row],[Estudado]]-60)&lt;$H$2,"",Curso[[#This Row],[Estudado]]-60)</f>
        <v/>
      </c>
      <c r="P385" s="53" t="str">
        <f>IF((Curso[[#This Row],[Estudado]]-120)&lt;$H$2,"",Curso[[#This Row],[Estudado]]-120)</f>
        <v/>
      </c>
      <c r="Q385" s="48"/>
    </row>
    <row r="386" spans="1:17" x14ac:dyDescent="0.25">
      <c r="A386" s="44">
        <f t="shared" si="41"/>
        <v>385</v>
      </c>
      <c r="B386" s="44" t="s">
        <v>5</v>
      </c>
      <c r="C386" s="44" t="s">
        <v>2416</v>
      </c>
      <c r="D386" s="45">
        <v>5.6134259259259271E-3</v>
      </c>
      <c r="E386" s="44"/>
      <c r="F386" s="45">
        <f>Curso[[#This Row],[Tempo]]*$AG$4</f>
        <v>1.113253117562758E-2</v>
      </c>
      <c r="G386" s="46">
        <f t="shared" si="42"/>
        <v>2.7473250647646719</v>
      </c>
      <c r="H386" s="47">
        <f>_xlfn.XLOOKUP(Curso[[#This Row],[Tempo Progr Acum]],Controle[Tempo Esperado Acum],Controle[Data corrida],,1,1)</f>
        <v>44705</v>
      </c>
      <c r="I386" s="44"/>
      <c r="J386" s="48">
        <f ca="1">IF(Curso[[#This Row],[Data Prevista]]&gt;TODAY(),0,IF(Curso[[#This Row],[Data Prevista]]=TODAY(),3,2))</f>
        <v>0</v>
      </c>
      <c r="K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6" s="53" t="str">
        <f>IF((Curso[[#This Row],[Estudado]]-7)&lt;$H$2,"",Curso[[#This Row],[Estudado]]-7)</f>
        <v/>
      </c>
      <c r="M386" s="53" t="str">
        <f>IF((Curso[[#This Row],[Estudado]]-15)&lt;$H$2,"",Curso[[#This Row],[Estudado]]-15)</f>
        <v/>
      </c>
      <c r="N386" s="53" t="str">
        <f>IF((Curso[[#This Row],[Estudado]]-30)&lt;$H$2,"",Curso[[#This Row],[Estudado]]-30)</f>
        <v/>
      </c>
      <c r="O386" s="53" t="str">
        <f>IF((Curso[[#This Row],[Estudado]]-60)&lt;$H$2,"",Curso[[#This Row],[Estudado]]-60)</f>
        <v/>
      </c>
      <c r="P386" s="53" t="str">
        <f>IF((Curso[[#This Row],[Estudado]]-120)&lt;$H$2,"",Curso[[#This Row],[Estudado]]-120)</f>
        <v/>
      </c>
      <c r="Q386" s="48"/>
    </row>
    <row r="387" spans="1:17" x14ac:dyDescent="0.25">
      <c r="A387" s="44">
        <f t="shared" si="41"/>
        <v>386</v>
      </c>
      <c r="B387" s="44" t="s">
        <v>5</v>
      </c>
      <c r="C387" s="44" t="s">
        <v>2417</v>
      </c>
      <c r="D387" s="45">
        <v>5.2430555555555555E-3</v>
      </c>
      <c r="E387" s="44"/>
      <c r="F387" s="45">
        <f>Curso[[#This Row],[Tempo]]*$AG$4</f>
        <v>1.0398013654761428E-2</v>
      </c>
      <c r="G387" s="46">
        <f t="shared" si="42"/>
        <v>2.7577230784194331</v>
      </c>
      <c r="H387" s="47">
        <f>_xlfn.XLOOKUP(Curso[[#This Row],[Tempo Progr Acum]],Controle[Tempo Esperado Acum],Controle[Data corrida],,1,1)</f>
        <v>44705</v>
      </c>
      <c r="I387" s="44"/>
      <c r="J387" s="48">
        <f ca="1">IF(Curso[[#This Row],[Data Prevista]]&gt;TODAY(),0,IF(Curso[[#This Row],[Data Prevista]]=TODAY(),3,2))</f>
        <v>0</v>
      </c>
      <c r="K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7" s="53" t="str">
        <f>IF((Curso[[#This Row],[Estudado]]-7)&lt;$H$2,"",Curso[[#This Row],[Estudado]]-7)</f>
        <v/>
      </c>
      <c r="M387" s="53" t="str">
        <f>IF((Curso[[#This Row],[Estudado]]-15)&lt;$H$2,"",Curso[[#This Row],[Estudado]]-15)</f>
        <v/>
      </c>
      <c r="N387" s="53" t="str">
        <f>IF((Curso[[#This Row],[Estudado]]-30)&lt;$H$2,"",Curso[[#This Row],[Estudado]]-30)</f>
        <v/>
      </c>
      <c r="O387" s="53" t="str">
        <f>IF((Curso[[#This Row],[Estudado]]-60)&lt;$H$2,"",Curso[[#This Row],[Estudado]]-60)</f>
        <v/>
      </c>
      <c r="P387" s="53" t="str">
        <f>IF((Curso[[#This Row],[Estudado]]-120)&lt;$H$2,"",Curso[[#This Row],[Estudado]]-120)</f>
        <v/>
      </c>
      <c r="Q387" s="48"/>
    </row>
    <row r="388" spans="1:17" x14ac:dyDescent="0.25">
      <c r="A388" s="44">
        <f t="shared" si="41"/>
        <v>387</v>
      </c>
      <c r="B388" s="44" t="s">
        <v>5</v>
      </c>
      <c r="C388" s="44" t="s">
        <v>2418</v>
      </c>
      <c r="D388" s="45">
        <v>2.9166666666666668E-3</v>
      </c>
      <c r="E388" s="44"/>
      <c r="F388" s="45">
        <f>Curso[[#This Row],[Tempo]]*$AG$4</f>
        <v>5.7843254768209272E-3</v>
      </c>
      <c r="G388" s="46">
        <f t="shared" ref="G388:G451" si="43">F388+G387</f>
        <v>2.7635074038962539</v>
      </c>
      <c r="H388" s="47">
        <f>_xlfn.XLOOKUP(Curso[[#This Row],[Tempo Progr Acum]],Controle[Tempo Esperado Acum],Controle[Data corrida],,1,1)</f>
        <v>44705</v>
      </c>
      <c r="I388" s="44"/>
      <c r="J388" s="48">
        <f ca="1">IF(Curso[[#This Row],[Data Prevista]]&gt;TODAY(),0,IF(Curso[[#This Row],[Data Prevista]]=TODAY(),3,2))</f>
        <v>0</v>
      </c>
      <c r="K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8" s="53" t="str">
        <f>IF((Curso[[#This Row],[Estudado]]-7)&lt;$H$2,"",Curso[[#This Row],[Estudado]]-7)</f>
        <v/>
      </c>
      <c r="M388" s="53" t="str">
        <f>IF((Curso[[#This Row],[Estudado]]-15)&lt;$H$2,"",Curso[[#This Row],[Estudado]]-15)</f>
        <v/>
      </c>
      <c r="N388" s="53" t="str">
        <f>IF((Curso[[#This Row],[Estudado]]-30)&lt;$H$2,"",Curso[[#This Row],[Estudado]]-30)</f>
        <v/>
      </c>
      <c r="O388" s="53" t="str">
        <f>IF((Curso[[#This Row],[Estudado]]-60)&lt;$H$2,"",Curso[[#This Row],[Estudado]]-60)</f>
        <v/>
      </c>
      <c r="P388" s="53" t="str">
        <f>IF((Curso[[#This Row],[Estudado]]-120)&lt;$H$2,"",Curso[[#This Row],[Estudado]]-120)</f>
        <v/>
      </c>
      <c r="Q388" s="48"/>
    </row>
    <row r="389" spans="1:17" x14ac:dyDescent="0.25">
      <c r="A389" s="44">
        <f t="shared" si="41"/>
        <v>388</v>
      </c>
      <c r="B389" s="44" t="s">
        <v>5</v>
      </c>
      <c r="C389" s="44" t="s">
        <v>2419</v>
      </c>
      <c r="D389" s="45">
        <v>5.5787037037037038E-3</v>
      </c>
      <c r="E389" s="44"/>
      <c r="F389" s="45">
        <f>Curso[[#This Row],[Tempo]]*$AG$4</f>
        <v>1.1063670158046376E-2</v>
      </c>
      <c r="G389" s="46">
        <f t="shared" si="43"/>
        <v>2.7745710740543004</v>
      </c>
      <c r="H389" s="47">
        <f>_xlfn.XLOOKUP(Curso[[#This Row],[Tempo Progr Acum]],Controle[Tempo Esperado Acum],Controle[Data corrida],,1,1)</f>
        <v>44705</v>
      </c>
      <c r="I389" s="44"/>
      <c r="J389" s="48">
        <f ca="1">IF(Curso[[#This Row],[Data Prevista]]&gt;TODAY(),0,IF(Curso[[#This Row],[Data Prevista]]=TODAY(),3,2))</f>
        <v>0</v>
      </c>
      <c r="K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89" s="53" t="str">
        <f>IF((Curso[[#This Row],[Estudado]]-7)&lt;$H$2,"",Curso[[#This Row],[Estudado]]-7)</f>
        <v/>
      </c>
      <c r="M389" s="53" t="str">
        <f>IF((Curso[[#This Row],[Estudado]]-15)&lt;$H$2,"",Curso[[#This Row],[Estudado]]-15)</f>
        <v/>
      </c>
      <c r="N389" s="53" t="str">
        <f>IF((Curso[[#This Row],[Estudado]]-30)&lt;$H$2,"",Curso[[#This Row],[Estudado]]-30)</f>
        <v/>
      </c>
      <c r="O389" s="53" t="str">
        <f>IF((Curso[[#This Row],[Estudado]]-60)&lt;$H$2,"",Curso[[#This Row],[Estudado]]-60)</f>
        <v/>
      </c>
      <c r="P389" s="53" t="str">
        <f>IF((Curso[[#This Row],[Estudado]]-120)&lt;$H$2,"",Curso[[#This Row],[Estudado]]-120)</f>
        <v/>
      </c>
      <c r="Q389" s="48"/>
    </row>
    <row r="390" spans="1:17" x14ac:dyDescent="0.25">
      <c r="A390" s="44">
        <f t="shared" ref="A390:A453" si="44">A389+1</f>
        <v>389</v>
      </c>
      <c r="B390" s="44" t="s">
        <v>5</v>
      </c>
      <c r="C390" s="44" t="s">
        <v>2420</v>
      </c>
      <c r="D390" s="45">
        <v>3.9467592592592592E-3</v>
      </c>
      <c r="E390" s="44"/>
      <c r="F390" s="45">
        <f>Curso[[#This Row],[Tempo]]*$AG$4</f>
        <v>7.8272023317299041E-3</v>
      </c>
      <c r="G390" s="46">
        <f t="shared" si="43"/>
        <v>2.7823982763860302</v>
      </c>
      <c r="H390" s="47">
        <f>_xlfn.XLOOKUP(Curso[[#This Row],[Tempo Progr Acum]],Controle[Tempo Esperado Acum],Controle[Data corrida],,1,1)</f>
        <v>44705</v>
      </c>
      <c r="I390" s="44"/>
      <c r="J390" s="48">
        <f ca="1">IF(Curso[[#This Row],[Data Prevista]]&gt;TODAY(),0,IF(Curso[[#This Row],[Data Prevista]]=TODAY(),3,2))</f>
        <v>0</v>
      </c>
      <c r="K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0" s="53" t="str">
        <f>IF((Curso[[#This Row],[Estudado]]-7)&lt;$H$2,"",Curso[[#This Row],[Estudado]]-7)</f>
        <v/>
      </c>
      <c r="M390" s="53" t="str">
        <f>IF((Curso[[#This Row],[Estudado]]-15)&lt;$H$2,"",Curso[[#This Row],[Estudado]]-15)</f>
        <v/>
      </c>
      <c r="N390" s="53" t="str">
        <f>IF((Curso[[#This Row],[Estudado]]-30)&lt;$H$2,"",Curso[[#This Row],[Estudado]]-30)</f>
        <v/>
      </c>
      <c r="O390" s="53" t="str">
        <f>IF((Curso[[#This Row],[Estudado]]-60)&lt;$H$2,"",Curso[[#This Row],[Estudado]]-60)</f>
        <v/>
      </c>
      <c r="P390" s="53" t="str">
        <f>IF((Curso[[#This Row],[Estudado]]-120)&lt;$H$2,"",Curso[[#This Row],[Estudado]]-120)</f>
        <v/>
      </c>
      <c r="Q390" s="48"/>
    </row>
    <row r="391" spans="1:17" x14ac:dyDescent="0.25">
      <c r="A391" s="44">
        <f t="shared" si="44"/>
        <v>390</v>
      </c>
      <c r="B391" s="44" t="s">
        <v>5</v>
      </c>
      <c r="C391" s="44" t="s">
        <v>2421</v>
      </c>
      <c r="D391" s="45">
        <v>6.6898148148148142E-3</v>
      </c>
      <c r="E391" s="44"/>
      <c r="F391" s="45">
        <f>Curso[[#This Row],[Tempo]]*$AG$4</f>
        <v>1.3267222720644824E-2</v>
      </c>
      <c r="G391" s="46">
        <f t="shared" si="43"/>
        <v>2.7956654991066752</v>
      </c>
      <c r="H391" s="47">
        <f>_xlfn.XLOOKUP(Curso[[#This Row],[Tempo Progr Acum]],Controle[Tempo Esperado Acum],Controle[Data corrida],,1,1)</f>
        <v>44705</v>
      </c>
      <c r="I391" s="44"/>
      <c r="J391" s="48">
        <f ca="1">IF(Curso[[#This Row],[Data Prevista]]&gt;TODAY(),0,IF(Curso[[#This Row],[Data Prevista]]=TODAY(),3,2))</f>
        <v>0</v>
      </c>
      <c r="K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1" s="53" t="str">
        <f>IF((Curso[[#This Row],[Estudado]]-7)&lt;$H$2,"",Curso[[#This Row],[Estudado]]-7)</f>
        <v/>
      </c>
      <c r="M391" s="53" t="str">
        <f>IF((Curso[[#This Row],[Estudado]]-15)&lt;$H$2,"",Curso[[#This Row],[Estudado]]-15)</f>
        <v/>
      </c>
      <c r="N391" s="53" t="str">
        <f>IF((Curso[[#This Row],[Estudado]]-30)&lt;$H$2,"",Curso[[#This Row],[Estudado]]-30)</f>
        <v/>
      </c>
      <c r="O391" s="53" t="str">
        <f>IF((Curso[[#This Row],[Estudado]]-60)&lt;$H$2,"",Curso[[#This Row],[Estudado]]-60)</f>
        <v/>
      </c>
      <c r="P391" s="53" t="str">
        <f>IF((Curso[[#This Row],[Estudado]]-120)&lt;$H$2,"",Curso[[#This Row],[Estudado]]-120)</f>
        <v/>
      </c>
      <c r="Q391" s="48"/>
    </row>
    <row r="392" spans="1:17" x14ac:dyDescent="0.25">
      <c r="A392" s="44">
        <f t="shared" si="44"/>
        <v>391</v>
      </c>
      <c r="B392" s="44" t="s">
        <v>5</v>
      </c>
      <c r="C392" s="44" t="s">
        <v>2422</v>
      </c>
      <c r="D392" s="45">
        <v>2.1296296296296298E-3</v>
      </c>
      <c r="E392" s="44"/>
      <c r="F392" s="45">
        <f>Curso[[#This Row],[Tempo]]*$AG$4</f>
        <v>4.2234757449803595E-3</v>
      </c>
      <c r="G392" s="46">
        <f t="shared" si="43"/>
        <v>2.7998889748516556</v>
      </c>
      <c r="H392" s="47">
        <f>_xlfn.XLOOKUP(Curso[[#This Row],[Tempo Progr Acum]],Controle[Tempo Esperado Acum],Controle[Data corrida],,1,1)</f>
        <v>44705</v>
      </c>
      <c r="I392" s="44"/>
      <c r="J392" s="48">
        <f ca="1">IF(Curso[[#This Row],[Data Prevista]]&gt;TODAY(),0,IF(Curso[[#This Row],[Data Prevista]]=TODAY(),3,2))</f>
        <v>0</v>
      </c>
      <c r="K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2" s="53" t="str">
        <f>IF((Curso[[#This Row],[Estudado]]-7)&lt;$H$2,"",Curso[[#This Row],[Estudado]]-7)</f>
        <v/>
      </c>
      <c r="M392" s="53" t="str">
        <f>IF((Curso[[#This Row],[Estudado]]-15)&lt;$H$2,"",Curso[[#This Row],[Estudado]]-15)</f>
        <v/>
      </c>
      <c r="N392" s="53" t="str">
        <f>IF((Curso[[#This Row],[Estudado]]-30)&lt;$H$2,"",Curso[[#This Row],[Estudado]]-30)</f>
        <v/>
      </c>
      <c r="O392" s="53" t="str">
        <f>IF((Curso[[#This Row],[Estudado]]-60)&lt;$H$2,"",Curso[[#This Row],[Estudado]]-60)</f>
        <v/>
      </c>
      <c r="P392" s="53" t="str">
        <f>IF((Curso[[#This Row],[Estudado]]-120)&lt;$H$2,"",Curso[[#This Row],[Estudado]]-120)</f>
        <v/>
      </c>
      <c r="Q392" s="48"/>
    </row>
    <row r="393" spans="1:17" x14ac:dyDescent="0.25">
      <c r="A393" s="44">
        <f t="shared" si="44"/>
        <v>392</v>
      </c>
      <c r="B393" s="44" t="s">
        <v>5</v>
      </c>
      <c r="C393" s="44" t="s">
        <v>70</v>
      </c>
      <c r="D393" s="45">
        <v>0</v>
      </c>
      <c r="E393" s="44" t="s">
        <v>7</v>
      </c>
      <c r="F393" s="45">
        <f>Curso[[#This Row],[Tempo]]*$AG$4</f>
        <v>0</v>
      </c>
      <c r="G393" s="46">
        <f t="shared" si="43"/>
        <v>2.7998889748516556</v>
      </c>
      <c r="H393" s="47">
        <f>_xlfn.XLOOKUP(Curso[[#This Row],[Tempo Progr Acum]],Controle[Tempo Esperado Acum],Controle[Data corrida],,1,1)</f>
        <v>44705</v>
      </c>
      <c r="I393" s="44"/>
      <c r="J393" s="48">
        <f ca="1">IF(Curso[[#This Row],[Data Prevista]]&gt;TODAY(),0,IF(Curso[[#This Row],[Data Prevista]]=TODAY(),3,2))</f>
        <v>0</v>
      </c>
      <c r="K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3" s="53" t="str">
        <f>IF((Curso[[#This Row],[Estudado]]-7)&lt;$H$2,"",Curso[[#This Row],[Estudado]]-7)</f>
        <v/>
      </c>
      <c r="M393" s="53" t="str">
        <f>IF((Curso[[#This Row],[Estudado]]-15)&lt;$H$2,"",Curso[[#This Row],[Estudado]]-15)</f>
        <v/>
      </c>
      <c r="N393" s="53" t="str">
        <f>IF((Curso[[#This Row],[Estudado]]-30)&lt;$H$2,"",Curso[[#This Row],[Estudado]]-30)</f>
        <v/>
      </c>
      <c r="O393" s="53" t="str">
        <f>IF((Curso[[#This Row],[Estudado]]-60)&lt;$H$2,"",Curso[[#This Row],[Estudado]]-60)</f>
        <v/>
      </c>
      <c r="P393" s="53" t="str">
        <f>IF((Curso[[#This Row],[Estudado]]-120)&lt;$H$2,"",Curso[[#This Row],[Estudado]]-120)</f>
        <v/>
      </c>
      <c r="Q393" s="48"/>
    </row>
    <row r="394" spans="1:17" x14ac:dyDescent="0.25">
      <c r="A394" s="44">
        <f t="shared" si="44"/>
        <v>393</v>
      </c>
      <c r="B394" s="44" t="s">
        <v>5</v>
      </c>
      <c r="C394" s="44" t="s">
        <v>71</v>
      </c>
      <c r="D394" s="45">
        <v>0</v>
      </c>
      <c r="E394" s="44" t="s">
        <v>7</v>
      </c>
      <c r="F394" s="45">
        <f>Curso[[#This Row],[Tempo]]*$AG$4</f>
        <v>0</v>
      </c>
      <c r="G394" s="46">
        <f t="shared" si="43"/>
        <v>2.7998889748516556</v>
      </c>
      <c r="H394" s="47">
        <f>_xlfn.XLOOKUP(Curso[[#This Row],[Tempo Progr Acum]],Controle[Tempo Esperado Acum],Controle[Data corrida],,1,1)</f>
        <v>44705</v>
      </c>
      <c r="I394" s="44"/>
      <c r="J394" s="48">
        <f ca="1">IF(Curso[[#This Row],[Data Prevista]]&gt;TODAY(),0,IF(Curso[[#This Row],[Data Prevista]]=TODAY(),3,2))</f>
        <v>0</v>
      </c>
      <c r="K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4" s="53" t="str">
        <f>IF((Curso[[#This Row],[Estudado]]-7)&lt;$H$2,"",Curso[[#This Row],[Estudado]]-7)</f>
        <v/>
      </c>
      <c r="M394" s="53" t="str">
        <f>IF((Curso[[#This Row],[Estudado]]-15)&lt;$H$2,"",Curso[[#This Row],[Estudado]]-15)</f>
        <v/>
      </c>
      <c r="N394" s="53" t="str">
        <f>IF((Curso[[#This Row],[Estudado]]-30)&lt;$H$2,"",Curso[[#This Row],[Estudado]]-30)</f>
        <v/>
      </c>
      <c r="O394" s="53" t="str">
        <f>IF((Curso[[#This Row],[Estudado]]-60)&lt;$H$2,"",Curso[[#This Row],[Estudado]]-60)</f>
        <v/>
      </c>
      <c r="P394" s="53" t="str">
        <f>IF((Curso[[#This Row],[Estudado]]-120)&lt;$H$2,"",Curso[[#This Row],[Estudado]]-120)</f>
        <v/>
      </c>
      <c r="Q394" s="48"/>
    </row>
    <row r="395" spans="1:17" x14ac:dyDescent="0.25">
      <c r="A395" s="44">
        <f t="shared" si="44"/>
        <v>394</v>
      </c>
      <c r="B395" s="44" t="s">
        <v>5</v>
      </c>
      <c r="C395" s="44" t="s">
        <v>39</v>
      </c>
      <c r="D395" s="45">
        <v>0</v>
      </c>
      <c r="E395" s="44" t="s">
        <v>7</v>
      </c>
      <c r="F395" s="45">
        <f>Curso[[#This Row],[Tempo]]*$AG$4</f>
        <v>0</v>
      </c>
      <c r="G395" s="46">
        <f t="shared" si="43"/>
        <v>2.7998889748516556</v>
      </c>
      <c r="H395" s="47">
        <f>_xlfn.XLOOKUP(Curso[[#This Row],[Tempo Progr Acum]],Controle[Tempo Esperado Acum],Controle[Data corrida],,1,1)</f>
        <v>44705</v>
      </c>
      <c r="I395" s="44"/>
      <c r="J395" s="48">
        <f ca="1">IF(Curso[[#This Row],[Data Prevista]]&gt;TODAY(),0,IF(Curso[[#This Row],[Data Prevista]]=TODAY(),3,2))</f>
        <v>0</v>
      </c>
      <c r="K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5" s="53" t="str">
        <f>IF((Curso[[#This Row],[Estudado]]-7)&lt;$H$2,"",Curso[[#This Row],[Estudado]]-7)</f>
        <v/>
      </c>
      <c r="M395" s="53" t="str">
        <f>IF((Curso[[#This Row],[Estudado]]-15)&lt;$H$2,"",Curso[[#This Row],[Estudado]]-15)</f>
        <v/>
      </c>
      <c r="N395" s="53" t="str">
        <f>IF((Curso[[#This Row],[Estudado]]-30)&lt;$H$2,"",Curso[[#This Row],[Estudado]]-30)</f>
        <v/>
      </c>
      <c r="O395" s="53" t="str">
        <f>IF((Curso[[#This Row],[Estudado]]-60)&lt;$H$2,"",Curso[[#This Row],[Estudado]]-60)</f>
        <v/>
      </c>
      <c r="P395" s="53" t="str">
        <f>IF((Curso[[#This Row],[Estudado]]-120)&lt;$H$2,"",Curso[[#This Row],[Estudado]]-120)</f>
        <v/>
      </c>
      <c r="Q395" s="48"/>
    </row>
    <row r="396" spans="1:17" x14ac:dyDescent="0.25">
      <c r="A396" s="44">
        <f t="shared" si="44"/>
        <v>395</v>
      </c>
      <c r="B396" s="44" t="s">
        <v>5</v>
      </c>
      <c r="C396" s="44" t="s">
        <v>341</v>
      </c>
      <c r="D396" s="45">
        <v>0</v>
      </c>
      <c r="E396" s="44" t="s">
        <v>7</v>
      </c>
      <c r="F396" s="45">
        <f>Curso[[#This Row],[Tempo]]*$AG$4</f>
        <v>0</v>
      </c>
      <c r="G396" s="46">
        <f t="shared" si="43"/>
        <v>2.7998889748516556</v>
      </c>
      <c r="H396" s="47">
        <f>_xlfn.XLOOKUP(Curso[[#This Row],[Tempo Progr Acum]],Controle[Tempo Esperado Acum],Controle[Data corrida],,1,1)</f>
        <v>44705</v>
      </c>
      <c r="I396" s="44"/>
      <c r="J396" s="48">
        <f ca="1">IF(Curso[[#This Row],[Data Prevista]]&gt;TODAY(),0,IF(Curso[[#This Row],[Data Prevista]]=TODAY(),3,2))</f>
        <v>0</v>
      </c>
      <c r="K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6" s="53" t="str">
        <f>IF((Curso[[#This Row],[Estudado]]-7)&lt;$H$2,"",Curso[[#This Row],[Estudado]]-7)</f>
        <v/>
      </c>
      <c r="M396" s="53" t="str">
        <f>IF((Curso[[#This Row],[Estudado]]-15)&lt;$H$2,"",Curso[[#This Row],[Estudado]]-15)</f>
        <v/>
      </c>
      <c r="N396" s="53" t="str">
        <f>IF((Curso[[#This Row],[Estudado]]-30)&lt;$H$2,"",Curso[[#This Row],[Estudado]]-30)</f>
        <v/>
      </c>
      <c r="O396" s="53" t="str">
        <f>IF((Curso[[#This Row],[Estudado]]-60)&lt;$H$2,"",Curso[[#This Row],[Estudado]]-60)</f>
        <v/>
      </c>
      <c r="P396" s="53" t="str">
        <f>IF((Curso[[#This Row],[Estudado]]-120)&lt;$H$2,"",Curso[[#This Row],[Estudado]]-120)</f>
        <v/>
      </c>
      <c r="Q396" s="48"/>
    </row>
    <row r="397" spans="1:17" x14ac:dyDescent="0.25">
      <c r="A397" s="44">
        <f t="shared" si="44"/>
        <v>396</v>
      </c>
      <c r="B397" s="44" t="s">
        <v>5</v>
      </c>
      <c r="C397" s="44" t="s">
        <v>42</v>
      </c>
      <c r="D397" s="45">
        <v>3.4375E-3</v>
      </c>
      <c r="E397" s="44"/>
      <c r="F397" s="45">
        <f>Curso[[#This Row],[Tempo]]*$AG$4</f>
        <v>6.8172407405389492E-3</v>
      </c>
      <c r="G397" s="46">
        <f t="shared" si="43"/>
        <v>2.8067062155921945</v>
      </c>
      <c r="H397" s="47">
        <f>_xlfn.XLOOKUP(Curso[[#This Row],[Tempo Progr Acum]],Controle[Tempo Esperado Acum],Controle[Data corrida],,1,1)</f>
        <v>44706</v>
      </c>
      <c r="I397" s="44"/>
      <c r="J397" s="48">
        <f ca="1">IF(Curso[[#This Row],[Data Prevista]]&gt;TODAY(),0,IF(Curso[[#This Row],[Data Prevista]]=TODAY(),3,2))</f>
        <v>0</v>
      </c>
      <c r="K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7" s="53" t="str">
        <f>IF((Curso[[#This Row],[Estudado]]-7)&lt;$H$2,"",Curso[[#This Row],[Estudado]]-7)</f>
        <v/>
      </c>
      <c r="M397" s="53" t="str">
        <f>IF((Curso[[#This Row],[Estudado]]-15)&lt;$H$2,"",Curso[[#This Row],[Estudado]]-15)</f>
        <v/>
      </c>
      <c r="N397" s="53" t="str">
        <f>IF((Curso[[#This Row],[Estudado]]-30)&lt;$H$2,"",Curso[[#This Row],[Estudado]]-30)</f>
        <v/>
      </c>
      <c r="O397" s="53" t="str">
        <f>IF((Curso[[#This Row],[Estudado]]-60)&lt;$H$2,"",Curso[[#This Row],[Estudado]]-60)</f>
        <v/>
      </c>
      <c r="P397" s="53" t="str">
        <f>IF((Curso[[#This Row],[Estudado]]-120)&lt;$H$2,"",Curso[[#This Row],[Estudado]]-120)</f>
        <v/>
      </c>
      <c r="Q397" s="48"/>
    </row>
    <row r="398" spans="1:17" x14ac:dyDescent="0.25">
      <c r="A398" s="44">
        <f t="shared" si="44"/>
        <v>397</v>
      </c>
      <c r="B398" s="44" t="s">
        <v>5</v>
      </c>
      <c r="C398" s="44" t="s">
        <v>105</v>
      </c>
      <c r="D398" s="45">
        <v>5.7986111111111112E-3</v>
      </c>
      <c r="E398" s="44"/>
      <c r="F398" s="45">
        <f>Curso[[#This Row],[Tempo]]*$AG$4</f>
        <v>1.1499789936060652E-2</v>
      </c>
      <c r="G398" s="46">
        <f t="shared" si="43"/>
        <v>2.8182060055282552</v>
      </c>
      <c r="H398" s="47">
        <f>_xlfn.XLOOKUP(Curso[[#This Row],[Tempo Progr Acum]],Controle[Tempo Esperado Acum],Controle[Data corrida],,1,1)</f>
        <v>44706</v>
      </c>
      <c r="I398" s="44"/>
      <c r="J398" s="48">
        <f ca="1">IF(Curso[[#This Row],[Data Prevista]]&gt;TODAY(),0,IF(Curso[[#This Row],[Data Prevista]]=TODAY(),3,2))</f>
        <v>0</v>
      </c>
      <c r="K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8" s="53" t="str">
        <f>IF((Curso[[#This Row],[Estudado]]-7)&lt;$H$2,"",Curso[[#This Row],[Estudado]]-7)</f>
        <v/>
      </c>
      <c r="M398" s="53" t="str">
        <f>IF((Curso[[#This Row],[Estudado]]-15)&lt;$H$2,"",Curso[[#This Row],[Estudado]]-15)</f>
        <v/>
      </c>
      <c r="N398" s="53" t="str">
        <f>IF((Curso[[#This Row],[Estudado]]-30)&lt;$H$2,"",Curso[[#This Row],[Estudado]]-30)</f>
        <v/>
      </c>
      <c r="O398" s="53" t="str">
        <f>IF((Curso[[#This Row],[Estudado]]-60)&lt;$H$2,"",Curso[[#This Row],[Estudado]]-60)</f>
        <v/>
      </c>
      <c r="P398" s="53" t="str">
        <f>IF((Curso[[#This Row],[Estudado]]-120)&lt;$H$2,"",Curso[[#This Row],[Estudado]]-120)</f>
        <v/>
      </c>
      <c r="Q398" s="48"/>
    </row>
    <row r="399" spans="1:17" x14ac:dyDescent="0.25">
      <c r="A399" s="44">
        <f t="shared" si="44"/>
        <v>398</v>
      </c>
      <c r="B399" s="44" t="s">
        <v>5</v>
      </c>
      <c r="C399" s="44" t="s">
        <v>342</v>
      </c>
      <c r="D399" s="45">
        <v>0</v>
      </c>
      <c r="E399" s="44" t="s">
        <v>7</v>
      </c>
      <c r="F399" s="45">
        <f>Curso[[#This Row],[Tempo]]*$AG$4</f>
        <v>0</v>
      </c>
      <c r="G399" s="46">
        <f t="shared" si="43"/>
        <v>2.8182060055282552</v>
      </c>
      <c r="H399" s="47">
        <f>_xlfn.XLOOKUP(Curso[[#This Row],[Tempo Progr Acum]],Controle[Tempo Esperado Acum],Controle[Data corrida],,1,1)</f>
        <v>44706</v>
      </c>
      <c r="I399" s="44"/>
      <c r="J399" s="48">
        <f ca="1">IF(Curso[[#This Row],[Data Prevista]]&gt;TODAY(),0,IF(Curso[[#This Row],[Data Prevista]]=TODAY(),3,2))</f>
        <v>0</v>
      </c>
      <c r="K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9" s="53" t="str">
        <f>IF((Curso[[#This Row],[Estudado]]-7)&lt;$H$2,"",Curso[[#This Row],[Estudado]]-7)</f>
        <v/>
      </c>
      <c r="M399" s="53" t="str">
        <f>IF((Curso[[#This Row],[Estudado]]-15)&lt;$H$2,"",Curso[[#This Row],[Estudado]]-15)</f>
        <v/>
      </c>
      <c r="N399" s="53" t="str">
        <f>IF((Curso[[#This Row],[Estudado]]-30)&lt;$H$2,"",Curso[[#This Row],[Estudado]]-30)</f>
        <v/>
      </c>
      <c r="O399" s="53" t="str">
        <f>IF((Curso[[#This Row],[Estudado]]-60)&lt;$H$2,"",Curso[[#This Row],[Estudado]]-60)</f>
        <v/>
      </c>
      <c r="P399" s="53" t="str">
        <f>IF((Curso[[#This Row],[Estudado]]-120)&lt;$H$2,"",Curso[[#This Row],[Estudado]]-120)</f>
        <v/>
      </c>
      <c r="Q399" s="48"/>
    </row>
    <row r="400" spans="1:17" x14ac:dyDescent="0.25">
      <c r="A400" s="44">
        <f t="shared" si="44"/>
        <v>399</v>
      </c>
      <c r="B400" s="44" t="s">
        <v>5</v>
      </c>
      <c r="C400" s="44" t="s">
        <v>106</v>
      </c>
      <c r="D400" s="45">
        <v>4.3055555555555555E-3</v>
      </c>
      <c r="E400" s="44"/>
      <c r="F400" s="45">
        <f>Curso[[#This Row],[Tempo]]*$AG$4</f>
        <v>8.5387661800689872E-3</v>
      </c>
      <c r="G400" s="46">
        <f t="shared" si="43"/>
        <v>2.8267447717083241</v>
      </c>
      <c r="H400" s="47">
        <f>_xlfn.XLOOKUP(Curso[[#This Row],[Tempo Progr Acum]],Controle[Tempo Esperado Acum],Controle[Data corrida],,1,1)</f>
        <v>44706</v>
      </c>
      <c r="I400" s="44"/>
      <c r="J400" s="48">
        <f ca="1">IF(Curso[[#This Row],[Data Prevista]]&gt;TODAY(),0,IF(Curso[[#This Row],[Data Prevista]]=TODAY(),3,2))</f>
        <v>0</v>
      </c>
      <c r="K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0" s="53" t="str">
        <f>IF((Curso[[#This Row],[Estudado]]-7)&lt;$H$2,"",Curso[[#This Row],[Estudado]]-7)</f>
        <v/>
      </c>
      <c r="M400" s="53" t="str">
        <f>IF((Curso[[#This Row],[Estudado]]-15)&lt;$H$2,"",Curso[[#This Row],[Estudado]]-15)</f>
        <v/>
      </c>
      <c r="N400" s="53" t="str">
        <f>IF((Curso[[#This Row],[Estudado]]-30)&lt;$H$2,"",Curso[[#This Row],[Estudado]]-30)</f>
        <v/>
      </c>
      <c r="O400" s="53" t="str">
        <f>IF((Curso[[#This Row],[Estudado]]-60)&lt;$H$2,"",Curso[[#This Row],[Estudado]]-60)</f>
        <v/>
      </c>
      <c r="P400" s="53" t="str">
        <f>IF((Curso[[#This Row],[Estudado]]-120)&lt;$H$2,"",Curso[[#This Row],[Estudado]]-120)</f>
        <v/>
      </c>
      <c r="Q400" s="48"/>
    </row>
    <row r="401" spans="1:17" x14ac:dyDescent="0.25">
      <c r="A401" s="44">
        <f t="shared" si="44"/>
        <v>400</v>
      </c>
      <c r="B401" s="44" t="s">
        <v>5</v>
      </c>
      <c r="C401" s="44" t="s">
        <v>107</v>
      </c>
      <c r="D401" s="45">
        <v>6.053240740740741E-3</v>
      </c>
      <c r="E401" s="44"/>
      <c r="F401" s="45">
        <f>Curso[[#This Row],[Tempo]]*$AG$4</f>
        <v>1.2004770731656129E-2</v>
      </c>
      <c r="G401" s="46">
        <f t="shared" si="43"/>
        <v>2.83874954243998</v>
      </c>
      <c r="H401" s="47">
        <f>_xlfn.XLOOKUP(Curso[[#This Row],[Tempo Progr Acum]],Controle[Tempo Esperado Acum],Controle[Data corrida],,1,1)</f>
        <v>44706</v>
      </c>
      <c r="I401" s="44"/>
      <c r="J401" s="48">
        <f ca="1">IF(Curso[[#This Row],[Data Prevista]]&gt;TODAY(),0,IF(Curso[[#This Row],[Data Prevista]]=TODAY(),3,2))</f>
        <v>0</v>
      </c>
      <c r="K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1" s="53" t="str">
        <f>IF((Curso[[#This Row],[Estudado]]-7)&lt;$H$2,"",Curso[[#This Row],[Estudado]]-7)</f>
        <v/>
      </c>
      <c r="M401" s="53" t="str">
        <f>IF((Curso[[#This Row],[Estudado]]-15)&lt;$H$2,"",Curso[[#This Row],[Estudado]]-15)</f>
        <v/>
      </c>
      <c r="N401" s="53" t="str">
        <f>IF((Curso[[#This Row],[Estudado]]-30)&lt;$H$2,"",Curso[[#This Row],[Estudado]]-30)</f>
        <v/>
      </c>
      <c r="O401" s="53" t="str">
        <f>IF((Curso[[#This Row],[Estudado]]-60)&lt;$H$2,"",Curso[[#This Row],[Estudado]]-60)</f>
        <v/>
      </c>
      <c r="P401" s="53" t="str">
        <f>IF((Curso[[#This Row],[Estudado]]-120)&lt;$H$2,"",Curso[[#This Row],[Estudado]]-120)</f>
        <v/>
      </c>
      <c r="Q401" s="48"/>
    </row>
    <row r="402" spans="1:17" x14ac:dyDescent="0.25">
      <c r="A402" s="44">
        <f t="shared" si="44"/>
        <v>401</v>
      </c>
      <c r="B402" s="44" t="s">
        <v>5</v>
      </c>
      <c r="C402" s="44" t="s">
        <v>108</v>
      </c>
      <c r="D402" s="45">
        <v>5.115740740740741E-3</v>
      </c>
      <c r="E402" s="44"/>
      <c r="F402" s="45">
        <f>Curso[[#This Row],[Tempo]]*$AG$4</f>
        <v>1.014552325696369E-2</v>
      </c>
      <c r="G402" s="46">
        <f t="shared" si="43"/>
        <v>2.8488950656969436</v>
      </c>
      <c r="H402" s="47">
        <f>_xlfn.XLOOKUP(Curso[[#This Row],[Tempo Progr Acum]],Controle[Tempo Esperado Acum],Controle[Data corrida],,1,1)</f>
        <v>44706</v>
      </c>
      <c r="I402" s="44"/>
      <c r="J402" s="48">
        <f ca="1">IF(Curso[[#This Row],[Data Prevista]]&gt;TODAY(),0,IF(Curso[[#This Row],[Data Prevista]]=TODAY(),3,2))</f>
        <v>0</v>
      </c>
      <c r="K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2" s="53" t="str">
        <f>IF((Curso[[#This Row],[Estudado]]-7)&lt;$H$2,"",Curso[[#This Row],[Estudado]]-7)</f>
        <v/>
      </c>
      <c r="M402" s="53" t="str">
        <f>IF((Curso[[#This Row],[Estudado]]-15)&lt;$H$2,"",Curso[[#This Row],[Estudado]]-15)</f>
        <v/>
      </c>
      <c r="N402" s="53" t="str">
        <f>IF((Curso[[#This Row],[Estudado]]-30)&lt;$H$2,"",Curso[[#This Row],[Estudado]]-30)</f>
        <v/>
      </c>
      <c r="O402" s="53" t="str">
        <f>IF((Curso[[#This Row],[Estudado]]-60)&lt;$H$2,"",Curso[[#This Row],[Estudado]]-60)</f>
        <v/>
      </c>
      <c r="P402" s="53" t="str">
        <f>IF((Curso[[#This Row],[Estudado]]-120)&lt;$H$2,"",Curso[[#This Row],[Estudado]]-120)</f>
        <v/>
      </c>
      <c r="Q402" s="48"/>
    </row>
    <row r="403" spans="1:17" x14ac:dyDescent="0.25">
      <c r="A403" s="44">
        <f t="shared" si="44"/>
        <v>402</v>
      </c>
      <c r="B403" s="44" t="s">
        <v>5</v>
      </c>
      <c r="C403" s="44" t="s">
        <v>109</v>
      </c>
      <c r="D403" s="45">
        <v>3.3101851851851851E-3</v>
      </c>
      <c r="E403" s="44"/>
      <c r="F403" s="45">
        <f>Curso[[#This Row],[Tempo]]*$AG$4</f>
        <v>6.5647503427412107E-3</v>
      </c>
      <c r="G403" s="46">
        <f t="shared" si="43"/>
        <v>2.8554598160396849</v>
      </c>
      <c r="H403" s="47">
        <f>_xlfn.XLOOKUP(Curso[[#This Row],[Tempo Progr Acum]],Controle[Tempo Esperado Acum],Controle[Data corrida],,1,1)</f>
        <v>44706</v>
      </c>
      <c r="I403" s="44"/>
      <c r="J403" s="48">
        <f ca="1">IF(Curso[[#This Row],[Data Prevista]]&gt;TODAY(),0,IF(Curso[[#This Row],[Data Prevista]]=TODAY(),3,2))</f>
        <v>0</v>
      </c>
      <c r="K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3" s="53" t="str">
        <f>IF((Curso[[#This Row],[Estudado]]-7)&lt;$H$2,"",Curso[[#This Row],[Estudado]]-7)</f>
        <v/>
      </c>
      <c r="M403" s="53" t="str">
        <f>IF((Curso[[#This Row],[Estudado]]-15)&lt;$H$2,"",Curso[[#This Row],[Estudado]]-15)</f>
        <v/>
      </c>
      <c r="N403" s="53" t="str">
        <f>IF((Curso[[#This Row],[Estudado]]-30)&lt;$H$2,"",Curso[[#This Row],[Estudado]]-30)</f>
        <v/>
      </c>
      <c r="O403" s="53" t="str">
        <f>IF((Curso[[#This Row],[Estudado]]-60)&lt;$H$2,"",Curso[[#This Row],[Estudado]]-60)</f>
        <v/>
      </c>
      <c r="P403" s="53" t="str">
        <f>IF((Curso[[#This Row],[Estudado]]-120)&lt;$H$2,"",Curso[[#This Row],[Estudado]]-120)</f>
        <v/>
      </c>
      <c r="Q403" s="48"/>
    </row>
    <row r="404" spans="1:17" x14ac:dyDescent="0.25">
      <c r="A404" s="44">
        <f t="shared" si="44"/>
        <v>403</v>
      </c>
      <c r="B404" s="44" t="s">
        <v>5</v>
      </c>
      <c r="C404" s="44" t="s">
        <v>343</v>
      </c>
      <c r="D404" s="45">
        <v>5.347222222222222E-3</v>
      </c>
      <c r="E404" s="44"/>
      <c r="F404" s="45">
        <f>Curso[[#This Row],[Tempo]]*$AG$4</f>
        <v>1.0604596707505031E-2</v>
      </c>
      <c r="G404" s="46">
        <f t="shared" si="43"/>
        <v>2.8660644127471899</v>
      </c>
      <c r="H404" s="47">
        <f>_xlfn.XLOOKUP(Curso[[#This Row],[Tempo Progr Acum]],Controle[Tempo Esperado Acum],Controle[Data corrida],,1,1)</f>
        <v>44706</v>
      </c>
      <c r="I404" s="44"/>
      <c r="J404" s="48">
        <f ca="1">IF(Curso[[#This Row],[Data Prevista]]&gt;TODAY(),0,IF(Curso[[#This Row],[Data Prevista]]=TODAY(),3,2))</f>
        <v>0</v>
      </c>
      <c r="K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4" s="53" t="str">
        <f>IF((Curso[[#This Row],[Estudado]]-7)&lt;$H$2,"",Curso[[#This Row],[Estudado]]-7)</f>
        <v/>
      </c>
      <c r="M404" s="53" t="str">
        <f>IF((Curso[[#This Row],[Estudado]]-15)&lt;$H$2,"",Curso[[#This Row],[Estudado]]-15)</f>
        <v/>
      </c>
      <c r="N404" s="53" t="str">
        <f>IF((Curso[[#This Row],[Estudado]]-30)&lt;$H$2,"",Curso[[#This Row],[Estudado]]-30)</f>
        <v/>
      </c>
      <c r="O404" s="53" t="str">
        <f>IF((Curso[[#This Row],[Estudado]]-60)&lt;$H$2,"",Curso[[#This Row],[Estudado]]-60)</f>
        <v/>
      </c>
      <c r="P404" s="53" t="str">
        <f>IF((Curso[[#This Row],[Estudado]]-120)&lt;$H$2,"",Curso[[#This Row],[Estudado]]-120)</f>
        <v/>
      </c>
      <c r="Q404" s="48"/>
    </row>
    <row r="405" spans="1:17" x14ac:dyDescent="0.25">
      <c r="A405" s="44">
        <f t="shared" si="44"/>
        <v>404</v>
      </c>
      <c r="B405" s="44" t="s">
        <v>5</v>
      </c>
      <c r="C405" s="44" t="s">
        <v>344</v>
      </c>
      <c r="D405" s="45">
        <v>2.8124999999999995E-3</v>
      </c>
      <c r="E405" s="44"/>
      <c r="F405" s="45">
        <f>Curso[[#This Row],[Tempo]]*$AG$4</f>
        <v>5.5777424240773211E-3</v>
      </c>
      <c r="G405" s="46">
        <f t="shared" si="43"/>
        <v>2.8716421551712674</v>
      </c>
      <c r="H405" s="47">
        <f>_xlfn.XLOOKUP(Curso[[#This Row],[Tempo Progr Acum]],Controle[Tempo Esperado Acum],Controle[Data corrida],,1,1)</f>
        <v>44706</v>
      </c>
      <c r="I405" s="44"/>
      <c r="J405" s="48">
        <f ca="1">IF(Curso[[#This Row],[Data Prevista]]&gt;TODAY(),0,IF(Curso[[#This Row],[Data Prevista]]=TODAY(),3,2))</f>
        <v>0</v>
      </c>
      <c r="K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5" s="53" t="str">
        <f>IF((Curso[[#This Row],[Estudado]]-7)&lt;$H$2,"",Curso[[#This Row],[Estudado]]-7)</f>
        <v/>
      </c>
      <c r="M405" s="53" t="str">
        <f>IF((Curso[[#This Row],[Estudado]]-15)&lt;$H$2,"",Curso[[#This Row],[Estudado]]-15)</f>
        <v/>
      </c>
      <c r="N405" s="53" t="str">
        <f>IF((Curso[[#This Row],[Estudado]]-30)&lt;$H$2,"",Curso[[#This Row],[Estudado]]-30)</f>
        <v/>
      </c>
      <c r="O405" s="53" t="str">
        <f>IF((Curso[[#This Row],[Estudado]]-60)&lt;$H$2,"",Curso[[#This Row],[Estudado]]-60)</f>
        <v/>
      </c>
      <c r="P405" s="53" t="str">
        <f>IF((Curso[[#This Row],[Estudado]]-120)&lt;$H$2,"",Curso[[#This Row],[Estudado]]-120)</f>
        <v/>
      </c>
      <c r="Q405" s="48"/>
    </row>
    <row r="406" spans="1:17" x14ac:dyDescent="0.25">
      <c r="A406" s="44">
        <f t="shared" si="44"/>
        <v>405</v>
      </c>
      <c r="B406" s="44" t="s">
        <v>5</v>
      </c>
      <c r="C406" s="44" t="s">
        <v>345</v>
      </c>
      <c r="D406" s="45">
        <v>3.3564814814814811E-3</v>
      </c>
      <c r="E406" s="44"/>
      <c r="F406" s="45">
        <f>Curso[[#This Row],[Tempo]]*$AG$4</f>
        <v>6.6565650328494789E-3</v>
      </c>
      <c r="G406" s="46">
        <f t="shared" si="43"/>
        <v>2.8782987202041168</v>
      </c>
      <c r="H406" s="47">
        <f>_xlfn.XLOOKUP(Curso[[#This Row],[Tempo Progr Acum]],Controle[Tempo Esperado Acum],Controle[Data corrida],,1,1)</f>
        <v>44706</v>
      </c>
      <c r="I406" s="44"/>
      <c r="J406" s="48">
        <f ca="1">IF(Curso[[#This Row],[Data Prevista]]&gt;TODAY(),0,IF(Curso[[#This Row],[Data Prevista]]=TODAY(),3,2))</f>
        <v>0</v>
      </c>
      <c r="K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6" s="53" t="str">
        <f>IF((Curso[[#This Row],[Estudado]]-7)&lt;$H$2,"",Curso[[#This Row],[Estudado]]-7)</f>
        <v/>
      </c>
      <c r="M406" s="53" t="str">
        <f>IF((Curso[[#This Row],[Estudado]]-15)&lt;$H$2,"",Curso[[#This Row],[Estudado]]-15)</f>
        <v/>
      </c>
      <c r="N406" s="53" t="str">
        <f>IF((Curso[[#This Row],[Estudado]]-30)&lt;$H$2,"",Curso[[#This Row],[Estudado]]-30)</f>
        <v/>
      </c>
      <c r="O406" s="53" t="str">
        <f>IF((Curso[[#This Row],[Estudado]]-60)&lt;$H$2,"",Curso[[#This Row],[Estudado]]-60)</f>
        <v/>
      </c>
      <c r="P406" s="53" t="str">
        <f>IF((Curso[[#This Row],[Estudado]]-120)&lt;$H$2,"",Curso[[#This Row],[Estudado]]-120)</f>
        <v/>
      </c>
      <c r="Q406" s="48"/>
    </row>
    <row r="407" spans="1:17" x14ac:dyDescent="0.25">
      <c r="A407" s="44">
        <f t="shared" si="44"/>
        <v>406</v>
      </c>
      <c r="B407" s="44" t="s">
        <v>5</v>
      </c>
      <c r="C407" s="44" t="s">
        <v>346</v>
      </c>
      <c r="D407" s="45">
        <v>5.8912037037037032E-3</v>
      </c>
      <c r="E407" s="44"/>
      <c r="F407" s="45">
        <f>Curso[[#This Row],[Tempo]]*$AG$4</f>
        <v>1.1683419316277189E-2</v>
      </c>
      <c r="G407" s="46">
        <f t="shared" si="43"/>
        <v>2.8899821395203942</v>
      </c>
      <c r="H407" s="47">
        <f>_xlfn.XLOOKUP(Curso[[#This Row],[Tempo Progr Acum]],Controle[Tempo Esperado Acum],Controle[Data corrida],,1,1)</f>
        <v>44706</v>
      </c>
      <c r="I407" s="44"/>
      <c r="J407" s="48">
        <f ca="1">IF(Curso[[#This Row],[Data Prevista]]&gt;TODAY(),0,IF(Curso[[#This Row],[Data Prevista]]=TODAY(),3,2))</f>
        <v>0</v>
      </c>
      <c r="K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7" s="53" t="str">
        <f>IF((Curso[[#This Row],[Estudado]]-7)&lt;$H$2,"",Curso[[#This Row],[Estudado]]-7)</f>
        <v/>
      </c>
      <c r="M407" s="53" t="str">
        <f>IF((Curso[[#This Row],[Estudado]]-15)&lt;$H$2,"",Curso[[#This Row],[Estudado]]-15)</f>
        <v/>
      </c>
      <c r="N407" s="53" t="str">
        <f>IF((Curso[[#This Row],[Estudado]]-30)&lt;$H$2,"",Curso[[#This Row],[Estudado]]-30)</f>
        <v/>
      </c>
      <c r="O407" s="53" t="str">
        <f>IF((Curso[[#This Row],[Estudado]]-60)&lt;$H$2,"",Curso[[#This Row],[Estudado]]-60)</f>
        <v/>
      </c>
      <c r="P407" s="53" t="str">
        <f>IF((Curso[[#This Row],[Estudado]]-120)&lt;$H$2,"",Curso[[#This Row],[Estudado]]-120)</f>
        <v/>
      </c>
      <c r="Q407" s="48"/>
    </row>
    <row r="408" spans="1:17" x14ac:dyDescent="0.25">
      <c r="A408" s="44">
        <f t="shared" si="44"/>
        <v>407</v>
      </c>
      <c r="B408" s="44" t="s">
        <v>5</v>
      </c>
      <c r="C408" s="44" t="s">
        <v>347</v>
      </c>
      <c r="D408" s="45">
        <v>5.0578703703703706E-3</v>
      </c>
      <c r="E408" s="44"/>
      <c r="F408" s="45">
        <f>Curso[[#This Row],[Tempo]]*$AG$4</f>
        <v>1.0030754894328354E-2</v>
      </c>
      <c r="G408" s="46">
        <f t="shared" si="43"/>
        <v>2.9000128944147225</v>
      </c>
      <c r="H408" s="47">
        <f>_xlfn.XLOOKUP(Curso[[#This Row],[Tempo Progr Acum]],Controle[Tempo Esperado Acum],Controle[Data corrida],,1,1)</f>
        <v>44707</v>
      </c>
      <c r="I408" s="44"/>
      <c r="J408" s="48">
        <f ca="1">IF(Curso[[#This Row],[Data Prevista]]&gt;TODAY(),0,IF(Curso[[#This Row],[Data Prevista]]=TODAY(),3,2))</f>
        <v>0</v>
      </c>
      <c r="K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8" s="53" t="str">
        <f>IF((Curso[[#This Row],[Estudado]]-7)&lt;$H$2,"",Curso[[#This Row],[Estudado]]-7)</f>
        <v/>
      </c>
      <c r="M408" s="53" t="str">
        <f>IF((Curso[[#This Row],[Estudado]]-15)&lt;$H$2,"",Curso[[#This Row],[Estudado]]-15)</f>
        <v/>
      </c>
      <c r="N408" s="53" t="str">
        <f>IF((Curso[[#This Row],[Estudado]]-30)&lt;$H$2,"",Curso[[#This Row],[Estudado]]-30)</f>
        <v/>
      </c>
      <c r="O408" s="53" t="str">
        <f>IF((Curso[[#This Row],[Estudado]]-60)&lt;$H$2,"",Curso[[#This Row],[Estudado]]-60)</f>
        <v/>
      </c>
      <c r="P408" s="53" t="str">
        <f>IF((Curso[[#This Row],[Estudado]]-120)&lt;$H$2,"",Curso[[#This Row],[Estudado]]-120)</f>
        <v/>
      </c>
      <c r="Q408" s="48"/>
    </row>
    <row r="409" spans="1:17" x14ac:dyDescent="0.25">
      <c r="A409" s="44">
        <f t="shared" si="44"/>
        <v>408</v>
      </c>
      <c r="B409" s="44" t="s">
        <v>5</v>
      </c>
      <c r="C409" s="44" t="s">
        <v>348</v>
      </c>
      <c r="D409" s="45">
        <v>5.8333333333333336E-3</v>
      </c>
      <c r="E409" s="44"/>
      <c r="F409" s="45">
        <f>Curso[[#This Row],[Tempo]]*$AG$4</f>
        <v>1.1568650953641854E-2</v>
      </c>
      <c r="G409" s="46">
        <f t="shared" si="43"/>
        <v>2.9115815453683642</v>
      </c>
      <c r="H409" s="47">
        <f>_xlfn.XLOOKUP(Curso[[#This Row],[Tempo Progr Acum]],Controle[Tempo Esperado Acum],Controle[Data corrida],,1,1)</f>
        <v>44707</v>
      </c>
      <c r="I409" s="44"/>
      <c r="J409" s="48">
        <f ca="1">IF(Curso[[#This Row],[Data Prevista]]&gt;TODAY(),0,IF(Curso[[#This Row],[Data Prevista]]=TODAY(),3,2))</f>
        <v>0</v>
      </c>
      <c r="K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9" s="53" t="str">
        <f>IF((Curso[[#This Row],[Estudado]]-7)&lt;$H$2,"",Curso[[#This Row],[Estudado]]-7)</f>
        <v/>
      </c>
      <c r="M409" s="53" t="str">
        <f>IF((Curso[[#This Row],[Estudado]]-15)&lt;$H$2,"",Curso[[#This Row],[Estudado]]-15)</f>
        <v/>
      </c>
      <c r="N409" s="53" t="str">
        <f>IF((Curso[[#This Row],[Estudado]]-30)&lt;$H$2,"",Curso[[#This Row],[Estudado]]-30)</f>
        <v/>
      </c>
      <c r="O409" s="53" t="str">
        <f>IF((Curso[[#This Row],[Estudado]]-60)&lt;$H$2,"",Curso[[#This Row],[Estudado]]-60)</f>
        <v/>
      </c>
      <c r="P409" s="53" t="str">
        <f>IF((Curso[[#This Row],[Estudado]]-120)&lt;$H$2,"",Curso[[#This Row],[Estudado]]-120)</f>
        <v/>
      </c>
      <c r="Q409" s="48"/>
    </row>
    <row r="410" spans="1:17" x14ac:dyDescent="0.25">
      <c r="A410" s="44">
        <f t="shared" si="44"/>
        <v>409</v>
      </c>
      <c r="B410" s="44" t="s">
        <v>5</v>
      </c>
      <c r="C410" s="44" t="s">
        <v>349</v>
      </c>
      <c r="D410" s="45">
        <v>6.828703703703704E-3</v>
      </c>
      <c r="E410" s="44"/>
      <c r="F410" s="45">
        <f>Curso[[#This Row],[Tempo]]*$AG$4</f>
        <v>1.354266679096963E-2</v>
      </c>
      <c r="G410" s="46">
        <f t="shared" si="43"/>
        <v>2.9251242121593339</v>
      </c>
      <c r="H410" s="47">
        <f>_xlfn.XLOOKUP(Curso[[#This Row],[Tempo Progr Acum]],Controle[Tempo Esperado Acum],Controle[Data corrida],,1,1)</f>
        <v>44707</v>
      </c>
      <c r="I410" s="44"/>
      <c r="J410" s="48">
        <f ca="1">IF(Curso[[#This Row],[Data Prevista]]&gt;TODAY(),0,IF(Curso[[#This Row],[Data Prevista]]=TODAY(),3,2))</f>
        <v>0</v>
      </c>
      <c r="K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0" s="53" t="str">
        <f>IF((Curso[[#This Row],[Estudado]]-7)&lt;$H$2,"",Curso[[#This Row],[Estudado]]-7)</f>
        <v/>
      </c>
      <c r="M410" s="53" t="str">
        <f>IF((Curso[[#This Row],[Estudado]]-15)&lt;$H$2,"",Curso[[#This Row],[Estudado]]-15)</f>
        <v/>
      </c>
      <c r="N410" s="53" t="str">
        <f>IF((Curso[[#This Row],[Estudado]]-30)&lt;$H$2,"",Curso[[#This Row],[Estudado]]-30)</f>
        <v/>
      </c>
      <c r="O410" s="53" t="str">
        <f>IF((Curso[[#This Row],[Estudado]]-60)&lt;$H$2,"",Curso[[#This Row],[Estudado]]-60)</f>
        <v/>
      </c>
      <c r="P410" s="53" t="str">
        <f>IF((Curso[[#This Row],[Estudado]]-120)&lt;$H$2,"",Curso[[#This Row],[Estudado]]-120)</f>
        <v/>
      </c>
      <c r="Q410" s="48"/>
    </row>
    <row r="411" spans="1:17" x14ac:dyDescent="0.25">
      <c r="A411" s="44">
        <f t="shared" si="44"/>
        <v>410</v>
      </c>
      <c r="B411" s="44" t="s">
        <v>5</v>
      </c>
      <c r="C411" s="44" t="s">
        <v>350</v>
      </c>
      <c r="D411" s="45">
        <v>2.3032407407407407E-3</v>
      </c>
      <c r="E411" s="44"/>
      <c r="F411" s="45">
        <f>Curso[[#This Row],[Tempo]]*$AG$4</f>
        <v>4.5677808328863671E-3</v>
      </c>
      <c r="G411" s="46">
        <f t="shared" si="43"/>
        <v>2.9296919929922205</v>
      </c>
      <c r="H411" s="47">
        <f>_xlfn.XLOOKUP(Curso[[#This Row],[Tempo Progr Acum]],Controle[Tempo Esperado Acum],Controle[Data corrida],,1,1)</f>
        <v>44707</v>
      </c>
      <c r="I411" s="44"/>
      <c r="J411" s="48">
        <f ca="1">IF(Curso[[#This Row],[Data Prevista]]&gt;TODAY(),0,IF(Curso[[#This Row],[Data Prevista]]=TODAY(),3,2))</f>
        <v>0</v>
      </c>
      <c r="K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1" s="53" t="str">
        <f>IF((Curso[[#This Row],[Estudado]]-7)&lt;$H$2,"",Curso[[#This Row],[Estudado]]-7)</f>
        <v/>
      </c>
      <c r="M411" s="53" t="str">
        <f>IF((Curso[[#This Row],[Estudado]]-15)&lt;$H$2,"",Curso[[#This Row],[Estudado]]-15)</f>
        <v/>
      </c>
      <c r="N411" s="53" t="str">
        <f>IF((Curso[[#This Row],[Estudado]]-30)&lt;$H$2,"",Curso[[#This Row],[Estudado]]-30)</f>
        <v/>
      </c>
      <c r="O411" s="53" t="str">
        <f>IF((Curso[[#This Row],[Estudado]]-60)&lt;$H$2,"",Curso[[#This Row],[Estudado]]-60)</f>
        <v/>
      </c>
      <c r="P411" s="53" t="str">
        <f>IF((Curso[[#This Row],[Estudado]]-120)&lt;$H$2,"",Curso[[#This Row],[Estudado]]-120)</f>
        <v/>
      </c>
      <c r="Q411" s="48"/>
    </row>
    <row r="412" spans="1:17" x14ac:dyDescent="0.25">
      <c r="A412" s="44">
        <f t="shared" si="44"/>
        <v>411</v>
      </c>
      <c r="B412" s="44" t="s">
        <v>5</v>
      </c>
      <c r="C412" s="44" t="s">
        <v>351</v>
      </c>
      <c r="D412" s="45">
        <v>4.5601851851851853E-3</v>
      </c>
      <c r="E412" s="44"/>
      <c r="F412" s="45">
        <f>Curso[[#This Row],[Tempo]]*$AG$4</f>
        <v>9.043746975664466E-3</v>
      </c>
      <c r="G412" s="46">
        <f t="shared" si="43"/>
        <v>2.9387357399678851</v>
      </c>
      <c r="H412" s="47">
        <f>_xlfn.XLOOKUP(Curso[[#This Row],[Tempo Progr Acum]],Controle[Tempo Esperado Acum],Controle[Data corrida],,1,1)</f>
        <v>44707</v>
      </c>
      <c r="I412" s="44"/>
      <c r="J412" s="48">
        <f ca="1">IF(Curso[[#This Row],[Data Prevista]]&gt;TODAY(),0,IF(Curso[[#This Row],[Data Prevista]]=TODAY(),3,2))</f>
        <v>0</v>
      </c>
      <c r="K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2" s="53" t="str">
        <f>IF((Curso[[#This Row],[Estudado]]-7)&lt;$H$2,"",Curso[[#This Row],[Estudado]]-7)</f>
        <v/>
      </c>
      <c r="M412" s="53" t="str">
        <f>IF((Curso[[#This Row],[Estudado]]-15)&lt;$H$2,"",Curso[[#This Row],[Estudado]]-15)</f>
        <v/>
      </c>
      <c r="N412" s="53" t="str">
        <f>IF((Curso[[#This Row],[Estudado]]-30)&lt;$H$2,"",Curso[[#This Row],[Estudado]]-30)</f>
        <v/>
      </c>
      <c r="O412" s="53" t="str">
        <f>IF((Curso[[#This Row],[Estudado]]-60)&lt;$H$2,"",Curso[[#This Row],[Estudado]]-60)</f>
        <v/>
      </c>
      <c r="P412" s="53" t="str">
        <f>IF((Curso[[#This Row],[Estudado]]-120)&lt;$H$2,"",Curso[[#This Row],[Estudado]]-120)</f>
        <v/>
      </c>
      <c r="Q412" s="48"/>
    </row>
    <row r="413" spans="1:17" x14ac:dyDescent="0.25">
      <c r="A413" s="44">
        <f t="shared" si="44"/>
        <v>412</v>
      </c>
      <c r="B413" s="44" t="s">
        <v>5</v>
      </c>
      <c r="C413" s="44" t="s">
        <v>352</v>
      </c>
      <c r="D413" s="45">
        <v>6.0995370370370361E-3</v>
      </c>
      <c r="E413" s="44"/>
      <c r="F413" s="45">
        <f>Curso[[#This Row],[Tempo]]*$AG$4</f>
        <v>1.2096585421764396E-2</v>
      </c>
      <c r="G413" s="46">
        <f t="shared" si="43"/>
        <v>2.9508323253896496</v>
      </c>
      <c r="H413" s="47">
        <f>_xlfn.XLOOKUP(Curso[[#This Row],[Tempo Progr Acum]],Controle[Tempo Esperado Acum],Controle[Data corrida],,1,1)</f>
        <v>44707</v>
      </c>
      <c r="I413" s="44"/>
      <c r="J413" s="48">
        <f ca="1">IF(Curso[[#This Row],[Data Prevista]]&gt;TODAY(),0,IF(Curso[[#This Row],[Data Prevista]]=TODAY(),3,2))</f>
        <v>0</v>
      </c>
      <c r="K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3" s="53" t="str">
        <f>IF((Curso[[#This Row],[Estudado]]-7)&lt;$H$2,"",Curso[[#This Row],[Estudado]]-7)</f>
        <v/>
      </c>
      <c r="M413" s="53" t="str">
        <f>IF((Curso[[#This Row],[Estudado]]-15)&lt;$H$2,"",Curso[[#This Row],[Estudado]]-15)</f>
        <v/>
      </c>
      <c r="N413" s="53" t="str">
        <f>IF((Curso[[#This Row],[Estudado]]-30)&lt;$H$2,"",Curso[[#This Row],[Estudado]]-30)</f>
        <v/>
      </c>
      <c r="O413" s="53" t="str">
        <f>IF((Curso[[#This Row],[Estudado]]-60)&lt;$H$2,"",Curso[[#This Row],[Estudado]]-60)</f>
        <v/>
      </c>
      <c r="P413" s="53" t="str">
        <f>IF((Curso[[#This Row],[Estudado]]-120)&lt;$H$2,"",Curso[[#This Row],[Estudado]]-120)</f>
        <v/>
      </c>
      <c r="Q413" s="48"/>
    </row>
    <row r="414" spans="1:17" x14ac:dyDescent="0.25">
      <c r="A414" s="44">
        <f t="shared" si="44"/>
        <v>413</v>
      </c>
      <c r="B414" s="44" t="s">
        <v>5</v>
      </c>
      <c r="C414" s="44" t="s">
        <v>353</v>
      </c>
      <c r="D414" s="45">
        <v>7.1759259259259259E-3</v>
      </c>
      <c r="E414" s="44"/>
      <c r="F414" s="45">
        <f>Curso[[#This Row],[Tempo]]*$AG$4</f>
        <v>1.4231276966781645E-2</v>
      </c>
      <c r="G414" s="46">
        <f t="shared" si="43"/>
        <v>2.9650636023564312</v>
      </c>
      <c r="H414" s="47">
        <f>_xlfn.XLOOKUP(Curso[[#This Row],[Tempo Progr Acum]],Controle[Tempo Esperado Acum],Controle[Data corrida],,1,1)</f>
        <v>44707</v>
      </c>
      <c r="I414" s="44"/>
      <c r="J414" s="48">
        <f ca="1">IF(Curso[[#This Row],[Data Prevista]]&gt;TODAY(),0,IF(Curso[[#This Row],[Data Prevista]]=TODAY(),3,2))</f>
        <v>0</v>
      </c>
      <c r="K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4" s="53" t="str">
        <f>IF((Curso[[#This Row],[Estudado]]-7)&lt;$H$2,"",Curso[[#This Row],[Estudado]]-7)</f>
        <v/>
      </c>
      <c r="M414" s="53" t="str">
        <f>IF((Curso[[#This Row],[Estudado]]-15)&lt;$H$2,"",Curso[[#This Row],[Estudado]]-15)</f>
        <v/>
      </c>
      <c r="N414" s="53" t="str">
        <f>IF((Curso[[#This Row],[Estudado]]-30)&lt;$H$2,"",Curso[[#This Row],[Estudado]]-30)</f>
        <v/>
      </c>
      <c r="O414" s="53" t="str">
        <f>IF((Curso[[#This Row],[Estudado]]-60)&lt;$H$2,"",Curso[[#This Row],[Estudado]]-60)</f>
        <v/>
      </c>
      <c r="P414" s="53" t="str">
        <f>IF((Curso[[#This Row],[Estudado]]-120)&lt;$H$2,"",Curso[[#This Row],[Estudado]]-120)</f>
        <v/>
      </c>
      <c r="Q414" s="48"/>
    </row>
    <row r="415" spans="1:17" x14ac:dyDescent="0.25">
      <c r="A415" s="44">
        <f t="shared" si="44"/>
        <v>414</v>
      </c>
      <c r="B415" s="44" t="s">
        <v>5</v>
      </c>
      <c r="C415" s="44" t="s">
        <v>354</v>
      </c>
      <c r="D415" s="45">
        <v>5.8217592592592592E-3</v>
      </c>
      <c r="E415" s="44"/>
      <c r="F415" s="45">
        <f>Curso[[#This Row],[Tempo]]*$AG$4</f>
        <v>1.1545697281114787E-2</v>
      </c>
      <c r="G415" s="46">
        <f t="shared" si="43"/>
        <v>2.9766092996375462</v>
      </c>
      <c r="H415" s="47">
        <f>_xlfn.XLOOKUP(Curso[[#This Row],[Tempo Progr Acum]],Controle[Tempo Esperado Acum],Controle[Data corrida],,1,1)</f>
        <v>44708</v>
      </c>
      <c r="I415" s="44"/>
      <c r="J415" s="48">
        <f ca="1">IF(Curso[[#This Row],[Data Prevista]]&gt;TODAY(),0,IF(Curso[[#This Row],[Data Prevista]]=TODAY(),3,2))</f>
        <v>0</v>
      </c>
      <c r="K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5" s="53" t="str">
        <f>IF((Curso[[#This Row],[Estudado]]-7)&lt;$H$2,"",Curso[[#This Row],[Estudado]]-7)</f>
        <v/>
      </c>
      <c r="M415" s="53" t="str">
        <f>IF((Curso[[#This Row],[Estudado]]-15)&lt;$H$2,"",Curso[[#This Row],[Estudado]]-15)</f>
        <v/>
      </c>
      <c r="N415" s="53" t="str">
        <f>IF((Curso[[#This Row],[Estudado]]-30)&lt;$H$2,"",Curso[[#This Row],[Estudado]]-30)</f>
        <v/>
      </c>
      <c r="O415" s="53" t="str">
        <f>IF((Curso[[#This Row],[Estudado]]-60)&lt;$H$2,"",Curso[[#This Row],[Estudado]]-60)</f>
        <v/>
      </c>
      <c r="P415" s="53" t="str">
        <f>IF((Curso[[#This Row],[Estudado]]-120)&lt;$H$2,"",Curso[[#This Row],[Estudado]]-120)</f>
        <v/>
      </c>
      <c r="Q415" s="48"/>
    </row>
    <row r="416" spans="1:17" x14ac:dyDescent="0.25">
      <c r="A416" s="44">
        <f t="shared" si="44"/>
        <v>415</v>
      </c>
      <c r="B416" s="44" t="s">
        <v>5</v>
      </c>
      <c r="C416" s="44" t="s">
        <v>355</v>
      </c>
      <c r="D416" s="45">
        <v>6.4699074074074069E-3</v>
      </c>
      <c r="E416" s="44"/>
      <c r="F416" s="45">
        <f>Curso[[#This Row],[Tempo]]*$AG$4</f>
        <v>1.2831102942630547E-2</v>
      </c>
      <c r="G416" s="46">
        <f t="shared" si="43"/>
        <v>2.9894404025801768</v>
      </c>
      <c r="H416" s="47">
        <f>_xlfn.XLOOKUP(Curso[[#This Row],[Tempo Progr Acum]],Controle[Tempo Esperado Acum],Controle[Data corrida],,1,1)</f>
        <v>44708</v>
      </c>
      <c r="I416" s="44"/>
      <c r="J416" s="48">
        <f ca="1">IF(Curso[[#This Row],[Data Prevista]]&gt;TODAY(),0,IF(Curso[[#This Row],[Data Prevista]]=TODAY(),3,2))</f>
        <v>0</v>
      </c>
      <c r="K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6" s="53" t="str">
        <f>IF((Curso[[#This Row],[Estudado]]-7)&lt;$H$2,"",Curso[[#This Row],[Estudado]]-7)</f>
        <v/>
      </c>
      <c r="M416" s="53" t="str">
        <f>IF((Curso[[#This Row],[Estudado]]-15)&lt;$H$2,"",Curso[[#This Row],[Estudado]]-15)</f>
        <v/>
      </c>
      <c r="N416" s="53" t="str">
        <f>IF((Curso[[#This Row],[Estudado]]-30)&lt;$H$2,"",Curso[[#This Row],[Estudado]]-30)</f>
        <v/>
      </c>
      <c r="O416" s="53" t="str">
        <f>IF((Curso[[#This Row],[Estudado]]-60)&lt;$H$2,"",Curso[[#This Row],[Estudado]]-60)</f>
        <v/>
      </c>
      <c r="P416" s="53" t="str">
        <f>IF((Curso[[#This Row],[Estudado]]-120)&lt;$H$2,"",Curso[[#This Row],[Estudado]]-120)</f>
        <v/>
      </c>
      <c r="Q416" s="48"/>
    </row>
    <row r="417" spans="1:17" x14ac:dyDescent="0.25">
      <c r="A417" s="44">
        <f t="shared" si="44"/>
        <v>416</v>
      </c>
      <c r="B417" s="44" t="s">
        <v>5</v>
      </c>
      <c r="C417" s="44" t="s">
        <v>356</v>
      </c>
      <c r="D417" s="45">
        <v>5.8796296296296296E-3</v>
      </c>
      <c r="E417" s="44"/>
      <c r="F417" s="45">
        <f>Curso[[#This Row],[Tempo]]*$AG$4</f>
        <v>1.1660465643750123E-2</v>
      </c>
      <c r="G417" s="46">
        <f t="shared" si="43"/>
        <v>3.0011008682239271</v>
      </c>
      <c r="H417" s="47">
        <f>_xlfn.XLOOKUP(Curso[[#This Row],[Tempo Progr Acum]],Controle[Tempo Esperado Acum],Controle[Data corrida],,1,1)</f>
        <v>44708</v>
      </c>
      <c r="I417" s="44"/>
      <c r="J417" s="48">
        <f ca="1">IF(Curso[[#This Row],[Data Prevista]]&gt;TODAY(),0,IF(Curso[[#This Row],[Data Prevista]]=TODAY(),3,2))</f>
        <v>0</v>
      </c>
      <c r="K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7" s="53" t="str">
        <f>IF((Curso[[#This Row],[Estudado]]-7)&lt;$H$2,"",Curso[[#This Row],[Estudado]]-7)</f>
        <v/>
      </c>
      <c r="M417" s="53" t="str">
        <f>IF((Curso[[#This Row],[Estudado]]-15)&lt;$H$2,"",Curso[[#This Row],[Estudado]]-15)</f>
        <v/>
      </c>
      <c r="N417" s="53" t="str">
        <f>IF((Curso[[#This Row],[Estudado]]-30)&lt;$H$2,"",Curso[[#This Row],[Estudado]]-30)</f>
        <v/>
      </c>
      <c r="O417" s="53" t="str">
        <f>IF((Curso[[#This Row],[Estudado]]-60)&lt;$H$2,"",Curso[[#This Row],[Estudado]]-60)</f>
        <v/>
      </c>
      <c r="P417" s="53" t="str">
        <f>IF((Curso[[#This Row],[Estudado]]-120)&lt;$H$2,"",Curso[[#This Row],[Estudado]]-120)</f>
        <v/>
      </c>
      <c r="Q417" s="48"/>
    </row>
    <row r="418" spans="1:17" x14ac:dyDescent="0.25">
      <c r="A418" s="44">
        <f t="shared" si="44"/>
        <v>417</v>
      </c>
      <c r="B418" s="44" t="s">
        <v>5</v>
      </c>
      <c r="C418" s="44" t="s">
        <v>357</v>
      </c>
      <c r="D418" s="45">
        <v>3.8541666666666668E-3</v>
      </c>
      <c r="E418" s="44"/>
      <c r="F418" s="45">
        <f>Curso[[#This Row],[Tempo]]*$AG$4</f>
        <v>7.6435729515133676E-3</v>
      </c>
      <c r="G418" s="46">
        <f t="shared" si="43"/>
        <v>3.0087444411754403</v>
      </c>
      <c r="H418" s="47">
        <f>_xlfn.XLOOKUP(Curso[[#This Row],[Tempo Progr Acum]],Controle[Tempo Esperado Acum],Controle[Data corrida],,1,1)</f>
        <v>44708</v>
      </c>
      <c r="I418" s="44"/>
      <c r="J418" s="48">
        <f ca="1">IF(Curso[[#This Row],[Data Prevista]]&gt;TODAY(),0,IF(Curso[[#This Row],[Data Prevista]]=TODAY(),3,2))</f>
        <v>0</v>
      </c>
      <c r="K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8" s="53" t="str">
        <f>IF((Curso[[#This Row],[Estudado]]-7)&lt;$H$2,"",Curso[[#This Row],[Estudado]]-7)</f>
        <v/>
      </c>
      <c r="M418" s="53" t="str">
        <f>IF((Curso[[#This Row],[Estudado]]-15)&lt;$H$2,"",Curso[[#This Row],[Estudado]]-15)</f>
        <v/>
      </c>
      <c r="N418" s="53" t="str">
        <f>IF((Curso[[#This Row],[Estudado]]-30)&lt;$H$2,"",Curso[[#This Row],[Estudado]]-30)</f>
        <v/>
      </c>
      <c r="O418" s="53" t="str">
        <f>IF((Curso[[#This Row],[Estudado]]-60)&lt;$H$2,"",Curso[[#This Row],[Estudado]]-60)</f>
        <v/>
      </c>
      <c r="P418" s="53" t="str">
        <f>IF((Curso[[#This Row],[Estudado]]-120)&lt;$H$2,"",Curso[[#This Row],[Estudado]]-120)</f>
        <v/>
      </c>
      <c r="Q418" s="48"/>
    </row>
    <row r="419" spans="1:17" x14ac:dyDescent="0.25">
      <c r="A419" s="44">
        <f t="shared" si="44"/>
        <v>418</v>
      </c>
      <c r="B419" s="44" t="s">
        <v>5</v>
      </c>
      <c r="C419" s="44" t="s">
        <v>358</v>
      </c>
      <c r="D419" s="45">
        <v>6.2962962962962964E-3</v>
      </c>
      <c r="E419" s="44"/>
      <c r="F419" s="45">
        <f>Curso[[#This Row],[Tempo]]*$AG$4</f>
        <v>1.248679785472454E-2</v>
      </c>
      <c r="G419" s="46">
        <f t="shared" si="43"/>
        <v>3.0212312390301648</v>
      </c>
      <c r="H419" s="47">
        <f>_xlfn.XLOOKUP(Curso[[#This Row],[Tempo Progr Acum]],Controle[Tempo Esperado Acum],Controle[Data corrida],,1,1)</f>
        <v>44708</v>
      </c>
      <c r="I419" s="44"/>
      <c r="J419" s="48">
        <f ca="1">IF(Curso[[#This Row],[Data Prevista]]&gt;TODAY(),0,IF(Curso[[#This Row],[Data Prevista]]=TODAY(),3,2))</f>
        <v>0</v>
      </c>
      <c r="K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9" s="53" t="str">
        <f>IF((Curso[[#This Row],[Estudado]]-7)&lt;$H$2,"",Curso[[#This Row],[Estudado]]-7)</f>
        <v/>
      </c>
      <c r="M419" s="53" t="str">
        <f>IF((Curso[[#This Row],[Estudado]]-15)&lt;$H$2,"",Curso[[#This Row],[Estudado]]-15)</f>
        <v/>
      </c>
      <c r="N419" s="53" t="str">
        <f>IF((Curso[[#This Row],[Estudado]]-30)&lt;$H$2,"",Curso[[#This Row],[Estudado]]-30)</f>
        <v/>
      </c>
      <c r="O419" s="53" t="str">
        <f>IF((Curso[[#This Row],[Estudado]]-60)&lt;$H$2,"",Curso[[#This Row],[Estudado]]-60)</f>
        <v/>
      </c>
      <c r="P419" s="53" t="str">
        <f>IF((Curso[[#This Row],[Estudado]]-120)&lt;$H$2,"",Curso[[#This Row],[Estudado]]-120)</f>
        <v/>
      </c>
      <c r="Q419" s="48"/>
    </row>
    <row r="420" spans="1:17" x14ac:dyDescent="0.25">
      <c r="A420" s="44">
        <f t="shared" si="44"/>
        <v>419</v>
      </c>
      <c r="B420" s="44" t="s">
        <v>5</v>
      </c>
      <c r="C420" s="44" t="s">
        <v>359</v>
      </c>
      <c r="D420" s="45">
        <v>5.5787037037037038E-3</v>
      </c>
      <c r="E420" s="44"/>
      <c r="F420" s="45">
        <f>Curso[[#This Row],[Tempo]]*$AG$4</f>
        <v>1.1063670158046376E-2</v>
      </c>
      <c r="G420" s="46">
        <f t="shared" si="43"/>
        <v>3.0322949091882112</v>
      </c>
      <c r="H420" s="47">
        <f>_xlfn.XLOOKUP(Curso[[#This Row],[Tempo Progr Acum]],Controle[Tempo Esperado Acum],Controle[Data corrida],,1,1)</f>
        <v>44708</v>
      </c>
      <c r="I420" s="44"/>
      <c r="J420" s="48">
        <f ca="1">IF(Curso[[#This Row],[Data Prevista]]&gt;TODAY(),0,IF(Curso[[#This Row],[Data Prevista]]=TODAY(),3,2))</f>
        <v>0</v>
      </c>
      <c r="K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0" s="53" t="str">
        <f>IF((Curso[[#This Row],[Estudado]]-7)&lt;$H$2,"",Curso[[#This Row],[Estudado]]-7)</f>
        <v/>
      </c>
      <c r="M420" s="53" t="str">
        <f>IF((Curso[[#This Row],[Estudado]]-15)&lt;$H$2,"",Curso[[#This Row],[Estudado]]-15)</f>
        <v/>
      </c>
      <c r="N420" s="53" t="str">
        <f>IF((Curso[[#This Row],[Estudado]]-30)&lt;$H$2,"",Curso[[#This Row],[Estudado]]-30)</f>
        <v/>
      </c>
      <c r="O420" s="53" t="str">
        <f>IF((Curso[[#This Row],[Estudado]]-60)&lt;$H$2,"",Curso[[#This Row],[Estudado]]-60)</f>
        <v/>
      </c>
      <c r="P420" s="53" t="str">
        <f>IF((Curso[[#This Row],[Estudado]]-120)&lt;$H$2,"",Curso[[#This Row],[Estudado]]-120)</f>
        <v/>
      </c>
      <c r="Q420" s="48"/>
    </row>
    <row r="421" spans="1:17" x14ac:dyDescent="0.25">
      <c r="A421" s="44">
        <f t="shared" si="44"/>
        <v>420</v>
      </c>
      <c r="B421" s="44" t="s">
        <v>5</v>
      </c>
      <c r="C421" s="44" t="s">
        <v>360</v>
      </c>
      <c r="D421" s="45">
        <v>6.7592592592592591E-3</v>
      </c>
      <c r="E421" s="44"/>
      <c r="F421" s="45">
        <f>Curso[[#This Row],[Tempo]]*$AG$4</f>
        <v>1.3404944755807226E-2</v>
      </c>
      <c r="G421" s="46">
        <f t="shared" si="43"/>
        <v>3.0456998539440185</v>
      </c>
      <c r="H421" s="47">
        <f>_xlfn.XLOOKUP(Curso[[#This Row],[Tempo Progr Acum]],Controle[Tempo Esperado Acum],Controle[Data corrida],,1,1)</f>
        <v>44708</v>
      </c>
      <c r="I421" s="44"/>
      <c r="J421" s="48">
        <f ca="1">IF(Curso[[#This Row],[Data Prevista]]&gt;TODAY(),0,IF(Curso[[#This Row],[Data Prevista]]=TODAY(),3,2))</f>
        <v>0</v>
      </c>
      <c r="K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1" s="53" t="str">
        <f>IF((Curso[[#This Row],[Estudado]]-7)&lt;$H$2,"",Curso[[#This Row],[Estudado]]-7)</f>
        <v/>
      </c>
      <c r="M421" s="53" t="str">
        <f>IF((Curso[[#This Row],[Estudado]]-15)&lt;$H$2,"",Curso[[#This Row],[Estudado]]-15)</f>
        <v/>
      </c>
      <c r="N421" s="53" t="str">
        <f>IF((Curso[[#This Row],[Estudado]]-30)&lt;$H$2,"",Curso[[#This Row],[Estudado]]-30)</f>
        <v/>
      </c>
      <c r="O421" s="53" t="str">
        <f>IF((Curso[[#This Row],[Estudado]]-60)&lt;$H$2,"",Curso[[#This Row],[Estudado]]-60)</f>
        <v/>
      </c>
      <c r="P421" s="53" t="str">
        <f>IF((Curso[[#This Row],[Estudado]]-120)&lt;$H$2,"",Curso[[#This Row],[Estudado]]-120)</f>
        <v/>
      </c>
      <c r="Q421" s="48"/>
    </row>
    <row r="422" spans="1:17" x14ac:dyDescent="0.25">
      <c r="A422" s="44">
        <f t="shared" si="44"/>
        <v>421</v>
      </c>
      <c r="B422" s="44" t="s">
        <v>5</v>
      </c>
      <c r="C422" s="44" t="s">
        <v>361</v>
      </c>
      <c r="D422" s="45">
        <v>6.0416666666666665E-3</v>
      </c>
      <c r="E422" s="44"/>
      <c r="F422" s="45">
        <f>Curso[[#This Row],[Tempo]]*$AG$4</f>
        <v>1.1981817059129062E-2</v>
      </c>
      <c r="G422" s="46">
        <f t="shared" si="43"/>
        <v>3.0576816710031478</v>
      </c>
      <c r="H422" s="47">
        <f>_xlfn.XLOOKUP(Curso[[#This Row],[Tempo Progr Acum]],Controle[Tempo Esperado Acum],Controle[Data corrida],,1,1)</f>
        <v>44708</v>
      </c>
      <c r="I422" s="44"/>
      <c r="J422" s="48">
        <f ca="1">IF(Curso[[#This Row],[Data Prevista]]&gt;TODAY(),0,IF(Curso[[#This Row],[Data Prevista]]=TODAY(),3,2))</f>
        <v>0</v>
      </c>
      <c r="K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2" s="53" t="str">
        <f>IF((Curso[[#This Row],[Estudado]]-7)&lt;$H$2,"",Curso[[#This Row],[Estudado]]-7)</f>
        <v/>
      </c>
      <c r="M422" s="53" t="str">
        <f>IF((Curso[[#This Row],[Estudado]]-15)&lt;$H$2,"",Curso[[#This Row],[Estudado]]-15)</f>
        <v/>
      </c>
      <c r="N422" s="53" t="str">
        <f>IF((Curso[[#This Row],[Estudado]]-30)&lt;$H$2,"",Curso[[#This Row],[Estudado]]-30)</f>
        <v/>
      </c>
      <c r="O422" s="53" t="str">
        <f>IF((Curso[[#This Row],[Estudado]]-60)&lt;$H$2,"",Curso[[#This Row],[Estudado]]-60)</f>
        <v/>
      </c>
      <c r="P422" s="53" t="str">
        <f>IF((Curso[[#This Row],[Estudado]]-120)&lt;$H$2,"",Curso[[#This Row],[Estudado]]-120)</f>
        <v/>
      </c>
      <c r="Q422" s="48"/>
    </row>
    <row r="423" spans="1:17" x14ac:dyDescent="0.25">
      <c r="A423" s="44">
        <f t="shared" si="44"/>
        <v>422</v>
      </c>
      <c r="B423" s="44" t="s">
        <v>5</v>
      </c>
      <c r="C423" s="44" t="s">
        <v>362</v>
      </c>
      <c r="D423" s="45">
        <v>5.8101851851851856E-3</v>
      </c>
      <c r="E423" s="44"/>
      <c r="F423" s="45">
        <f>Curso[[#This Row],[Tempo]]*$AG$4</f>
        <v>1.152274360858772E-2</v>
      </c>
      <c r="G423" s="46">
        <f t="shared" si="43"/>
        <v>3.0692044146117357</v>
      </c>
      <c r="H423" s="47">
        <f>_xlfn.XLOOKUP(Curso[[#This Row],[Tempo Progr Acum]],Controle[Tempo Esperado Acum],Controle[Data corrida],,1,1)</f>
        <v>44709</v>
      </c>
      <c r="I423" s="44"/>
      <c r="J423" s="48">
        <f ca="1">IF(Curso[[#This Row],[Data Prevista]]&gt;TODAY(),0,IF(Curso[[#This Row],[Data Prevista]]=TODAY(),3,2))</f>
        <v>0</v>
      </c>
      <c r="K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3" s="53" t="str">
        <f>IF((Curso[[#This Row],[Estudado]]-7)&lt;$H$2,"",Curso[[#This Row],[Estudado]]-7)</f>
        <v/>
      </c>
      <c r="M423" s="53" t="str">
        <f>IF((Curso[[#This Row],[Estudado]]-15)&lt;$H$2,"",Curso[[#This Row],[Estudado]]-15)</f>
        <v/>
      </c>
      <c r="N423" s="53" t="str">
        <f>IF((Curso[[#This Row],[Estudado]]-30)&lt;$H$2,"",Curso[[#This Row],[Estudado]]-30)</f>
        <v/>
      </c>
      <c r="O423" s="53" t="str">
        <f>IF((Curso[[#This Row],[Estudado]]-60)&lt;$H$2,"",Curso[[#This Row],[Estudado]]-60)</f>
        <v/>
      </c>
      <c r="P423" s="53" t="str">
        <f>IF((Curso[[#This Row],[Estudado]]-120)&lt;$H$2,"",Curso[[#This Row],[Estudado]]-120)</f>
        <v/>
      </c>
      <c r="Q423" s="48"/>
    </row>
    <row r="424" spans="1:17" x14ac:dyDescent="0.25">
      <c r="A424" s="44">
        <f t="shared" si="44"/>
        <v>423</v>
      </c>
      <c r="B424" s="44" t="s">
        <v>5</v>
      </c>
      <c r="C424" s="44" t="s">
        <v>363</v>
      </c>
      <c r="D424" s="45">
        <v>3.3912037037037036E-3</v>
      </c>
      <c r="E424" s="44"/>
      <c r="F424" s="45">
        <f>Curso[[#This Row],[Tempo]]*$AG$4</f>
        <v>6.7254260504306801E-3</v>
      </c>
      <c r="G424" s="46">
        <f t="shared" si="43"/>
        <v>3.0759298406621665</v>
      </c>
      <c r="H424" s="47">
        <f>_xlfn.XLOOKUP(Curso[[#This Row],[Tempo Progr Acum]],Controle[Tempo Esperado Acum],Controle[Data corrida],,1,1)</f>
        <v>44709</v>
      </c>
      <c r="I424" s="44"/>
      <c r="J424" s="48">
        <f ca="1">IF(Curso[[#This Row],[Data Prevista]]&gt;TODAY(),0,IF(Curso[[#This Row],[Data Prevista]]=TODAY(),3,2))</f>
        <v>0</v>
      </c>
      <c r="K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4" s="53" t="str">
        <f>IF((Curso[[#This Row],[Estudado]]-7)&lt;$H$2,"",Curso[[#This Row],[Estudado]]-7)</f>
        <v/>
      </c>
      <c r="M424" s="53" t="str">
        <f>IF((Curso[[#This Row],[Estudado]]-15)&lt;$H$2,"",Curso[[#This Row],[Estudado]]-15)</f>
        <v/>
      </c>
      <c r="N424" s="53" t="str">
        <f>IF((Curso[[#This Row],[Estudado]]-30)&lt;$H$2,"",Curso[[#This Row],[Estudado]]-30)</f>
        <v/>
      </c>
      <c r="O424" s="53" t="str">
        <f>IF((Curso[[#This Row],[Estudado]]-60)&lt;$H$2,"",Curso[[#This Row],[Estudado]]-60)</f>
        <v/>
      </c>
      <c r="P424" s="53" t="str">
        <f>IF((Curso[[#This Row],[Estudado]]-120)&lt;$H$2,"",Curso[[#This Row],[Estudado]]-120)</f>
        <v/>
      </c>
      <c r="Q424" s="48"/>
    </row>
    <row r="425" spans="1:17" x14ac:dyDescent="0.25">
      <c r="A425" s="44">
        <f t="shared" si="44"/>
        <v>424</v>
      </c>
      <c r="B425" s="44" t="s">
        <v>5</v>
      </c>
      <c r="C425" s="44" t="s">
        <v>364</v>
      </c>
      <c r="D425" s="45">
        <v>6.9907407407407409E-3</v>
      </c>
      <c r="E425" s="44"/>
      <c r="F425" s="45">
        <f>Curso[[#This Row],[Tempo]]*$AG$4</f>
        <v>1.3864018206348571E-2</v>
      </c>
      <c r="G425" s="46">
        <f t="shared" si="43"/>
        <v>3.0897938588685152</v>
      </c>
      <c r="H425" s="47">
        <f>_xlfn.XLOOKUP(Curso[[#This Row],[Tempo Progr Acum]],Controle[Tempo Esperado Acum],Controle[Data corrida],,1,1)</f>
        <v>44709</v>
      </c>
      <c r="I425" s="44"/>
      <c r="J425" s="48">
        <f ca="1">IF(Curso[[#This Row],[Data Prevista]]&gt;TODAY(),0,IF(Curso[[#This Row],[Data Prevista]]=TODAY(),3,2))</f>
        <v>0</v>
      </c>
      <c r="K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5" s="53" t="str">
        <f>IF((Curso[[#This Row],[Estudado]]-7)&lt;$H$2,"",Curso[[#This Row],[Estudado]]-7)</f>
        <v/>
      </c>
      <c r="M425" s="53" t="str">
        <f>IF((Curso[[#This Row],[Estudado]]-15)&lt;$H$2,"",Curso[[#This Row],[Estudado]]-15)</f>
        <v/>
      </c>
      <c r="N425" s="53" t="str">
        <f>IF((Curso[[#This Row],[Estudado]]-30)&lt;$H$2,"",Curso[[#This Row],[Estudado]]-30)</f>
        <v/>
      </c>
      <c r="O425" s="53" t="str">
        <f>IF((Curso[[#This Row],[Estudado]]-60)&lt;$H$2,"",Curso[[#This Row],[Estudado]]-60)</f>
        <v/>
      </c>
      <c r="P425" s="53" t="str">
        <f>IF((Curso[[#This Row],[Estudado]]-120)&lt;$H$2,"",Curso[[#This Row],[Estudado]]-120)</f>
        <v/>
      </c>
      <c r="Q425" s="48"/>
    </row>
    <row r="426" spans="1:17" x14ac:dyDescent="0.25">
      <c r="A426" s="44">
        <f t="shared" si="44"/>
        <v>425</v>
      </c>
      <c r="B426" s="44" t="s">
        <v>5</v>
      </c>
      <c r="C426" s="44" t="s">
        <v>365</v>
      </c>
      <c r="D426" s="45">
        <v>5.7175925925925927E-3</v>
      </c>
      <c r="E426" s="44"/>
      <c r="F426" s="45">
        <f>Curso[[#This Row],[Tempo]]*$AG$4</f>
        <v>1.1339114228371182E-2</v>
      </c>
      <c r="G426" s="46">
        <f t="shared" si="43"/>
        <v>3.1011329730968864</v>
      </c>
      <c r="H426" s="47">
        <f>_xlfn.XLOOKUP(Curso[[#This Row],[Tempo Progr Acum]],Controle[Tempo Esperado Acum],Controle[Data corrida],,1,1)</f>
        <v>44709</v>
      </c>
      <c r="I426" s="44"/>
      <c r="J426" s="48">
        <f ca="1">IF(Curso[[#This Row],[Data Prevista]]&gt;TODAY(),0,IF(Curso[[#This Row],[Data Prevista]]=TODAY(),3,2))</f>
        <v>0</v>
      </c>
      <c r="K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6" s="53" t="str">
        <f>IF((Curso[[#This Row],[Estudado]]-7)&lt;$H$2,"",Curso[[#This Row],[Estudado]]-7)</f>
        <v/>
      </c>
      <c r="M426" s="53" t="str">
        <f>IF((Curso[[#This Row],[Estudado]]-15)&lt;$H$2,"",Curso[[#This Row],[Estudado]]-15)</f>
        <v/>
      </c>
      <c r="N426" s="53" t="str">
        <f>IF((Curso[[#This Row],[Estudado]]-30)&lt;$H$2,"",Curso[[#This Row],[Estudado]]-30)</f>
        <v/>
      </c>
      <c r="O426" s="53" t="str">
        <f>IF((Curso[[#This Row],[Estudado]]-60)&lt;$H$2,"",Curso[[#This Row],[Estudado]]-60)</f>
        <v/>
      </c>
      <c r="P426" s="53" t="str">
        <f>IF((Curso[[#This Row],[Estudado]]-120)&lt;$H$2,"",Curso[[#This Row],[Estudado]]-120)</f>
        <v/>
      </c>
      <c r="Q426" s="48"/>
    </row>
    <row r="427" spans="1:17" x14ac:dyDescent="0.25">
      <c r="A427" s="44">
        <f t="shared" si="44"/>
        <v>426</v>
      </c>
      <c r="B427" s="44" t="s">
        <v>5</v>
      </c>
      <c r="C427" s="44" t="s">
        <v>366</v>
      </c>
      <c r="D427" s="45">
        <v>4.7800925925925919E-3</v>
      </c>
      <c r="E427" s="44"/>
      <c r="F427" s="45">
        <f>Curso[[#This Row],[Tempo]]*$AG$4</f>
        <v>9.4798667536787392E-3</v>
      </c>
      <c r="G427" s="46">
        <f t="shared" si="43"/>
        <v>3.1106128398505652</v>
      </c>
      <c r="H427" s="47">
        <f>_xlfn.XLOOKUP(Curso[[#This Row],[Tempo Progr Acum]],Controle[Tempo Esperado Acum],Controle[Data corrida],,1,1)</f>
        <v>44709</v>
      </c>
      <c r="I427" s="44"/>
      <c r="J427" s="48">
        <f ca="1">IF(Curso[[#This Row],[Data Prevista]]&gt;TODAY(),0,IF(Curso[[#This Row],[Data Prevista]]=TODAY(),3,2))</f>
        <v>0</v>
      </c>
      <c r="K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7" s="53" t="str">
        <f>IF((Curso[[#This Row],[Estudado]]-7)&lt;$H$2,"",Curso[[#This Row],[Estudado]]-7)</f>
        <v/>
      </c>
      <c r="M427" s="53" t="str">
        <f>IF((Curso[[#This Row],[Estudado]]-15)&lt;$H$2,"",Curso[[#This Row],[Estudado]]-15)</f>
        <v/>
      </c>
      <c r="N427" s="53" t="str">
        <f>IF((Curso[[#This Row],[Estudado]]-30)&lt;$H$2,"",Curso[[#This Row],[Estudado]]-30)</f>
        <v/>
      </c>
      <c r="O427" s="53" t="str">
        <f>IF((Curso[[#This Row],[Estudado]]-60)&lt;$H$2,"",Curso[[#This Row],[Estudado]]-60)</f>
        <v/>
      </c>
      <c r="P427" s="53" t="str">
        <f>IF((Curso[[#This Row],[Estudado]]-120)&lt;$H$2,"",Curso[[#This Row],[Estudado]]-120)</f>
        <v/>
      </c>
      <c r="Q427" s="48"/>
    </row>
    <row r="428" spans="1:17" x14ac:dyDescent="0.25">
      <c r="A428" s="44">
        <f t="shared" si="44"/>
        <v>427</v>
      </c>
      <c r="B428" s="44" t="s">
        <v>5</v>
      </c>
      <c r="C428" s="44" t="s">
        <v>367</v>
      </c>
      <c r="D428" s="45">
        <v>5.7638888888888887E-3</v>
      </c>
      <c r="E428" s="44"/>
      <c r="F428" s="45">
        <f>Curso[[#This Row],[Tempo]]*$AG$4</f>
        <v>1.143092891847945E-2</v>
      </c>
      <c r="G428" s="46">
        <f t="shared" si="43"/>
        <v>3.1220437687690445</v>
      </c>
      <c r="H428" s="47">
        <f>_xlfn.XLOOKUP(Curso[[#This Row],[Tempo Progr Acum]],Controle[Tempo Esperado Acum],Controle[Data corrida],,1,1)</f>
        <v>44709</v>
      </c>
      <c r="I428" s="44"/>
      <c r="J428" s="48">
        <f ca="1">IF(Curso[[#This Row],[Data Prevista]]&gt;TODAY(),0,IF(Curso[[#This Row],[Data Prevista]]=TODAY(),3,2))</f>
        <v>0</v>
      </c>
      <c r="K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8" s="53" t="str">
        <f>IF((Curso[[#This Row],[Estudado]]-7)&lt;$H$2,"",Curso[[#This Row],[Estudado]]-7)</f>
        <v/>
      </c>
      <c r="M428" s="53" t="str">
        <f>IF((Curso[[#This Row],[Estudado]]-15)&lt;$H$2,"",Curso[[#This Row],[Estudado]]-15)</f>
        <v/>
      </c>
      <c r="N428" s="53" t="str">
        <f>IF((Curso[[#This Row],[Estudado]]-30)&lt;$H$2,"",Curso[[#This Row],[Estudado]]-30)</f>
        <v/>
      </c>
      <c r="O428" s="53" t="str">
        <f>IF((Curso[[#This Row],[Estudado]]-60)&lt;$H$2,"",Curso[[#This Row],[Estudado]]-60)</f>
        <v/>
      </c>
      <c r="P428" s="53" t="str">
        <f>IF((Curso[[#This Row],[Estudado]]-120)&lt;$H$2,"",Curso[[#This Row],[Estudado]]-120)</f>
        <v/>
      </c>
      <c r="Q428" s="48"/>
    </row>
    <row r="429" spans="1:17" x14ac:dyDescent="0.25">
      <c r="A429" s="44">
        <f t="shared" si="44"/>
        <v>428</v>
      </c>
      <c r="B429" s="44" t="s">
        <v>5</v>
      </c>
      <c r="C429" s="44" t="s">
        <v>368</v>
      </c>
      <c r="D429" s="45">
        <v>4.8263888888888887E-3</v>
      </c>
      <c r="E429" s="44"/>
      <c r="F429" s="45">
        <f>Curso[[#This Row],[Tempo]]*$AG$4</f>
        <v>9.5716814437870092E-3</v>
      </c>
      <c r="G429" s="46">
        <f t="shared" si="43"/>
        <v>3.1316154502128315</v>
      </c>
      <c r="H429" s="47">
        <f>_xlfn.XLOOKUP(Curso[[#This Row],[Tempo Progr Acum]],Controle[Tempo Esperado Acum],Controle[Data corrida],,1,1)</f>
        <v>44709</v>
      </c>
      <c r="I429" s="44"/>
      <c r="J429" s="48">
        <f ca="1">IF(Curso[[#This Row],[Data Prevista]]&gt;TODAY(),0,IF(Curso[[#This Row],[Data Prevista]]=TODAY(),3,2))</f>
        <v>0</v>
      </c>
      <c r="K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9" s="53" t="str">
        <f>IF((Curso[[#This Row],[Estudado]]-7)&lt;$H$2,"",Curso[[#This Row],[Estudado]]-7)</f>
        <v/>
      </c>
      <c r="M429" s="53" t="str">
        <f>IF((Curso[[#This Row],[Estudado]]-15)&lt;$H$2,"",Curso[[#This Row],[Estudado]]-15)</f>
        <v/>
      </c>
      <c r="N429" s="53" t="str">
        <f>IF((Curso[[#This Row],[Estudado]]-30)&lt;$H$2,"",Curso[[#This Row],[Estudado]]-30)</f>
        <v/>
      </c>
      <c r="O429" s="53" t="str">
        <f>IF((Curso[[#This Row],[Estudado]]-60)&lt;$H$2,"",Curso[[#This Row],[Estudado]]-60)</f>
        <v/>
      </c>
      <c r="P429" s="53" t="str">
        <f>IF((Curso[[#This Row],[Estudado]]-120)&lt;$H$2,"",Curso[[#This Row],[Estudado]]-120)</f>
        <v/>
      </c>
      <c r="Q429" s="48"/>
    </row>
    <row r="430" spans="1:17" x14ac:dyDescent="0.25">
      <c r="A430" s="44">
        <f t="shared" si="44"/>
        <v>429</v>
      </c>
      <c r="B430" s="44" t="s">
        <v>5</v>
      </c>
      <c r="C430" s="44" t="s">
        <v>369</v>
      </c>
      <c r="D430" s="45">
        <v>5.0000000000000001E-3</v>
      </c>
      <c r="E430" s="44"/>
      <c r="F430" s="45">
        <f>Curso[[#This Row],[Tempo]]*$AG$4</f>
        <v>9.9159865316930176E-3</v>
      </c>
      <c r="G430" s="46">
        <f t="shared" si="43"/>
        <v>3.1415314367445246</v>
      </c>
      <c r="H430" s="47">
        <f>_xlfn.XLOOKUP(Curso[[#This Row],[Tempo Progr Acum]],Controle[Tempo Esperado Acum],Controle[Data corrida],,1,1)</f>
        <v>44709</v>
      </c>
      <c r="I430" s="44"/>
      <c r="J430" s="48">
        <f ca="1">IF(Curso[[#This Row],[Data Prevista]]&gt;TODAY(),0,IF(Curso[[#This Row],[Data Prevista]]=TODAY(),3,2))</f>
        <v>0</v>
      </c>
      <c r="K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0" s="53" t="str">
        <f>IF((Curso[[#This Row],[Estudado]]-7)&lt;$H$2,"",Curso[[#This Row],[Estudado]]-7)</f>
        <v/>
      </c>
      <c r="M430" s="53" t="str">
        <f>IF((Curso[[#This Row],[Estudado]]-15)&lt;$H$2,"",Curso[[#This Row],[Estudado]]-15)</f>
        <v/>
      </c>
      <c r="N430" s="53" t="str">
        <f>IF((Curso[[#This Row],[Estudado]]-30)&lt;$H$2,"",Curso[[#This Row],[Estudado]]-30)</f>
        <v/>
      </c>
      <c r="O430" s="53" t="str">
        <f>IF((Curso[[#This Row],[Estudado]]-60)&lt;$H$2,"",Curso[[#This Row],[Estudado]]-60)</f>
        <v/>
      </c>
      <c r="P430" s="53" t="str">
        <f>IF((Curso[[#This Row],[Estudado]]-120)&lt;$H$2,"",Curso[[#This Row],[Estudado]]-120)</f>
        <v/>
      </c>
      <c r="Q430" s="48"/>
    </row>
    <row r="431" spans="1:17" x14ac:dyDescent="0.25">
      <c r="A431" s="44">
        <f t="shared" si="44"/>
        <v>430</v>
      </c>
      <c r="B431" s="44" t="s">
        <v>5</v>
      </c>
      <c r="C431" s="44" t="s">
        <v>370</v>
      </c>
      <c r="D431" s="45">
        <v>1.5046296296296294E-3</v>
      </c>
      <c r="E431" s="44"/>
      <c r="F431" s="45">
        <f>Curso[[#This Row],[Tempo]]*$AG$4</f>
        <v>2.9839774285187319E-3</v>
      </c>
      <c r="G431" s="46">
        <f t="shared" si="43"/>
        <v>3.1445154141730431</v>
      </c>
      <c r="H431" s="47">
        <f>_xlfn.XLOOKUP(Curso[[#This Row],[Tempo Progr Acum]],Controle[Tempo Esperado Acum],Controle[Data corrida],,1,1)</f>
        <v>44709</v>
      </c>
      <c r="I431" s="44"/>
      <c r="J431" s="48">
        <f ca="1">IF(Curso[[#This Row],[Data Prevista]]&gt;TODAY(),0,IF(Curso[[#This Row],[Data Prevista]]=TODAY(),3,2))</f>
        <v>0</v>
      </c>
      <c r="K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1" s="53" t="str">
        <f>IF((Curso[[#This Row],[Estudado]]-7)&lt;$H$2,"",Curso[[#This Row],[Estudado]]-7)</f>
        <v/>
      </c>
      <c r="M431" s="53" t="str">
        <f>IF((Curso[[#This Row],[Estudado]]-15)&lt;$H$2,"",Curso[[#This Row],[Estudado]]-15)</f>
        <v/>
      </c>
      <c r="N431" s="53" t="str">
        <f>IF((Curso[[#This Row],[Estudado]]-30)&lt;$H$2,"",Curso[[#This Row],[Estudado]]-30)</f>
        <v/>
      </c>
      <c r="O431" s="53" t="str">
        <f>IF((Curso[[#This Row],[Estudado]]-60)&lt;$H$2,"",Curso[[#This Row],[Estudado]]-60)</f>
        <v/>
      </c>
      <c r="P431" s="53" t="str">
        <f>IF((Curso[[#This Row],[Estudado]]-120)&lt;$H$2,"",Curso[[#This Row],[Estudado]]-120)</f>
        <v/>
      </c>
      <c r="Q431" s="48"/>
    </row>
    <row r="432" spans="1:17" x14ac:dyDescent="0.25">
      <c r="A432" s="44">
        <f t="shared" si="44"/>
        <v>431</v>
      </c>
      <c r="B432" s="44" t="s">
        <v>5</v>
      </c>
      <c r="C432" s="44" t="s">
        <v>371</v>
      </c>
      <c r="D432" s="45">
        <v>2.3379629629629631E-3</v>
      </c>
      <c r="E432" s="44"/>
      <c r="F432" s="45">
        <f>Curso[[#This Row],[Tempo]]*$AG$4</f>
        <v>4.6366418504675683E-3</v>
      </c>
      <c r="G432" s="46">
        <f t="shared" si="43"/>
        <v>3.1491520560235107</v>
      </c>
      <c r="H432" s="47">
        <f>_xlfn.XLOOKUP(Curso[[#This Row],[Tempo Progr Acum]],Controle[Tempo Esperado Acum],Controle[Data corrida],,1,1)</f>
        <v>44711</v>
      </c>
      <c r="I432" s="44"/>
      <c r="J432" s="48">
        <f ca="1">IF(Curso[[#This Row],[Data Prevista]]&gt;TODAY(),0,IF(Curso[[#This Row],[Data Prevista]]=TODAY(),3,2))</f>
        <v>0</v>
      </c>
      <c r="K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2" s="53" t="str">
        <f>IF((Curso[[#This Row],[Estudado]]-7)&lt;$H$2,"",Curso[[#This Row],[Estudado]]-7)</f>
        <v/>
      </c>
      <c r="M432" s="53" t="str">
        <f>IF((Curso[[#This Row],[Estudado]]-15)&lt;$H$2,"",Curso[[#This Row],[Estudado]]-15)</f>
        <v/>
      </c>
      <c r="N432" s="53" t="str">
        <f>IF((Curso[[#This Row],[Estudado]]-30)&lt;$H$2,"",Curso[[#This Row],[Estudado]]-30)</f>
        <v/>
      </c>
      <c r="O432" s="53" t="str">
        <f>IF((Curso[[#This Row],[Estudado]]-60)&lt;$H$2,"",Curso[[#This Row],[Estudado]]-60)</f>
        <v/>
      </c>
      <c r="P432" s="53" t="str">
        <f>IF((Curso[[#This Row],[Estudado]]-120)&lt;$H$2,"",Curso[[#This Row],[Estudado]]-120)</f>
        <v/>
      </c>
      <c r="Q432" s="48"/>
    </row>
    <row r="433" spans="1:17" x14ac:dyDescent="0.25">
      <c r="A433" s="44">
        <f t="shared" si="44"/>
        <v>432</v>
      </c>
      <c r="B433" s="44" t="s">
        <v>5</v>
      </c>
      <c r="C433" s="44" t="s">
        <v>372</v>
      </c>
      <c r="D433" s="45">
        <v>2.5462962962962961E-3</v>
      </c>
      <c r="E433" s="44"/>
      <c r="F433" s="45">
        <f>Curso[[#This Row],[Tempo]]*$AG$4</f>
        <v>5.0498079559547771E-3</v>
      </c>
      <c r="G433" s="46">
        <f t="shared" si="43"/>
        <v>3.1542018639794653</v>
      </c>
      <c r="H433" s="47">
        <f>_xlfn.XLOOKUP(Curso[[#This Row],[Tempo Progr Acum]],Controle[Tempo Esperado Acum],Controle[Data corrida],,1,1)</f>
        <v>44711</v>
      </c>
      <c r="I433" s="44"/>
      <c r="J433" s="48">
        <f ca="1">IF(Curso[[#This Row],[Data Prevista]]&gt;TODAY(),0,IF(Curso[[#This Row],[Data Prevista]]=TODAY(),3,2))</f>
        <v>0</v>
      </c>
      <c r="K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3" s="53" t="str">
        <f>IF((Curso[[#This Row],[Estudado]]-7)&lt;$H$2,"",Curso[[#This Row],[Estudado]]-7)</f>
        <v/>
      </c>
      <c r="M433" s="53" t="str">
        <f>IF((Curso[[#This Row],[Estudado]]-15)&lt;$H$2,"",Curso[[#This Row],[Estudado]]-15)</f>
        <v/>
      </c>
      <c r="N433" s="53" t="str">
        <f>IF((Curso[[#This Row],[Estudado]]-30)&lt;$H$2,"",Curso[[#This Row],[Estudado]]-30)</f>
        <v/>
      </c>
      <c r="O433" s="53" t="str">
        <f>IF((Curso[[#This Row],[Estudado]]-60)&lt;$H$2,"",Curso[[#This Row],[Estudado]]-60)</f>
        <v/>
      </c>
      <c r="P433" s="53" t="str">
        <f>IF((Curso[[#This Row],[Estudado]]-120)&lt;$H$2,"",Curso[[#This Row],[Estudado]]-120)</f>
        <v/>
      </c>
      <c r="Q433" s="48"/>
    </row>
    <row r="434" spans="1:17" x14ac:dyDescent="0.25">
      <c r="A434" s="44">
        <f t="shared" si="44"/>
        <v>433</v>
      </c>
      <c r="B434" s="44" t="s">
        <v>5</v>
      </c>
      <c r="C434" s="44" t="s">
        <v>373</v>
      </c>
      <c r="D434" s="45">
        <v>3.1712962962962958E-3</v>
      </c>
      <c r="E434" s="44"/>
      <c r="F434" s="45">
        <f>Curso[[#This Row],[Tempo]]*$AG$4</f>
        <v>6.2893062724164034E-3</v>
      </c>
      <c r="G434" s="46">
        <f t="shared" si="43"/>
        <v>3.1604911702518819</v>
      </c>
      <c r="H434" s="47">
        <f>_xlfn.XLOOKUP(Curso[[#This Row],[Tempo Progr Acum]],Controle[Tempo Esperado Acum],Controle[Data corrida],,1,1)</f>
        <v>44711</v>
      </c>
      <c r="I434" s="44"/>
      <c r="J434" s="48">
        <f ca="1">IF(Curso[[#This Row],[Data Prevista]]&gt;TODAY(),0,IF(Curso[[#This Row],[Data Prevista]]=TODAY(),3,2))</f>
        <v>0</v>
      </c>
      <c r="K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4" s="53" t="str">
        <f>IF((Curso[[#This Row],[Estudado]]-7)&lt;$H$2,"",Curso[[#This Row],[Estudado]]-7)</f>
        <v/>
      </c>
      <c r="M434" s="53" t="str">
        <f>IF((Curso[[#This Row],[Estudado]]-15)&lt;$H$2,"",Curso[[#This Row],[Estudado]]-15)</f>
        <v/>
      </c>
      <c r="N434" s="53" t="str">
        <f>IF((Curso[[#This Row],[Estudado]]-30)&lt;$H$2,"",Curso[[#This Row],[Estudado]]-30)</f>
        <v/>
      </c>
      <c r="O434" s="53" t="str">
        <f>IF((Curso[[#This Row],[Estudado]]-60)&lt;$H$2,"",Curso[[#This Row],[Estudado]]-60)</f>
        <v/>
      </c>
      <c r="P434" s="53" t="str">
        <f>IF((Curso[[#This Row],[Estudado]]-120)&lt;$H$2,"",Curso[[#This Row],[Estudado]]-120)</f>
        <v/>
      </c>
      <c r="Q434" s="48"/>
    </row>
    <row r="435" spans="1:17" x14ac:dyDescent="0.25">
      <c r="A435" s="44">
        <f t="shared" si="44"/>
        <v>434</v>
      </c>
      <c r="B435" s="44" t="s">
        <v>5</v>
      </c>
      <c r="C435" s="44" t="s">
        <v>374</v>
      </c>
      <c r="D435" s="45">
        <v>2.9745370370370373E-3</v>
      </c>
      <c r="E435" s="44"/>
      <c r="F435" s="45">
        <f>Curso[[#This Row],[Tempo]]*$AG$4</f>
        <v>5.8990938394562634E-3</v>
      </c>
      <c r="G435" s="46">
        <f t="shared" si="43"/>
        <v>3.1663902640913379</v>
      </c>
      <c r="H435" s="47">
        <f>_xlfn.XLOOKUP(Curso[[#This Row],[Tempo Progr Acum]],Controle[Tempo Esperado Acum],Controle[Data corrida],,1,1)</f>
        <v>44711</v>
      </c>
      <c r="I435" s="44"/>
      <c r="J435" s="48">
        <f ca="1">IF(Curso[[#This Row],[Data Prevista]]&gt;TODAY(),0,IF(Curso[[#This Row],[Data Prevista]]=TODAY(),3,2))</f>
        <v>0</v>
      </c>
      <c r="K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5" s="53" t="str">
        <f>IF((Curso[[#This Row],[Estudado]]-7)&lt;$H$2,"",Curso[[#This Row],[Estudado]]-7)</f>
        <v/>
      </c>
      <c r="M435" s="53" t="str">
        <f>IF((Curso[[#This Row],[Estudado]]-15)&lt;$H$2,"",Curso[[#This Row],[Estudado]]-15)</f>
        <v/>
      </c>
      <c r="N435" s="53" t="str">
        <f>IF((Curso[[#This Row],[Estudado]]-30)&lt;$H$2,"",Curso[[#This Row],[Estudado]]-30)</f>
        <v/>
      </c>
      <c r="O435" s="53" t="str">
        <f>IF((Curso[[#This Row],[Estudado]]-60)&lt;$H$2,"",Curso[[#This Row],[Estudado]]-60)</f>
        <v/>
      </c>
      <c r="P435" s="53" t="str">
        <f>IF((Curso[[#This Row],[Estudado]]-120)&lt;$H$2,"",Curso[[#This Row],[Estudado]]-120)</f>
        <v/>
      </c>
      <c r="Q435" s="48"/>
    </row>
    <row r="436" spans="1:17" x14ac:dyDescent="0.25">
      <c r="A436" s="44">
        <f t="shared" si="44"/>
        <v>435</v>
      </c>
      <c r="B436" s="44" t="s">
        <v>5</v>
      </c>
      <c r="C436" s="44" t="s">
        <v>375</v>
      </c>
      <c r="D436" s="45">
        <v>4.3981481481481484E-3</v>
      </c>
      <c r="E436" s="44"/>
      <c r="F436" s="45">
        <f>Curso[[#This Row],[Tempo]]*$AG$4</f>
        <v>8.7223955602855254E-3</v>
      </c>
      <c r="G436" s="46">
        <f t="shared" si="43"/>
        <v>3.1751126596516235</v>
      </c>
      <c r="H436" s="47">
        <f>_xlfn.XLOOKUP(Curso[[#This Row],[Tempo Progr Acum]],Controle[Tempo Esperado Acum],Controle[Data corrida],,1,1)</f>
        <v>44711</v>
      </c>
      <c r="I436" s="44"/>
      <c r="J436" s="48">
        <f ca="1">IF(Curso[[#This Row],[Data Prevista]]&gt;TODAY(),0,IF(Curso[[#This Row],[Data Prevista]]=TODAY(),3,2))</f>
        <v>0</v>
      </c>
      <c r="K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6" s="53" t="str">
        <f>IF((Curso[[#This Row],[Estudado]]-7)&lt;$H$2,"",Curso[[#This Row],[Estudado]]-7)</f>
        <v/>
      </c>
      <c r="M436" s="53" t="str">
        <f>IF((Curso[[#This Row],[Estudado]]-15)&lt;$H$2,"",Curso[[#This Row],[Estudado]]-15)</f>
        <v/>
      </c>
      <c r="N436" s="53" t="str">
        <f>IF((Curso[[#This Row],[Estudado]]-30)&lt;$H$2,"",Curso[[#This Row],[Estudado]]-30)</f>
        <v/>
      </c>
      <c r="O436" s="53" t="str">
        <f>IF((Curso[[#This Row],[Estudado]]-60)&lt;$H$2,"",Curso[[#This Row],[Estudado]]-60)</f>
        <v/>
      </c>
      <c r="P436" s="53" t="str">
        <f>IF((Curso[[#This Row],[Estudado]]-120)&lt;$H$2,"",Curso[[#This Row],[Estudado]]-120)</f>
        <v/>
      </c>
      <c r="Q436" s="48"/>
    </row>
    <row r="437" spans="1:17" x14ac:dyDescent="0.25">
      <c r="A437" s="44">
        <f t="shared" si="44"/>
        <v>436</v>
      </c>
      <c r="B437" s="44" t="s">
        <v>5</v>
      </c>
      <c r="C437" s="44" t="s">
        <v>376</v>
      </c>
      <c r="D437" s="45">
        <v>4.0624999999999993E-3</v>
      </c>
      <c r="E437" s="44"/>
      <c r="F437" s="45">
        <f>Curso[[#This Row],[Tempo]]*$AG$4</f>
        <v>8.0567390570005747E-3</v>
      </c>
      <c r="G437" s="46">
        <f t="shared" si="43"/>
        <v>3.1831693987086243</v>
      </c>
      <c r="H437" s="47">
        <f>_xlfn.XLOOKUP(Curso[[#This Row],[Tempo Progr Acum]],Controle[Tempo Esperado Acum],Controle[Data corrida],,1,1)</f>
        <v>44711</v>
      </c>
      <c r="I437" s="44"/>
      <c r="J437" s="48">
        <f ca="1">IF(Curso[[#This Row],[Data Prevista]]&gt;TODAY(),0,IF(Curso[[#This Row],[Data Prevista]]=TODAY(),3,2))</f>
        <v>0</v>
      </c>
      <c r="K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7" s="53" t="str">
        <f>IF((Curso[[#This Row],[Estudado]]-7)&lt;$H$2,"",Curso[[#This Row],[Estudado]]-7)</f>
        <v/>
      </c>
      <c r="M437" s="53" t="str">
        <f>IF((Curso[[#This Row],[Estudado]]-15)&lt;$H$2,"",Curso[[#This Row],[Estudado]]-15)</f>
        <v/>
      </c>
      <c r="N437" s="53" t="str">
        <f>IF((Curso[[#This Row],[Estudado]]-30)&lt;$H$2,"",Curso[[#This Row],[Estudado]]-30)</f>
        <v/>
      </c>
      <c r="O437" s="53" t="str">
        <f>IF((Curso[[#This Row],[Estudado]]-60)&lt;$H$2,"",Curso[[#This Row],[Estudado]]-60)</f>
        <v/>
      </c>
      <c r="P437" s="53" t="str">
        <f>IF((Curso[[#This Row],[Estudado]]-120)&lt;$H$2,"",Curso[[#This Row],[Estudado]]-120)</f>
        <v/>
      </c>
      <c r="Q437" s="48"/>
    </row>
    <row r="438" spans="1:17" x14ac:dyDescent="0.25">
      <c r="A438" s="44">
        <f t="shared" si="44"/>
        <v>437</v>
      </c>
      <c r="B438" s="44" t="s">
        <v>5</v>
      </c>
      <c r="C438" s="44" t="s">
        <v>377</v>
      </c>
      <c r="D438" s="45">
        <v>3.6805555555555554E-3</v>
      </c>
      <c r="E438" s="44"/>
      <c r="F438" s="45">
        <f>Curso[[#This Row],[Tempo]]*$AG$4</f>
        <v>7.29926786360736E-3</v>
      </c>
      <c r="G438" s="46">
        <f t="shared" si="43"/>
        <v>3.1904686665722317</v>
      </c>
      <c r="H438" s="47">
        <f>_xlfn.XLOOKUP(Curso[[#This Row],[Tempo Progr Acum]],Controle[Tempo Esperado Acum],Controle[Data corrida],,1,1)</f>
        <v>44711</v>
      </c>
      <c r="I438" s="44"/>
      <c r="J438" s="48">
        <f ca="1">IF(Curso[[#This Row],[Data Prevista]]&gt;TODAY(),0,IF(Curso[[#This Row],[Data Prevista]]=TODAY(),3,2))</f>
        <v>0</v>
      </c>
      <c r="K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8" s="53" t="str">
        <f>IF((Curso[[#This Row],[Estudado]]-7)&lt;$H$2,"",Curso[[#This Row],[Estudado]]-7)</f>
        <v/>
      </c>
      <c r="M438" s="53" t="str">
        <f>IF((Curso[[#This Row],[Estudado]]-15)&lt;$H$2,"",Curso[[#This Row],[Estudado]]-15)</f>
        <v/>
      </c>
      <c r="N438" s="53" t="str">
        <f>IF((Curso[[#This Row],[Estudado]]-30)&lt;$H$2,"",Curso[[#This Row],[Estudado]]-30)</f>
        <v/>
      </c>
      <c r="O438" s="53" t="str">
        <f>IF((Curso[[#This Row],[Estudado]]-60)&lt;$H$2,"",Curso[[#This Row],[Estudado]]-60)</f>
        <v/>
      </c>
      <c r="P438" s="53" t="str">
        <f>IF((Curso[[#This Row],[Estudado]]-120)&lt;$H$2,"",Curso[[#This Row],[Estudado]]-120)</f>
        <v/>
      </c>
      <c r="Q438" s="48"/>
    </row>
    <row r="439" spans="1:17" x14ac:dyDescent="0.25">
      <c r="A439" s="44">
        <f t="shared" si="44"/>
        <v>438</v>
      </c>
      <c r="B439" s="44" t="s">
        <v>5</v>
      </c>
      <c r="C439" s="44" t="s">
        <v>378</v>
      </c>
      <c r="D439" s="45">
        <v>5.7986111111111112E-3</v>
      </c>
      <c r="E439" s="44"/>
      <c r="F439" s="45">
        <f>Curso[[#This Row],[Tempo]]*$AG$4</f>
        <v>1.1499789936060652E-2</v>
      </c>
      <c r="G439" s="46">
        <f t="shared" si="43"/>
        <v>3.2019684565082924</v>
      </c>
      <c r="H439" s="47">
        <f>_xlfn.XLOOKUP(Curso[[#This Row],[Tempo Progr Acum]],Controle[Tempo Esperado Acum],Controle[Data corrida],,1,1)</f>
        <v>44711</v>
      </c>
      <c r="I439" s="44"/>
      <c r="J439" s="48">
        <f ca="1">IF(Curso[[#This Row],[Data Prevista]]&gt;TODAY(),0,IF(Curso[[#This Row],[Data Prevista]]=TODAY(),3,2))</f>
        <v>0</v>
      </c>
      <c r="K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9" s="53" t="str">
        <f>IF((Curso[[#This Row],[Estudado]]-7)&lt;$H$2,"",Curso[[#This Row],[Estudado]]-7)</f>
        <v/>
      </c>
      <c r="M439" s="53" t="str">
        <f>IF((Curso[[#This Row],[Estudado]]-15)&lt;$H$2,"",Curso[[#This Row],[Estudado]]-15)</f>
        <v/>
      </c>
      <c r="N439" s="53" t="str">
        <f>IF((Curso[[#This Row],[Estudado]]-30)&lt;$H$2,"",Curso[[#This Row],[Estudado]]-30)</f>
        <v/>
      </c>
      <c r="O439" s="53" t="str">
        <f>IF((Curso[[#This Row],[Estudado]]-60)&lt;$H$2,"",Curso[[#This Row],[Estudado]]-60)</f>
        <v/>
      </c>
      <c r="P439" s="53" t="str">
        <f>IF((Curso[[#This Row],[Estudado]]-120)&lt;$H$2,"",Curso[[#This Row],[Estudado]]-120)</f>
        <v/>
      </c>
      <c r="Q439" s="48"/>
    </row>
    <row r="440" spans="1:17" x14ac:dyDescent="0.25">
      <c r="A440" s="44">
        <f t="shared" si="44"/>
        <v>439</v>
      </c>
      <c r="B440" s="44" t="s">
        <v>5</v>
      </c>
      <c r="C440" s="44" t="s">
        <v>379</v>
      </c>
      <c r="D440" s="45">
        <v>3.37962962962963E-3</v>
      </c>
      <c r="E440" s="44"/>
      <c r="F440" s="45">
        <f>Curso[[#This Row],[Tempo]]*$AG$4</f>
        <v>6.7024723779036139E-3</v>
      </c>
      <c r="G440" s="46">
        <f t="shared" si="43"/>
        <v>3.2086709288861961</v>
      </c>
      <c r="H440" s="47">
        <f>_xlfn.XLOOKUP(Curso[[#This Row],[Tempo Progr Acum]],Controle[Tempo Esperado Acum],Controle[Data corrida],,1,1)</f>
        <v>44711</v>
      </c>
      <c r="I440" s="44"/>
      <c r="J440" s="48">
        <f ca="1">IF(Curso[[#This Row],[Data Prevista]]&gt;TODAY(),0,IF(Curso[[#This Row],[Data Prevista]]=TODAY(),3,2))</f>
        <v>0</v>
      </c>
      <c r="K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0" s="53" t="str">
        <f>IF((Curso[[#This Row],[Estudado]]-7)&lt;$H$2,"",Curso[[#This Row],[Estudado]]-7)</f>
        <v/>
      </c>
      <c r="M440" s="53" t="str">
        <f>IF((Curso[[#This Row],[Estudado]]-15)&lt;$H$2,"",Curso[[#This Row],[Estudado]]-15)</f>
        <v/>
      </c>
      <c r="N440" s="53" t="str">
        <f>IF((Curso[[#This Row],[Estudado]]-30)&lt;$H$2,"",Curso[[#This Row],[Estudado]]-30)</f>
        <v/>
      </c>
      <c r="O440" s="53" t="str">
        <f>IF((Curso[[#This Row],[Estudado]]-60)&lt;$H$2,"",Curso[[#This Row],[Estudado]]-60)</f>
        <v/>
      </c>
      <c r="P440" s="53" t="str">
        <f>IF((Curso[[#This Row],[Estudado]]-120)&lt;$H$2,"",Curso[[#This Row],[Estudado]]-120)</f>
        <v/>
      </c>
      <c r="Q440" s="48"/>
    </row>
    <row r="441" spans="1:17" x14ac:dyDescent="0.25">
      <c r="A441" s="44">
        <f t="shared" si="44"/>
        <v>440</v>
      </c>
      <c r="B441" s="44" t="s">
        <v>5</v>
      </c>
      <c r="C441" s="44" t="s">
        <v>68</v>
      </c>
      <c r="D441" s="45">
        <v>0</v>
      </c>
      <c r="E441" s="44" t="s">
        <v>262</v>
      </c>
      <c r="F441" s="45">
        <f>Curso[[#This Row],[Tempo]]*$AG$4</f>
        <v>0</v>
      </c>
      <c r="G441" s="46">
        <f t="shared" si="43"/>
        <v>3.2086709288861961</v>
      </c>
      <c r="H441" s="47">
        <f>_xlfn.XLOOKUP(Curso[[#This Row],[Tempo Progr Acum]],Controle[Tempo Esperado Acum],Controle[Data corrida],,1,1)</f>
        <v>44711</v>
      </c>
      <c r="I441" s="44"/>
      <c r="J441" s="48">
        <f ca="1">IF(Curso[[#This Row],[Data Prevista]]&gt;TODAY(),0,IF(Curso[[#This Row],[Data Prevista]]=TODAY(),3,2))</f>
        <v>0</v>
      </c>
      <c r="K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1" s="53" t="str">
        <f>IF((Curso[[#This Row],[Estudado]]-7)&lt;$H$2,"",Curso[[#This Row],[Estudado]]-7)</f>
        <v/>
      </c>
      <c r="M441" s="53" t="str">
        <f>IF((Curso[[#This Row],[Estudado]]-15)&lt;$H$2,"",Curso[[#This Row],[Estudado]]-15)</f>
        <v/>
      </c>
      <c r="N441" s="53" t="str">
        <f>IF((Curso[[#This Row],[Estudado]]-30)&lt;$H$2,"",Curso[[#This Row],[Estudado]]-30)</f>
        <v/>
      </c>
      <c r="O441" s="53" t="str">
        <f>IF((Curso[[#This Row],[Estudado]]-60)&lt;$H$2,"",Curso[[#This Row],[Estudado]]-60)</f>
        <v/>
      </c>
      <c r="P441" s="53" t="str">
        <f>IF((Curso[[#This Row],[Estudado]]-120)&lt;$H$2,"",Curso[[#This Row],[Estudado]]-120)</f>
        <v/>
      </c>
      <c r="Q441" s="48"/>
    </row>
    <row r="442" spans="1:17" x14ac:dyDescent="0.25">
      <c r="A442" s="44">
        <f t="shared" si="44"/>
        <v>441</v>
      </c>
      <c r="B442" s="44" t="s">
        <v>5</v>
      </c>
      <c r="C442" s="44" t="s">
        <v>70</v>
      </c>
      <c r="D442" s="45">
        <v>0</v>
      </c>
      <c r="E442" s="44" t="s">
        <v>7</v>
      </c>
      <c r="F442" s="45">
        <f>Curso[[#This Row],[Tempo]]*$AG$4</f>
        <v>0</v>
      </c>
      <c r="G442" s="46">
        <f t="shared" si="43"/>
        <v>3.2086709288861961</v>
      </c>
      <c r="H442" s="47">
        <f>_xlfn.XLOOKUP(Curso[[#This Row],[Tempo Progr Acum]],Controle[Tempo Esperado Acum],Controle[Data corrida],,1,1)</f>
        <v>44711</v>
      </c>
      <c r="I442" s="44"/>
      <c r="J442" s="48">
        <f ca="1">IF(Curso[[#This Row],[Data Prevista]]&gt;TODAY(),0,IF(Curso[[#This Row],[Data Prevista]]=TODAY(),3,2))</f>
        <v>0</v>
      </c>
      <c r="K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2" s="53" t="str">
        <f>IF((Curso[[#This Row],[Estudado]]-7)&lt;$H$2,"",Curso[[#This Row],[Estudado]]-7)</f>
        <v/>
      </c>
      <c r="M442" s="53" t="str">
        <f>IF((Curso[[#This Row],[Estudado]]-15)&lt;$H$2,"",Curso[[#This Row],[Estudado]]-15)</f>
        <v/>
      </c>
      <c r="N442" s="53" t="str">
        <f>IF((Curso[[#This Row],[Estudado]]-30)&lt;$H$2,"",Curso[[#This Row],[Estudado]]-30)</f>
        <v/>
      </c>
      <c r="O442" s="53" t="str">
        <f>IF((Curso[[#This Row],[Estudado]]-60)&lt;$H$2,"",Curso[[#This Row],[Estudado]]-60)</f>
        <v/>
      </c>
      <c r="P442" s="53" t="str">
        <f>IF((Curso[[#This Row],[Estudado]]-120)&lt;$H$2,"",Curso[[#This Row],[Estudado]]-120)</f>
        <v/>
      </c>
      <c r="Q442" s="48"/>
    </row>
    <row r="443" spans="1:17" x14ac:dyDescent="0.25">
      <c r="A443" s="44">
        <f t="shared" si="44"/>
        <v>442</v>
      </c>
      <c r="B443" s="44" t="s">
        <v>5</v>
      </c>
      <c r="C443" s="44" t="s">
        <v>71</v>
      </c>
      <c r="D443" s="45">
        <v>0</v>
      </c>
      <c r="E443" s="44" t="s">
        <v>7</v>
      </c>
      <c r="F443" s="45">
        <f>Curso[[#This Row],[Tempo]]*$AG$4</f>
        <v>0</v>
      </c>
      <c r="G443" s="46">
        <f t="shared" si="43"/>
        <v>3.2086709288861961</v>
      </c>
      <c r="H443" s="47">
        <f>_xlfn.XLOOKUP(Curso[[#This Row],[Tempo Progr Acum]],Controle[Tempo Esperado Acum],Controle[Data corrida],,1,1)</f>
        <v>44711</v>
      </c>
      <c r="I443" s="44"/>
      <c r="J443" s="48">
        <f ca="1">IF(Curso[[#This Row],[Data Prevista]]&gt;TODAY(),0,IF(Curso[[#This Row],[Data Prevista]]=TODAY(),3,2))</f>
        <v>0</v>
      </c>
      <c r="K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3" s="53" t="str">
        <f>IF((Curso[[#This Row],[Estudado]]-7)&lt;$H$2,"",Curso[[#This Row],[Estudado]]-7)</f>
        <v/>
      </c>
      <c r="M443" s="53" t="str">
        <f>IF((Curso[[#This Row],[Estudado]]-15)&lt;$H$2,"",Curso[[#This Row],[Estudado]]-15)</f>
        <v/>
      </c>
      <c r="N443" s="53" t="str">
        <f>IF((Curso[[#This Row],[Estudado]]-30)&lt;$H$2,"",Curso[[#This Row],[Estudado]]-30)</f>
        <v/>
      </c>
      <c r="O443" s="53" t="str">
        <f>IF((Curso[[#This Row],[Estudado]]-60)&lt;$H$2,"",Curso[[#This Row],[Estudado]]-60)</f>
        <v/>
      </c>
      <c r="P443" s="53" t="str">
        <f>IF((Curso[[#This Row],[Estudado]]-120)&lt;$H$2,"",Curso[[#This Row],[Estudado]]-120)</f>
        <v/>
      </c>
      <c r="Q443" s="48"/>
    </row>
    <row r="444" spans="1:17" x14ac:dyDescent="0.25">
      <c r="A444" s="44">
        <f t="shared" si="44"/>
        <v>443</v>
      </c>
      <c r="B444" s="44" t="s">
        <v>5</v>
      </c>
      <c r="C444" s="44" t="s">
        <v>380</v>
      </c>
      <c r="D444" s="45">
        <v>0</v>
      </c>
      <c r="E444" s="44" t="s">
        <v>7</v>
      </c>
      <c r="F444" s="45">
        <f>Curso[[#This Row],[Tempo]]*$AG$4</f>
        <v>0</v>
      </c>
      <c r="G444" s="46">
        <f t="shared" si="43"/>
        <v>3.2086709288861961</v>
      </c>
      <c r="H444" s="47">
        <f>_xlfn.XLOOKUP(Curso[[#This Row],[Tempo Progr Acum]],Controle[Tempo Esperado Acum],Controle[Data corrida],,1,1)</f>
        <v>44711</v>
      </c>
      <c r="I444" s="44"/>
      <c r="J444" s="48">
        <f ca="1">IF(Curso[[#This Row],[Data Prevista]]&gt;TODAY(),0,IF(Curso[[#This Row],[Data Prevista]]=TODAY(),3,2))</f>
        <v>0</v>
      </c>
      <c r="K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4" s="53" t="str">
        <f>IF((Curso[[#This Row],[Estudado]]-7)&lt;$H$2,"",Curso[[#This Row],[Estudado]]-7)</f>
        <v/>
      </c>
      <c r="M444" s="53" t="str">
        <f>IF((Curso[[#This Row],[Estudado]]-15)&lt;$H$2,"",Curso[[#This Row],[Estudado]]-15)</f>
        <v/>
      </c>
      <c r="N444" s="53" t="str">
        <f>IF((Curso[[#This Row],[Estudado]]-30)&lt;$H$2,"",Curso[[#This Row],[Estudado]]-30)</f>
        <v/>
      </c>
      <c r="O444" s="53" t="str">
        <f>IF((Curso[[#This Row],[Estudado]]-60)&lt;$H$2,"",Curso[[#This Row],[Estudado]]-60)</f>
        <v/>
      </c>
      <c r="P444" s="53" t="str">
        <f>IF((Curso[[#This Row],[Estudado]]-120)&lt;$H$2,"",Curso[[#This Row],[Estudado]]-120)</f>
        <v/>
      </c>
      <c r="Q444" s="48"/>
    </row>
    <row r="445" spans="1:17" x14ac:dyDescent="0.25">
      <c r="A445" s="44">
        <f t="shared" si="44"/>
        <v>444</v>
      </c>
      <c r="B445" s="44" t="s">
        <v>5</v>
      </c>
      <c r="C445" s="44" t="s">
        <v>39</v>
      </c>
      <c r="D445" s="45">
        <v>0</v>
      </c>
      <c r="E445" s="44" t="s">
        <v>7</v>
      </c>
      <c r="F445" s="45">
        <f>Curso[[#This Row],[Tempo]]*$AG$4</f>
        <v>0</v>
      </c>
      <c r="G445" s="46">
        <f t="shared" si="43"/>
        <v>3.2086709288861961</v>
      </c>
      <c r="H445" s="47">
        <f>_xlfn.XLOOKUP(Curso[[#This Row],[Tempo Progr Acum]],Controle[Tempo Esperado Acum],Controle[Data corrida],,1,1)</f>
        <v>44711</v>
      </c>
      <c r="I445" s="44"/>
      <c r="J445" s="48">
        <f ca="1">IF(Curso[[#This Row],[Data Prevista]]&gt;TODAY(),0,IF(Curso[[#This Row],[Data Prevista]]=TODAY(),3,2))</f>
        <v>0</v>
      </c>
      <c r="K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5" s="53" t="str">
        <f>IF((Curso[[#This Row],[Estudado]]-7)&lt;$H$2,"",Curso[[#This Row],[Estudado]]-7)</f>
        <v/>
      </c>
      <c r="M445" s="53" t="str">
        <f>IF((Curso[[#This Row],[Estudado]]-15)&lt;$H$2,"",Curso[[#This Row],[Estudado]]-15)</f>
        <v/>
      </c>
      <c r="N445" s="53" t="str">
        <f>IF((Curso[[#This Row],[Estudado]]-30)&lt;$H$2,"",Curso[[#This Row],[Estudado]]-30)</f>
        <v/>
      </c>
      <c r="O445" s="53" t="str">
        <f>IF((Curso[[#This Row],[Estudado]]-60)&lt;$H$2,"",Curso[[#This Row],[Estudado]]-60)</f>
        <v/>
      </c>
      <c r="P445" s="53" t="str">
        <f>IF((Curso[[#This Row],[Estudado]]-120)&lt;$H$2,"",Curso[[#This Row],[Estudado]]-120)</f>
        <v/>
      </c>
      <c r="Q445" s="48"/>
    </row>
    <row r="446" spans="1:17" x14ac:dyDescent="0.25">
      <c r="A446" s="44">
        <f t="shared" si="44"/>
        <v>445</v>
      </c>
      <c r="B446" s="44" t="s">
        <v>5</v>
      </c>
      <c r="C446" s="44" t="s">
        <v>381</v>
      </c>
      <c r="D446" s="45">
        <v>0</v>
      </c>
      <c r="E446" s="44" t="s">
        <v>7</v>
      </c>
      <c r="F446" s="45">
        <f>Curso[[#This Row],[Tempo]]*$AG$4</f>
        <v>0</v>
      </c>
      <c r="G446" s="46">
        <f t="shared" si="43"/>
        <v>3.2086709288861961</v>
      </c>
      <c r="H446" s="47">
        <f>_xlfn.XLOOKUP(Curso[[#This Row],[Tempo Progr Acum]],Controle[Tempo Esperado Acum],Controle[Data corrida],,1,1)</f>
        <v>44711</v>
      </c>
      <c r="I446" s="44"/>
      <c r="J446" s="48">
        <f ca="1">IF(Curso[[#This Row],[Data Prevista]]&gt;TODAY(),0,IF(Curso[[#This Row],[Data Prevista]]=TODAY(),3,2))</f>
        <v>0</v>
      </c>
      <c r="K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6" s="53" t="str">
        <f>IF((Curso[[#This Row],[Estudado]]-7)&lt;$H$2,"",Curso[[#This Row],[Estudado]]-7)</f>
        <v/>
      </c>
      <c r="M446" s="53" t="str">
        <f>IF((Curso[[#This Row],[Estudado]]-15)&lt;$H$2,"",Curso[[#This Row],[Estudado]]-15)</f>
        <v/>
      </c>
      <c r="N446" s="53" t="str">
        <f>IF((Curso[[#This Row],[Estudado]]-30)&lt;$H$2,"",Curso[[#This Row],[Estudado]]-30)</f>
        <v/>
      </c>
      <c r="O446" s="53" t="str">
        <f>IF((Curso[[#This Row],[Estudado]]-60)&lt;$H$2,"",Curso[[#This Row],[Estudado]]-60)</f>
        <v/>
      </c>
      <c r="P446" s="53" t="str">
        <f>IF((Curso[[#This Row],[Estudado]]-120)&lt;$H$2,"",Curso[[#This Row],[Estudado]]-120)</f>
        <v/>
      </c>
      <c r="Q446" s="48"/>
    </row>
    <row r="447" spans="1:17" x14ac:dyDescent="0.25">
      <c r="A447" s="44">
        <f t="shared" si="44"/>
        <v>446</v>
      </c>
      <c r="B447" s="44" t="s">
        <v>5</v>
      </c>
      <c r="C447" s="44" t="s">
        <v>42</v>
      </c>
      <c r="D447" s="45">
        <v>1.9791666666666668E-3</v>
      </c>
      <c r="E447" s="44"/>
      <c r="F447" s="45">
        <f>Curso[[#This Row],[Tempo]]*$AG$4</f>
        <v>3.925078002128486E-3</v>
      </c>
      <c r="G447" s="46">
        <f t="shared" si="43"/>
        <v>3.2125960068883246</v>
      </c>
      <c r="H447" s="47">
        <f>_xlfn.XLOOKUP(Curso[[#This Row],[Tempo Progr Acum]],Controle[Tempo Esperado Acum],Controle[Data corrida],,1,1)</f>
        <v>44711</v>
      </c>
      <c r="I447" s="44"/>
      <c r="J447" s="48">
        <f ca="1">IF(Curso[[#This Row],[Data Prevista]]&gt;TODAY(),0,IF(Curso[[#This Row],[Data Prevista]]=TODAY(),3,2))</f>
        <v>0</v>
      </c>
      <c r="K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7" s="53" t="str">
        <f>IF((Curso[[#This Row],[Estudado]]-7)&lt;$H$2,"",Curso[[#This Row],[Estudado]]-7)</f>
        <v/>
      </c>
      <c r="M447" s="53" t="str">
        <f>IF((Curso[[#This Row],[Estudado]]-15)&lt;$H$2,"",Curso[[#This Row],[Estudado]]-15)</f>
        <v/>
      </c>
      <c r="N447" s="53" t="str">
        <f>IF((Curso[[#This Row],[Estudado]]-30)&lt;$H$2,"",Curso[[#This Row],[Estudado]]-30)</f>
        <v/>
      </c>
      <c r="O447" s="53" t="str">
        <f>IF((Curso[[#This Row],[Estudado]]-60)&lt;$H$2,"",Curso[[#This Row],[Estudado]]-60)</f>
        <v/>
      </c>
      <c r="P447" s="53" t="str">
        <f>IF((Curso[[#This Row],[Estudado]]-120)&lt;$H$2,"",Curso[[#This Row],[Estudado]]-120)</f>
        <v/>
      </c>
      <c r="Q447" s="48"/>
    </row>
    <row r="448" spans="1:17" x14ac:dyDescent="0.25">
      <c r="A448" s="44">
        <f t="shared" si="44"/>
        <v>447</v>
      </c>
      <c r="B448" s="44" t="s">
        <v>5</v>
      </c>
      <c r="C448" s="44" t="s">
        <v>382</v>
      </c>
      <c r="D448" s="45">
        <v>5.3819444444444453E-3</v>
      </c>
      <c r="E448" s="44"/>
      <c r="F448" s="45">
        <f>Curso[[#This Row],[Tempo]]*$AG$4</f>
        <v>1.0673457725086235E-2</v>
      </c>
      <c r="G448" s="46">
        <f t="shared" si="43"/>
        <v>3.223269464613411</v>
      </c>
      <c r="H448" s="47">
        <f>_xlfn.XLOOKUP(Curso[[#This Row],[Tempo Progr Acum]],Controle[Tempo Esperado Acum],Controle[Data corrida],,1,1)</f>
        <v>44711</v>
      </c>
      <c r="I448" s="44"/>
      <c r="J448" s="48">
        <f ca="1">IF(Curso[[#This Row],[Data Prevista]]&gt;TODAY(),0,IF(Curso[[#This Row],[Data Prevista]]=TODAY(),3,2))</f>
        <v>0</v>
      </c>
      <c r="K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8" s="53" t="str">
        <f>IF((Curso[[#This Row],[Estudado]]-7)&lt;$H$2,"",Curso[[#This Row],[Estudado]]-7)</f>
        <v/>
      </c>
      <c r="M448" s="53" t="str">
        <f>IF((Curso[[#This Row],[Estudado]]-15)&lt;$H$2,"",Curso[[#This Row],[Estudado]]-15)</f>
        <v/>
      </c>
      <c r="N448" s="53" t="str">
        <f>IF((Curso[[#This Row],[Estudado]]-30)&lt;$H$2,"",Curso[[#This Row],[Estudado]]-30)</f>
        <v/>
      </c>
      <c r="O448" s="53" t="str">
        <f>IF((Curso[[#This Row],[Estudado]]-60)&lt;$H$2,"",Curso[[#This Row],[Estudado]]-60)</f>
        <v/>
      </c>
      <c r="P448" s="53" t="str">
        <f>IF((Curso[[#This Row],[Estudado]]-120)&lt;$H$2,"",Curso[[#This Row],[Estudado]]-120)</f>
        <v/>
      </c>
      <c r="Q448" s="48"/>
    </row>
    <row r="449" spans="1:17" x14ac:dyDescent="0.25">
      <c r="A449" s="44">
        <f t="shared" si="44"/>
        <v>448</v>
      </c>
      <c r="B449" s="44" t="s">
        <v>5</v>
      </c>
      <c r="C449" s="44" t="s">
        <v>383</v>
      </c>
      <c r="D449" s="45">
        <v>4.3287037037037035E-3</v>
      </c>
      <c r="E449" s="44"/>
      <c r="F449" s="45">
        <f>Curso[[#This Row],[Tempo]]*$AG$4</f>
        <v>8.5846735251231213E-3</v>
      </c>
      <c r="G449" s="46">
        <f t="shared" si="43"/>
        <v>3.2318541381385342</v>
      </c>
      <c r="H449" s="47">
        <f>_xlfn.XLOOKUP(Curso[[#This Row],[Tempo Progr Acum]],Controle[Tempo Esperado Acum],Controle[Data corrida],,1,1)</f>
        <v>44712</v>
      </c>
      <c r="I449" s="44"/>
      <c r="J449" s="48">
        <f ca="1">IF(Curso[[#This Row],[Data Prevista]]&gt;TODAY(),0,IF(Curso[[#This Row],[Data Prevista]]=TODAY(),3,2))</f>
        <v>0</v>
      </c>
      <c r="K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9" s="53" t="str">
        <f>IF((Curso[[#This Row],[Estudado]]-7)&lt;$H$2,"",Curso[[#This Row],[Estudado]]-7)</f>
        <v/>
      </c>
      <c r="M449" s="53" t="str">
        <f>IF((Curso[[#This Row],[Estudado]]-15)&lt;$H$2,"",Curso[[#This Row],[Estudado]]-15)</f>
        <v/>
      </c>
      <c r="N449" s="53" t="str">
        <f>IF((Curso[[#This Row],[Estudado]]-30)&lt;$H$2,"",Curso[[#This Row],[Estudado]]-30)</f>
        <v/>
      </c>
      <c r="O449" s="53" t="str">
        <f>IF((Curso[[#This Row],[Estudado]]-60)&lt;$H$2,"",Curso[[#This Row],[Estudado]]-60)</f>
        <v/>
      </c>
      <c r="P449" s="53" t="str">
        <f>IF((Curso[[#This Row],[Estudado]]-120)&lt;$H$2,"",Curso[[#This Row],[Estudado]]-120)</f>
        <v/>
      </c>
      <c r="Q449" s="48"/>
    </row>
    <row r="450" spans="1:17" x14ac:dyDescent="0.25">
      <c r="A450" s="44">
        <f t="shared" si="44"/>
        <v>449</v>
      </c>
      <c r="B450" s="44" t="s">
        <v>5</v>
      </c>
      <c r="C450" s="44" t="s">
        <v>384</v>
      </c>
      <c r="D450" s="45">
        <v>5.9722222222222225E-3</v>
      </c>
      <c r="E450" s="44"/>
      <c r="F450" s="45">
        <f>Curso[[#This Row],[Tempo]]*$AG$4</f>
        <v>1.1844095023966661E-2</v>
      </c>
      <c r="G450" s="46">
        <f t="shared" si="43"/>
        <v>3.2436982331625011</v>
      </c>
      <c r="H450" s="47">
        <f>_xlfn.XLOOKUP(Curso[[#This Row],[Tempo Progr Acum]],Controle[Tempo Esperado Acum],Controle[Data corrida],,1,1)</f>
        <v>44712</v>
      </c>
      <c r="I450" s="44"/>
      <c r="J450" s="48">
        <f ca="1">IF(Curso[[#This Row],[Data Prevista]]&gt;TODAY(),0,IF(Curso[[#This Row],[Data Prevista]]=TODAY(),3,2))</f>
        <v>0</v>
      </c>
      <c r="K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0" s="53" t="str">
        <f>IF((Curso[[#This Row],[Estudado]]-7)&lt;$H$2,"",Curso[[#This Row],[Estudado]]-7)</f>
        <v/>
      </c>
      <c r="M450" s="53" t="str">
        <f>IF((Curso[[#This Row],[Estudado]]-15)&lt;$H$2,"",Curso[[#This Row],[Estudado]]-15)</f>
        <v/>
      </c>
      <c r="N450" s="53" t="str">
        <f>IF((Curso[[#This Row],[Estudado]]-30)&lt;$H$2,"",Curso[[#This Row],[Estudado]]-30)</f>
        <v/>
      </c>
      <c r="O450" s="53" t="str">
        <f>IF((Curso[[#This Row],[Estudado]]-60)&lt;$H$2,"",Curso[[#This Row],[Estudado]]-60)</f>
        <v/>
      </c>
      <c r="P450" s="53" t="str">
        <f>IF((Curso[[#This Row],[Estudado]]-120)&lt;$H$2,"",Curso[[#This Row],[Estudado]]-120)</f>
        <v/>
      </c>
      <c r="Q450" s="48"/>
    </row>
    <row r="451" spans="1:17" x14ac:dyDescent="0.25">
      <c r="A451" s="44">
        <f t="shared" si="44"/>
        <v>450</v>
      </c>
      <c r="B451" s="44" t="s">
        <v>5</v>
      </c>
      <c r="C451" s="44" t="s">
        <v>385</v>
      </c>
      <c r="D451" s="45">
        <v>7.5115740740740742E-3</v>
      </c>
      <c r="E451" s="44"/>
      <c r="F451" s="45">
        <f>Curso[[#This Row],[Tempo]]*$AG$4</f>
        <v>1.4896933470066593E-2</v>
      </c>
      <c r="G451" s="46">
        <f t="shared" si="43"/>
        <v>3.2585951666325674</v>
      </c>
      <c r="H451" s="47">
        <f>_xlfn.XLOOKUP(Curso[[#This Row],[Tempo Progr Acum]],Controle[Tempo Esperado Acum],Controle[Data corrida],,1,1)</f>
        <v>44712</v>
      </c>
      <c r="I451" s="44"/>
      <c r="J451" s="48">
        <f ca="1">IF(Curso[[#This Row],[Data Prevista]]&gt;TODAY(),0,IF(Curso[[#This Row],[Data Prevista]]=TODAY(),3,2))</f>
        <v>0</v>
      </c>
      <c r="K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1" s="53" t="str">
        <f>IF((Curso[[#This Row],[Estudado]]-7)&lt;$H$2,"",Curso[[#This Row],[Estudado]]-7)</f>
        <v/>
      </c>
      <c r="M451" s="53" t="str">
        <f>IF((Curso[[#This Row],[Estudado]]-15)&lt;$H$2,"",Curso[[#This Row],[Estudado]]-15)</f>
        <v/>
      </c>
      <c r="N451" s="53" t="str">
        <f>IF((Curso[[#This Row],[Estudado]]-30)&lt;$H$2,"",Curso[[#This Row],[Estudado]]-30)</f>
        <v/>
      </c>
      <c r="O451" s="53" t="str">
        <f>IF((Curso[[#This Row],[Estudado]]-60)&lt;$H$2,"",Curso[[#This Row],[Estudado]]-60)</f>
        <v/>
      </c>
      <c r="P451" s="53" t="str">
        <f>IF((Curso[[#This Row],[Estudado]]-120)&lt;$H$2,"",Curso[[#This Row],[Estudado]]-120)</f>
        <v/>
      </c>
      <c r="Q451" s="48"/>
    </row>
    <row r="452" spans="1:17" x14ac:dyDescent="0.25">
      <c r="A452" s="44">
        <f t="shared" si="44"/>
        <v>451</v>
      </c>
      <c r="B452" s="44" t="s">
        <v>5</v>
      </c>
      <c r="C452" s="44" t="s">
        <v>386</v>
      </c>
      <c r="D452" s="45">
        <v>5.9722222222222225E-3</v>
      </c>
      <c r="E452" s="44"/>
      <c r="F452" s="45">
        <f>Curso[[#This Row],[Tempo]]*$AG$4</f>
        <v>1.1844095023966661E-2</v>
      </c>
      <c r="G452" s="46">
        <f t="shared" ref="G452:G515" si="45">F452+G451</f>
        <v>3.2704392616565343</v>
      </c>
      <c r="H452" s="47">
        <f>_xlfn.XLOOKUP(Curso[[#This Row],[Tempo Progr Acum]],Controle[Tempo Esperado Acum],Controle[Data corrida],,1,1)</f>
        <v>44712</v>
      </c>
      <c r="I452" s="44"/>
      <c r="J452" s="48">
        <f ca="1">IF(Curso[[#This Row],[Data Prevista]]&gt;TODAY(),0,IF(Curso[[#This Row],[Data Prevista]]=TODAY(),3,2))</f>
        <v>0</v>
      </c>
      <c r="K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2" s="53" t="str">
        <f>IF((Curso[[#This Row],[Estudado]]-7)&lt;$H$2,"",Curso[[#This Row],[Estudado]]-7)</f>
        <v/>
      </c>
      <c r="M452" s="53" t="str">
        <f>IF((Curso[[#This Row],[Estudado]]-15)&lt;$H$2,"",Curso[[#This Row],[Estudado]]-15)</f>
        <v/>
      </c>
      <c r="N452" s="53" t="str">
        <f>IF((Curso[[#This Row],[Estudado]]-30)&lt;$H$2,"",Curso[[#This Row],[Estudado]]-30)</f>
        <v/>
      </c>
      <c r="O452" s="53" t="str">
        <f>IF((Curso[[#This Row],[Estudado]]-60)&lt;$H$2,"",Curso[[#This Row],[Estudado]]-60)</f>
        <v/>
      </c>
      <c r="P452" s="53" t="str">
        <f>IF((Curso[[#This Row],[Estudado]]-120)&lt;$H$2,"",Curso[[#This Row],[Estudado]]-120)</f>
        <v/>
      </c>
      <c r="Q452" s="48"/>
    </row>
    <row r="453" spans="1:17" x14ac:dyDescent="0.25">
      <c r="A453" s="44">
        <f t="shared" si="44"/>
        <v>452</v>
      </c>
      <c r="B453" s="44" t="s">
        <v>5</v>
      </c>
      <c r="C453" s="44" t="s">
        <v>387</v>
      </c>
      <c r="D453" s="45">
        <v>5.4629629629629637E-3</v>
      </c>
      <c r="E453" s="44"/>
      <c r="F453" s="45">
        <f>Curso[[#This Row],[Tempo]]*$AG$4</f>
        <v>1.0834133432775705E-2</v>
      </c>
      <c r="G453" s="46">
        <f t="shared" si="45"/>
        <v>3.2812733950893098</v>
      </c>
      <c r="H453" s="47">
        <f>_xlfn.XLOOKUP(Curso[[#This Row],[Tempo Progr Acum]],Controle[Tempo Esperado Acum],Controle[Data corrida],,1,1)</f>
        <v>44712</v>
      </c>
      <c r="I453" s="44"/>
      <c r="J453" s="48">
        <f ca="1">IF(Curso[[#This Row],[Data Prevista]]&gt;TODAY(),0,IF(Curso[[#This Row],[Data Prevista]]=TODAY(),3,2))</f>
        <v>0</v>
      </c>
      <c r="K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3" s="53" t="str">
        <f>IF((Curso[[#This Row],[Estudado]]-7)&lt;$H$2,"",Curso[[#This Row],[Estudado]]-7)</f>
        <v/>
      </c>
      <c r="M453" s="53" t="str">
        <f>IF((Curso[[#This Row],[Estudado]]-15)&lt;$H$2,"",Curso[[#This Row],[Estudado]]-15)</f>
        <v/>
      </c>
      <c r="N453" s="53" t="str">
        <f>IF((Curso[[#This Row],[Estudado]]-30)&lt;$H$2,"",Curso[[#This Row],[Estudado]]-30)</f>
        <v/>
      </c>
      <c r="O453" s="53" t="str">
        <f>IF((Curso[[#This Row],[Estudado]]-60)&lt;$H$2,"",Curso[[#This Row],[Estudado]]-60)</f>
        <v/>
      </c>
      <c r="P453" s="53" t="str">
        <f>IF((Curso[[#This Row],[Estudado]]-120)&lt;$H$2,"",Curso[[#This Row],[Estudado]]-120)</f>
        <v/>
      </c>
      <c r="Q453" s="48"/>
    </row>
    <row r="454" spans="1:17" x14ac:dyDescent="0.25">
      <c r="A454" s="44">
        <f t="shared" ref="A454:A517" si="46">A453+1</f>
        <v>453</v>
      </c>
      <c r="B454" s="44" t="s">
        <v>5</v>
      </c>
      <c r="C454" s="44" t="s">
        <v>388</v>
      </c>
      <c r="D454" s="45">
        <v>8.3101851851851861E-3</v>
      </c>
      <c r="E454" s="44"/>
      <c r="F454" s="45">
        <f>Curso[[#This Row],[Tempo]]*$AG$4</f>
        <v>1.6480736874434229E-2</v>
      </c>
      <c r="G454" s="46">
        <f t="shared" si="45"/>
        <v>3.2977541319637442</v>
      </c>
      <c r="H454" s="47">
        <f>_xlfn.XLOOKUP(Curso[[#This Row],[Tempo Progr Acum]],Controle[Tempo Esperado Acum],Controle[Data corrida],,1,1)</f>
        <v>44712</v>
      </c>
      <c r="I454" s="44"/>
      <c r="J454" s="48">
        <f ca="1">IF(Curso[[#This Row],[Data Prevista]]&gt;TODAY(),0,IF(Curso[[#This Row],[Data Prevista]]=TODAY(),3,2))</f>
        <v>0</v>
      </c>
      <c r="K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4" s="53" t="str">
        <f>IF((Curso[[#This Row],[Estudado]]-7)&lt;$H$2,"",Curso[[#This Row],[Estudado]]-7)</f>
        <v/>
      </c>
      <c r="M454" s="53" t="str">
        <f>IF((Curso[[#This Row],[Estudado]]-15)&lt;$H$2,"",Curso[[#This Row],[Estudado]]-15)</f>
        <v/>
      </c>
      <c r="N454" s="53" t="str">
        <f>IF((Curso[[#This Row],[Estudado]]-30)&lt;$H$2,"",Curso[[#This Row],[Estudado]]-30)</f>
        <v/>
      </c>
      <c r="O454" s="53" t="str">
        <f>IF((Curso[[#This Row],[Estudado]]-60)&lt;$H$2,"",Curso[[#This Row],[Estudado]]-60)</f>
        <v/>
      </c>
      <c r="P454" s="53" t="str">
        <f>IF((Curso[[#This Row],[Estudado]]-120)&lt;$H$2,"",Curso[[#This Row],[Estudado]]-120)</f>
        <v/>
      </c>
      <c r="Q454" s="48"/>
    </row>
    <row r="455" spans="1:17" x14ac:dyDescent="0.25">
      <c r="A455" s="44">
        <f t="shared" si="46"/>
        <v>454</v>
      </c>
      <c r="B455" s="44" t="s">
        <v>5</v>
      </c>
      <c r="C455" s="44" t="s">
        <v>389</v>
      </c>
      <c r="D455" s="45">
        <v>3.1134259259259257E-3</v>
      </c>
      <c r="E455" s="44"/>
      <c r="F455" s="45">
        <f>Curso[[#This Row],[Tempo]]*$AG$4</f>
        <v>6.1745379097810681E-3</v>
      </c>
      <c r="G455" s="46">
        <f t="shared" si="45"/>
        <v>3.3039286698735255</v>
      </c>
      <c r="H455" s="47">
        <f>_xlfn.XLOOKUP(Curso[[#This Row],[Tempo Progr Acum]],Controle[Tempo Esperado Acum],Controle[Data corrida],,1,1)</f>
        <v>44712</v>
      </c>
      <c r="I455" s="44"/>
      <c r="J455" s="48">
        <f ca="1">IF(Curso[[#This Row],[Data Prevista]]&gt;TODAY(),0,IF(Curso[[#This Row],[Data Prevista]]=TODAY(),3,2))</f>
        <v>0</v>
      </c>
      <c r="K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5" s="53" t="str">
        <f>IF((Curso[[#This Row],[Estudado]]-7)&lt;$H$2,"",Curso[[#This Row],[Estudado]]-7)</f>
        <v/>
      </c>
      <c r="M455" s="53" t="str">
        <f>IF((Curso[[#This Row],[Estudado]]-15)&lt;$H$2,"",Curso[[#This Row],[Estudado]]-15)</f>
        <v/>
      </c>
      <c r="N455" s="53" t="str">
        <f>IF((Curso[[#This Row],[Estudado]]-30)&lt;$H$2,"",Curso[[#This Row],[Estudado]]-30)</f>
        <v/>
      </c>
      <c r="O455" s="53" t="str">
        <f>IF((Curso[[#This Row],[Estudado]]-60)&lt;$H$2,"",Curso[[#This Row],[Estudado]]-60)</f>
        <v/>
      </c>
      <c r="P455" s="53" t="str">
        <f>IF((Curso[[#This Row],[Estudado]]-120)&lt;$H$2,"",Curso[[#This Row],[Estudado]]-120)</f>
        <v/>
      </c>
      <c r="Q455" s="48"/>
    </row>
    <row r="456" spans="1:17" x14ac:dyDescent="0.25">
      <c r="A456" s="44">
        <f t="shared" si="46"/>
        <v>455</v>
      </c>
      <c r="B456" s="44" t="s">
        <v>5</v>
      </c>
      <c r="C456" s="44" t="s">
        <v>390</v>
      </c>
      <c r="D456" s="45">
        <v>6.4236111111111117E-3</v>
      </c>
      <c r="E456" s="44"/>
      <c r="F456" s="45">
        <f>Curso[[#This Row],[Tempo]]*$AG$4</f>
        <v>1.2739288252522281E-2</v>
      </c>
      <c r="G456" s="46">
        <f t="shared" si="45"/>
        <v>3.3166679581260476</v>
      </c>
      <c r="H456" s="47">
        <f>_xlfn.XLOOKUP(Curso[[#This Row],[Tempo Progr Acum]],Controle[Tempo Esperado Acum],Controle[Data corrida],,1,1)</f>
        <v>44713</v>
      </c>
      <c r="I456" s="44"/>
      <c r="J456" s="48">
        <f ca="1">IF(Curso[[#This Row],[Data Prevista]]&gt;TODAY(),0,IF(Curso[[#This Row],[Data Prevista]]=TODAY(),3,2))</f>
        <v>0</v>
      </c>
      <c r="K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6" s="53" t="str">
        <f>IF((Curso[[#This Row],[Estudado]]-7)&lt;$H$2,"",Curso[[#This Row],[Estudado]]-7)</f>
        <v/>
      </c>
      <c r="M456" s="53" t="str">
        <f>IF((Curso[[#This Row],[Estudado]]-15)&lt;$H$2,"",Curso[[#This Row],[Estudado]]-15)</f>
        <v/>
      </c>
      <c r="N456" s="53" t="str">
        <f>IF((Curso[[#This Row],[Estudado]]-30)&lt;$H$2,"",Curso[[#This Row],[Estudado]]-30)</f>
        <v/>
      </c>
      <c r="O456" s="53" t="str">
        <f>IF((Curso[[#This Row],[Estudado]]-60)&lt;$H$2,"",Curso[[#This Row],[Estudado]]-60)</f>
        <v/>
      </c>
      <c r="P456" s="53" t="str">
        <f>IF((Curso[[#This Row],[Estudado]]-120)&lt;$H$2,"",Curso[[#This Row],[Estudado]]-120)</f>
        <v/>
      </c>
      <c r="Q456" s="48"/>
    </row>
    <row r="457" spans="1:17" x14ac:dyDescent="0.25">
      <c r="A457" s="44">
        <f t="shared" si="46"/>
        <v>456</v>
      </c>
      <c r="B457" s="44" t="s">
        <v>5</v>
      </c>
      <c r="C457" s="44" t="s">
        <v>391</v>
      </c>
      <c r="D457" s="45">
        <v>2.7199074074074074E-3</v>
      </c>
      <c r="E457" s="44"/>
      <c r="F457" s="45">
        <f>Curso[[#This Row],[Tempo]]*$AG$4</f>
        <v>5.3941130438607847E-3</v>
      </c>
      <c r="G457" s="46">
        <f t="shared" si="45"/>
        <v>3.3220620711699085</v>
      </c>
      <c r="H457" s="47">
        <f>_xlfn.XLOOKUP(Curso[[#This Row],[Tempo Progr Acum]],Controle[Tempo Esperado Acum],Controle[Data corrida],,1,1)</f>
        <v>44713</v>
      </c>
      <c r="I457" s="44"/>
      <c r="J457" s="48">
        <f ca="1">IF(Curso[[#This Row],[Data Prevista]]&gt;TODAY(),0,IF(Curso[[#This Row],[Data Prevista]]=TODAY(),3,2))</f>
        <v>0</v>
      </c>
      <c r="K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7" s="53" t="str">
        <f>IF((Curso[[#This Row],[Estudado]]-7)&lt;$H$2,"",Curso[[#This Row],[Estudado]]-7)</f>
        <v/>
      </c>
      <c r="M457" s="53" t="str">
        <f>IF((Curso[[#This Row],[Estudado]]-15)&lt;$H$2,"",Curso[[#This Row],[Estudado]]-15)</f>
        <v/>
      </c>
      <c r="N457" s="53" t="str">
        <f>IF((Curso[[#This Row],[Estudado]]-30)&lt;$H$2,"",Curso[[#This Row],[Estudado]]-30)</f>
        <v/>
      </c>
      <c r="O457" s="53" t="str">
        <f>IF((Curso[[#This Row],[Estudado]]-60)&lt;$H$2,"",Curso[[#This Row],[Estudado]]-60)</f>
        <v/>
      </c>
      <c r="P457" s="53" t="str">
        <f>IF((Curso[[#This Row],[Estudado]]-120)&lt;$H$2,"",Curso[[#This Row],[Estudado]]-120)</f>
        <v/>
      </c>
      <c r="Q457" s="48"/>
    </row>
    <row r="458" spans="1:17" x14ac:dyDescent="0.25">
      <c r="A458" s="44">
        <f t="shared" si="46"/>
        <v>457</v>
      </c>
      <c r="B458" s="44" t="s">
        <v>5</v>
      </c>
      <c r="C458" s="44" t="s">
        <v>392</v>
      </c>
      <c r="D458" s="45">
        <v>4.3981481481481484E-3</v>
      </c>
      <c r="E458" s="44"/>
      <c r="F458" s="45">
        <f>Curso[[#This Row],[Tempo]]*$AG$4</f>
        <v>8.7223955602855254E-3</v>
      </c>
      <c r="G458" s="46">
        <f t="shared" si="45"/>
        <v>3.330784466730194</v>
      </c>
      <c r="H458" s="47">
        <f>_xlfn.XLOOKUP(Curso[[#This Row],[Tempo Progr Acum]],Controle[Tempo Esperado Acum],Controle[Data corrida],,1,1)</f>
        <v>44713</v>
      </c>
      <c r="I458" s="44"/>
      <c r="J458" s="48">
        <f ca="1">IF(Curso[[#This Row],[Data Prevista]]&gt;TODAY(),0,IF(Curso[[#This Row],[Data Prevista]]=TODAY(),3,2))</f>
        <v>0</v>
      </c>
      <c r="K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8" s="53" t="str">
        <f>IF((Curso[[#This Row],[Estudado]]-7)&lt;$H$2,"",Curso[[#This Row],[Estudado]]-7)</f>
        <v/>
      </c>
      <c r="M458" s="53" t="str">
        <f>IF((Curso[[#This Row],[Estudado]]-15)&lt;$H$2,"",Curso[[#This Row],[Estudado]]-15)</f>
        <v/>
      </c>
      <c r="N458" s="53" t="str">
        <f>IF((Curso[[#This Row],[Estudado]]-30)&lt;$H$2,"",Curso[[#This Row],[Estudado]]-30)</f>
        <v/>
      </c>
      <c r="O458" s="53" t="str">
        <f>IF((Curso[[#This Row],[Estudado]]-60)&lt;$H$2,"",Curso[[#This Row],[Estudado]]-60)</f>
        <v/>
      </c>
      <c r="P458" s="53" t="str">
        <f>IF((Curso[[#This Row],[Estudado]]-120)&lt;$H$2,"",Curso[[#This Row],[Estudado]]-120)</f>
        <v/>
      </c>
      <c r="Q458" s="48"/>
    </row>
    <row r="459" spans="1:17" x14ac:dyDescent="0.25">
      <c r="A459" s="44">
        <f t="shared" si="46"/>
        <v>458</v>
      </c>
      <c r="B459" s="44" t="s">
        <v>5</v>
      </c>
      <c r="C459" s="44" t="s">
        <v>393</v>
      </c>
      <c r="D459" s="45">
        <v>2.7430555555555559E-3</v>
      </c>
      <c r="E459" s="44"/>
      <c r="F459" s="45">
        <f>Curso[[#This Row],[Tempo]]*$AG$4</f>
        <v>5.4400203889149196E-3</v>
      </c>
      <c r="G459" s="46">
        <f t="shared" si="45"/>
        <v>3.3362244871191091</v>
      </c>
      <c r="H459" s="47">
        <f>_xlfn.XLOOKUP(Curso[[#This Row],[Tempo Progr Acum]],Controle[Tempo Esperado Acum],Controle[Data corrida],,1,1)</f>
        <v>44713</v>
      </c>
      <c r="I459" s="44"/>
      <c r="J459" s="48">
        <f ca="1">IF(Curso[[#This Row],[Data Prevista]]&gt;TODAY(),0,IF(Curso[[#This Row],[Data Prevista]]=TODAY(),3,2))</f>
        <v>0</v>
      </c>
      <c r="K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9" s="53" t="str">
        <f>IF((Curso[[#This Row],[Estudado]]-7)&lt;$H$2,"",Curso[[#This Row],[Estudado]]-7)</f>
        <v/>
      </c>
      <c r="M459" s="53" t="str">
        <f>IF((Curso[[#This Row],[Estudado]]-15)&lt;$H$2,"",Curso[[#This Row],[Estudado]]-15)</f>
        <v/>
      </c>
      <c r="N459" s="53" t="str">
        <f>IF((Curso[[#This Row],[Estudado]]-30)&lt;$H$2,"",Curso[[#This Row],[Estudado]]-30)</f>
        <v/>
      </c>
      <c r="O459" s="53" t="str">
        <f>IF((Curso[[#This Row],[Estudado]]-60)&lt;$H$2,"",Curso[[#This Row],[Estudado]]-60)</f>
        <v/>
      </c>
      <c r="P459" s="53" t="str">
        <f>IF((Curso[[#This Row],[Estudado]]-120)&lt;$H$2,"",Curso[[#This Row],[Estudado]]-120)</f>
        <v/>
      </c>
      <c r="Q459" s="48"/>
    </row>
    <row r="460" spans="1:17" x14ac:dyDescent="0.25">
      <c r="A460" s="44">
        <f t="shared" si="46"/>
        <v>459</v>
      </c>
      <c r="B460" s="44" t="s">
        <v>5</v>
      </c>
      <c r="C460" s="44" t="s">
        <v>23</v>
      </c>
      <c r="D460" s="45">
        <v>3.0902777777777782E-3</v>
      </c>
      <c r="E460" s="44"/>
      <c r="F460" s="45">
        <f>Curso[[#This Row],[Tempo]]*$AG$4</f>
        <v>6.1286305647269348E-3</v>
      </c>
      <c r="G460" s="46">
        <f t="shared" si="45"/>
        <v>3.3423531176838361</v>
      </c>
      <c r="H460" s="47">
        <f>_xlfn.XLOOKUP(Curso[[#This Row],[Tempo Progr Acum]],Controle[Tempo Esperado Acum],Controle[Data corrida],,1,1)</f>
        <v>44713</v>
      </c>
      <c r="I460" s="44"/>
      <c r="J460" s="48">
        <f ca="1">IF(Curso[[#This Row],[Data Prevista]]&gt;TODAY(),0,IF(Curso[[#This Row],[Data Prevista]]=TODAY(),3,2))</f>
        <v>0</v>
      </c>
      <c r="K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0" s="53" t="str">
        <f>IF((Curso[[#This Row],[Estudado]]-7)&lt;$H$2,"",Curso[[#This Row],[Estudado]]-7)</f>
        <v/>
      </c>
      <c r="M460" s="53" t="str">
        <f>IF((Curso[[#This Row],[Estudado]]-15)&lt;$H$2,"",Curso[[#This Row],[Estudado]]-15)</f>
        <v/>
      </c>
      <c r="N460" s="53" t="str">
        <f>IF((Curso[[#This Row],[Estudado]]-30)&lt;$H$2,"",Curso[[#This Row],[Estudado]]-30)</f>
        <v/>
      </c>
      <c r="O460" s="53" t="str">
        <f>IF((Curso[[#This Row],[Estudado]]-60)&lt;$H$2,"",Curso[[#This Row],[Estudado]]-60)</f>
        <v/>
      </c>
      <c r="P460" s="53" t="str">
        <f>IF((Curso[[#This Row],[Estudado]]-120)&lt;$H$2,"",Curso[[#This Row],[Estudado]]-120)</f>
        <v/>
      </c>
      <c r="Q460" s="48"/>
    </row>
    <row r="461" spans="1:17" x14ac:dyDescent="0.25">
      <c r="A461" s="44">
        <f t="shared" si="46"/>
        <v>460</v>
      </c>
      <c r="B461" s="44" t="s">
        <v>5</v>
      </c>
      <c r="C461" s="44" t="s">
        <v>394</v>
      </c>
      <c r="D461" s="45">
        <v>2.5925925925925925E-3</v>
      </c>
      <c r="E461" s="44"/>
      <c r="F461" s="45">
        <f>Curso[[#This Row],[Tempo]]*$AG$4</f>
        <v>5.1416226460630461E-3</v>
      </c>
      <c r="G461" s="46">
        <f t="shared" si="45"/>
        <v>3.3474947403298994</v>
      </c>
      <c r="H461" s="47">
        <f>_xlfn.XLOOKUP(Curso[[#This Row],[Tempo Progr Acum]],Controle[Tempo Esperado Acum],Controle[Data corrida],,1,1)</f>
        <v>44713</v>
      </c>
      <c r="I461" s="44"/>
      <c r="J461" s="48">
        <f ca="1">IF(Curso[[#This Row],[Data Prevista]]&gt;TODAY(),0,IF(Curso[[#This Row],[Data Prevista]]=TODAY(),3,2))</f>
        <v>0</v>
      </c>
      <c r="K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1" s="53" t="str">
        <f>IF((Curso[[#This Row],[Estudado]]-7)&lt;$H$2,"",Curso[[#This Row],[Estudado]]-7)</f>
        <v/>
      </c>
      <c r="M461" s="53" t="str">
        <f>IF((Curso[[#This Row],[Estudado]]-15)&lt;$H$2,"",Curso[[#This Row],[Estudado]]-15)</f>
        <v/>
      </c>
      <c r="N461" s="53" t="str">
        <f>IF((Curso[[#This Row],[Estudado]]-30)&lt;$H$2,"",Curso[[#This Row],[Estudado]]-30)</f>
        <v/>
      </c>
      <c r="O461" s="53" t="str">
        <f>IF((Curso[[#This Row],[Estudado]]-60)&lt;$H$2,"",Curso[[#This Row],[Estudado]]-60)</f>
        <v/>
      </c>
      <c r="P461" s="53" t="str">
        <f>IF((Curso[[#This Row],[Estudado]]-120)&lt;$H$2,"",Curso[[#This Row],[Estudado]]-120)</f>
        <v/>
      </c>
      <c r="Q461" s="48"/>
    </row>
    <row r="462" spans="1:17" x14ac:dyDescent="0.25">
      <c r="A462" s="44">
        <f t="shared" si="46"/>
        <v>461</v>
      </c>
      <c r="B462" s="44" t="s">
        <v>5</v>
      </c>
      <c r="C462" s="44" t="s">
        <v>395</v>
      </c>
      <c r="D462" s="45">
        <v>0</v>
      </c>
      <c r="E462" s="44" t="s">
        <v>7</v>
      </c>
      <c r="F462" s="45">
        <f>Curso[[#This Row],[Tempo]]*$AG$4</f>
        <v>0</v>
      </c>
      <c r="G462" s="46">
        <f t="shared" si="45"/>
        <v>3.3474947403298994</v>
      </c>
      <c r="H462" s="47">
        <f>_xlfn.XLOOKUP(Curso[[#This Row],[Tempo Progr Acum]],Controle[Tempo Esperado Acum],Controle[Data corrida],,1,1)</f>
        <v>44713</v>
      </c>
      <c r="I462" s="44"/>
      <c r="J462" s="48">
        <f ca="1">IF(Curso[[#This Row],[Data Prevista]]&gt;TODAY(),0,IF(Curso[[#This Row],[Data Prevista]]=TODAY(),3,2))</f>
        <v>0</v>
      </c>
      <c r="K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2" s="53" t="str">
        <f>IF((Curso[[#This Row],[Estudado]]-7)&lt;$H$2,"",Curso[[#This Row],[Estudado]]-7)</f>
        <v/>
      </c>
      <c r="M462" s="53" t="str">
        <f>IF((Curso[[#This Row],[Estudado]]-15)&lt;$H$2,"",Curso[[#This Row],[Estudado]]-15)</f>
        <v/>
      </c>
      <c r="N462" s="53" t="str">
        <f>IF((Curso[[#This Row],[Estudado]]-30)&lt;$H$2,"",Curso[[#This Row],[Estudado]]-30)</f>
        <v/>
      </c>
      <c r="O462" s="53" t="str">
        <f>IF((Curso[[#This Row],[Estudado]]-60)&lt;$H$2,"",Curso[[#This Row],[Estudado]]-60)</f>
        <v/>
      </c>
      <c r="P462" s="53" t="str">
        <f>IF((Curso[[#This Row],[Estudado]]-120)&lt;$H$2,"",Curso[[#This Row],[Estudado]]-120)</f>
        <v/>
      </c>
      <c r="Q462" s="48"/>
    </row>
    <row r="463" spans="1:17" x14ac:dyDescent="0.25">
      <c r="A463" s="44">
        <f t="shared" si="46"/>
        <v>462</v>
      </c>
      <c r="B463" s="44" t="s">
        <v>5</v>
      </c>
      <c r="C463" s="44" t="s">
        <v>396</v>
      </c>
      <c r="D463" s="45">
        <v>0</v>
      </c>
      <c r="E463" s="44" t="s">
        <v>7</v>
      </c>
      <c r="F463" s="45">
        <f>Curso[[#This Row],[Tempo]]*$AG$4</f>
        <v>0</v>
      </c>
      <c r="G463" s="46">
        <f t="shared" si="45"/>
        <v>3.3474947403298994</v>
      </c>
      <c r="H463" s="47">
        <f>_xlfn.XLOOKUP(Curso[[#This Row],[Tempo Progr Acum]],Controle[Tempo Esperado Acum],Controle[Data corrida],,1,1)</f>
        <v>44713</v>
      </c>
      <c r="I463" s="44"/>
      <c r="J463" s="48">
        <f ca="1">IF(Curso[[#This Row],[Data Prevista]]&gt;TODAY(),0,IF(Curso[[#This Row],[Data Prevista]]=TODAY(),3,2))</f>
        <v>0</v>
      </c>
      <c r="K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3" s="53" t="str">
        <f>IF((Curso[[#This Row],[Estudado]]-7)&lt;$H$2,"",Curso[[#This Row],[Estudado]]-7)</f>
        <v/>
      </c>
      <c r="M463" s="53" t="str">
        <f>IF((Curso[[#This Row],[Estudado]]-15)&lt;$H$2,"",Curso[[#This Row],[Estudado]]-15)</f>
        <v/>
      </c>
      <c r="N463" s="53" t="str">
        <f>IF((Curso[[#This Row],[Estudado]]-30)&lt;$H$2,"",Curso[[#This Row],[Estudado]]-30)</f>
        <v/>
      </c>
      <c r="O463" s="53" t="str">
        <f>IF((Curso[[#This Row],[Estudado]]-60)&lt;$H$2,"",Curso[[#This Row],[Estudado]]-60)</f>
        <v/>
      </c>
      <c r="P463" s="53" t="str">
        <f>IF((Curso[[#This Row],[Estudado]]-120)&lt;$H$2,"",Curso[[#This Row],[Estudado]]-120)</f>
        <v/>
      </c>
      <c r="Q463" s="48"/>
    </row>
    <row r="464" spans="1:17" x14ac:dyDescent="0.25">
      <c r="A464" s="44">
        <f t="shared" si="46"/>
        <v>463</v>
      </c>
      <c r="B464" s="44" t="s">
        <v>5</v>
      </c>
      <c r="C464" s="44" t="s">
        <v>397</v>
      </c>
      <c r="D464" s="45">
        <v>6.0069444444444441E-3</v>
      </c>
      <c r="E464" s="44"/>
      <c r="F464" s="45">
        <f>Curso[[#This Row],[Tempo]]*$AG$4</f>
        <v>1.1912956041547861E-2</v>
      </c>
      <c r="G464" s="46">
        <f t="shared" si="45"/>
        <v>3.3594076963714472</v>
      </c>
      <c r="H464" s="47">
        <f>_xlfn.XLOOKUP(Curso[[#This Row],[Tempo Progr Acum]],Controle[Tempo Esperado Acum],Controle[Data corrida],,1,1)</f>
        <v>44713</v>
      </c>
      <c r="I464" s="44"/>
      <c r="J464" s="48">
        <f ca="1">IF(Curso[[#This Row],[Data Prevista]]&gt;TODAY(),0,IF(Curso[[#This Row],[Data Prevista]]=TODAY(),3,2))</f>
        <v>0</v>
      </c>
      <c r="K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4" s="53" t="str">
        <f>IF((Curso[[#This Row],[Estudado]]-7)&lt;$H$2,"",Curso[[#This Row],[Estudado]]-7)</f>
        <v/>
      </c>
      <c r="M464" s="53" t="str">
        <f>IF((Curso[[#This Row],[Estudado]]-15)&lt;$H$2,"",Curso[[#This Row],[Estudado]]-15)</f>
        <v/>
      </c>
      <c r="N464" s="53" t="str">
        <f>IF((Curso[[#This Row],[Estudado]]-30)&lt;$H$2,"",Curso[[#This Row],[Estudado]]-30)</f>
        <v/>
      </c>
      <c r="O464" s="53" t="str">
        <f>IF((Curso[[#This Row],[Estudado]]-60)&lt;$H$2,"",Curso[[#This Row],[Estudado]]-60)</f>
        <v/>
      </c>
      <c r="P464" s="53" t="str">
        <f>IF((Curso[[#This Row],[Estudado]]-120)&lt;$H$2,"",Curso[[#This Row],[Estudado]]-120)</f>
        <v/>
      </c>
      <c r="Q464" s="48"/>
    </row>
    <row r="465" spans="1:17" x14ac:dyDescent="0.25">
      <c r="A465" s="44">
        <f t="shared" si="46"/>
        <v>464</v>
      </c>
      <c r="B465" s="44" t="s">
        <v>5</v>
      </c>
      <c r="C465" s="44" t="s">
        <v>398</v>
      </c>
      <c r="D465" s="45">
        <v>3.9814814814814817E-3</v>
      </c>
      <c r="E465" s="44"/>
      <c r="F465" s="45">
        <f>Curso[[#This Row],[Tempo]]*$AG$4</f>
        <v>7.8960633493111061E-3</v>
      </c>
      <c r="G465" s="46">
        <f t="shared" si="45"/>
        <v>3.3673037597207585</v>
      </c>
      <c r="H465" s="47">
        <f>_xlfn.XLOOKUP(Curso[[#This Row],[Tempo Progr Acum]],Controle[Tempo Esperado Acum],Controle[Data corrida],,1,1)</f>
        <v>44713</v>
      </c>
      <c r="I465" s="44"/>
      <c r="J465" s="48">
        <f ca="1">IF(Curso[[#This Row],[Data Prevista]]&gt;TODAY(),0,IF(Curso[[#This Row],[Data Prevista]]=TODAY(),3,2))</f>
        <v>0</v>
      </c>
      <c r="K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5" s="53" t="str">
        <f>IF((Curso[[#This Row],[Estudado]]-7)&lt;$H$2,"",Curso[[#This Row],[Estudado]]-7)</f>
        <v/>
      </c>
      <c r="M465" s="53" t="str">
        <f>IF((Curso[[#This Row],[Estudado]]-15)&lt;$H$2,"",Curso[[#This Row],[Estudado]]-15)</f>
        <v/>
      </c>
      <c r="N465" s="53" t="str">
        <f>IF((Curso[[#This Row],[Estudado]]-30)&lt;$H$2,"",Curso[[#This Row],[Estudado]]-30)</f>
        <v/>
      </c>
      <c r="O465" s="53" t="str">
        <f>IF((Curso[[#This Row],[Estudado]]-60)&lt;$H$2,"",Curso[[#This Row],[Estudado]]-60)</f>
        <v/>
      </c>
      <c r="P465" s="53" t="str">
        <f>IF((Curso[[#This Row],[Estudado]]-120)&lt;$H$2,"",Curso[[#This Row],[Estudado]]-120)</f>
        <v/>
      </c>
      <c r="Q465" s="48"/>
    </row>
    <row r="466" spans="1:17" x14ac:dyDescent="0.25">
      <c r="A466" s="44">
        <f t="shared" si="46"/>
        <v>465</v>
      </c>
      <c r="B466" s="44" t="s">
        <v>5</v>
      </c>
      <c r="C466" s="44" t="s">
        <v>399</v>
      </c>
      <c r="D466" s="45">
        <v>5.3009259259259251E-3</v>
      </c>
      <c r="E466" s="44"/>
      <c r="F466" s="45">
        <f>Curso[[#This Row],[Tempo]]*$AG$4</f>
        <v>1.0512782017396763E-2</v>
      </c>
      <c r="G466" s="46">
        <f t="shared" si="45"/>
        <v>3.3778165417381554</v>
      </c>
      <c r="H466" s="47">
        <f>_xlfn.XLOOKUP(Curso[[#This Row],[Tempo Progr Acum]],Controle[Tempo Esperado Acum],Controle[Data corrida],,1,1)</f>
        <v>44713</v>
      </c>
      <c r="I466" s="44"/>
      <c r="J466" s="48">
        <f ca="1">IF(Curso[[#This Row],[Data Prevista]]&gt;TODAY(),0,IF(Curso[[#This Row],[Data Prevista]]=TODAY(),3,2))</f>
        <v>0</v>
      </c>
      <c r="K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6" s="53" t="str">
        <f>IF((Curso[[#This Row],[Estudado]]-7)&lt;$H$2,"",Curso[[#This Row],[Estudado]]-7)</f>
        <v/>
      </c>
      <c r="M466" s="53" t="str">
        <f>IF((Curso[[#This Row],[Estudado]]-15)&lt;$H$2,"",Curso[[#This Row],[Estudado]]-15)</f>
        <v/>
      </c>
      <c r="N466" s="53" t="str">
        <f>IF((Curso[[#This Row],[Estudado]]-30)&lt;$H$2,"",Curso[[#This Row],[Estudado]]-30)</f>
        <v/>
      </c>
      <c r="O466" s="53" t="str">
        <f>IF((Curso[[#This Row],[Estudado]]-60)&lt;$H$2,"",Curso[[#This Row],[Estudado]]-60)</f>
        <v/>
      </c>
      <c r="P466" s="53" t="str">
        <f>IF((Curso[[#This Row],[Estudado]]-120)&lt;$H$2,"",Curso[[#This Row],[Estudado]]-120)</f>
        <v/>
      </c>
      <c r="Q466" s="48"/>
    </row>
    <row r="467" spans="1:17" x14ac:dyDescent="0.25">
      <c r="A467" s="44">
        <f t="shared" si="46"/>
        <v>466</v>
      </c>
      <c r="B467" s="44" t="s">
        <v>5</v>
      </c>
      <c r="C467" s="44" t="s">
        <v>400</v>
      </c>
      <c r="D467" s="45">
        <v>5.347222222222222E-3</v>
      </c>
      <c r="E467" s="44"/>
      <c r="F467" s="45">
        <f>Curso[[#This Row],[Tempo]]*$AG$4</f>
        <v>1.0604596707505031E-2</v>
      </c>
      <c r="G467" s="46">
        <f t="shared" si="45"/>
        <v>3.3884211384456604</v>
      </c>
      <c r="H467" s="47">
        <f>_xlfn.XLOOKUP(Curso[[#This Row],[Tempo Progr Acum]],Controle[Tempo Esperado Acum],Controle[Data corrida],,1,1)</f>
        <v>44713</v>
      </c>
      <c r="I467" s="44"/>
      <c r="J467" s="48">
        <f ca="1">IF(Curso[[#This Row],[Data Prevista]]&gt;TODAY(),0,IF(Curso[[#This Row],[Data Prevista]]=TODAY(),3,2))</f>
        <v>0</v>
      </c>
      <c r="K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7" s="53" t="str">
        <f>IF((Curso[[#This Row],[Estudado]]-7)&lt;$H$2,"",Curso[[#This Row],[Estudado]]-7)</f>
        <v/>
      </c>
      <c r="M467" s="53" t="str">
        <f>IF((Curso[[#This Row],[Estudado]]-15)&lt;$H$2,"",Curso[[#This Row],[Estudado]]-15)</f>
        <v/>
      </c>
      <c r="N467" s="53" t="str">
        <f>IF((Curso[[#This Row],[Estudado]]-30)&lt;$H$2,"",Curso[[#This Row],[Estudado]]-30)</f>
        <v/>
      </c>
      <c r="O467" s="53" t="str">
        <f>IF((Curso[[#This Row],[Estudado]]-60)&lt;$H$2,"",Curso[[#This Row],[Estudado]]-60)</f>
        <v/>
      </c>
      <c r="P467" s="53" t="str">
        <f>IF((Curso[[#This Row],[Estudado]]-120)&lt;$H$2,"",Curso[[#This Row],[Estudado]]-120)</f>
        <v/>
      </c>
      <c r="Q467" s="48"/>
    </row>
    <row r="468" spans="1:17" x14ac:dyDescent="0.25">
      <c r="A468" s="44">
        <f t="shared" si="46"/>
        <v>467</v>
      </c>
      <c r="B468" s="44" t="s">
        <v>5</v>
      </c>
      <c r="C468" s="44" t="s">
        <v>401</v>
      </c>
      <c r="D468" s="45">
        <v>4.2361111111111106E-3</v>
      </c>
      <c r="E468" s="44"/>
      <c r="F468" s="45">
        <f>Curso[[#This Row],[Tempo]]*$AG$4</f>
        <v>8.4010441449065831E-3</v>
      </c>
      <c r="G468" s="46">
        <f t="shared" si="45"/>
        <v>3.3968221825905669</v>
      </c>
      <c r="H468" s="47">
        <f>_xlfn.XLOOKUP(Curso[[#This Row],[Tempo Progr Acum]],Controle[Tempo Esperado Acum],Controle[Data corrida],,1,1)</f>
        <v>44713</v>
      </c>
      <c r="I468" s="44"/>
      <c r="J468" s="48">
        <f ca="1">IF(Curso[[#This Row],[Data Prevista]]&gt;TODAY(),0,IF(Curso[[#This Row],[Data Prevista]]=TODAY(),3,2))</f>
        <v>0</v>
      </c>
      <c r="K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8" s="53" t="str">
        <f>IF((Curso[[#This Row],[Estudado]]-7)&lt;$H$2,"",Curso[[#This Row],[Estudado]]-7)</f>
        <v/>
      </c>
      <c r="M468" s="53" t="str">
        <f>IF((Curso[[#This Row],[Estudado]]-15)&lt;$H$2,"",Curso[[#This Row],[Estudado]]-15)</f>
        <v/>
      </c>
      <c r="N468" s="53" t="str">
        <f>IF((Curso[[#This Row],[Estudado]]-30)&lt;$H$2,"",Curso[[#This Row],[Estudado]]-30)</f>
        <v/>
      </c>
      <c r="O468" s="53" t="str">
        <f>IF((Curso[[#This Row],[Estudado]]-60)&lt;$H$2,"",Curso[[#This Row],[Estudado]]-60)</f>
        <v/>
      </c>
      <c r="P468" s="53" t="str">
        <f>IF((Curso[[#This Row],[Estudado]]-120)&lt;$H$2,"",Curso[[#This Row],[Estudado]]-120)</f>
        <v/>
      </c>
      <c r="Q468" s="48"/>
    </row>
    <row r="469" spans="1:17" x14ac:dyDescent="0.25">
      <c r="A469" s="44">
        <f t="shared" si="46"/>
        <v>468</v>
      </c>
      <c r="B469" s="44" t="s">
        <v>5</v>
      </c>
      <c r="C469" s="44" t="s">
        <v>402</v>
      </c>
      <c r="D469" s="45">
        <v>2.2453703703703702E-3</v>
      </c>
      <c r="E469" s="44"/>
      <c r="F469" s="45">
        <f>Curso[[#This Row],[Tempo]]*$AG$4</f>
        <v>4.4530124702510309E-3</v>
      </c>
      <c r="G469" s="46">
        <f t="shared" si="45"/>
        <v>3.4012751950608178</v>
      </c>
      <c r="H469" s="47">
        <f>_xlfn.XLOOKUP(Curso[[#This Row],[Tempo Progr Acum]],Controle[Tempo Esperado Acum],Controle[Data corrida],,1,1)</f>
        <v>44714</v>
      </c>
      <c r="I469" s="44"/>
      <c r="J469" s="48">
        <f ca="1">IF(Curso[[#This Row],[Data Prevista]]&gt;TODAY(),0,IF(Curso[[#This Row],[Data Prevista]]=TODAY(),3,2))</f>
        <v>0</v>
      </c>
      <c r="K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9" s="53" t="str">
        <f>IF((Curso[[#This Row],[Estudado]]-7)&lt;$H$2,"",Curso[[#This Row],[Estudado]]-7)</f>
        <v/>
      </c>
      <c r="M469" s="53" t="str">
        <f>IF((Curso[[#This Row],[Estudado]]-15)&lt;$H$2,"",Curso[[#This Row],[Estudado]]-15)</f>
        <v/>
      </c>
      <c r="N469" s="53" t="str">
        <f>IF((Curso[[#This Row],[Estudado]]-30)&lt;$H$2,"",Curso[[#This Row],[Estudado]]-30)</f>
        <v/>
      </c>
      <c r="O469" s="53" t="str">
        <f>IF((Curso[[#This Row],[Estudado]]-60)&lt;$H$2,"",Curso[[#This Row],[Estudado]]-60)</f>
        <v/>
      </c>
      <c r="P469" s="53" t="str">
        <f>IF((Curso[[#This Row],[Estudado]]-120)&lt;$H$2,"",Curso[[#This Row],[Estudado]]-120)</f>
        <v/>
      </c>
      <c r="Q469" s="48"/>
    </row>
    <row r="470" spans="1:17" x14ac:dyDescent="0.25">
      <c r="A470" s="44">
        <f t="shared" si="46"/>
        <v>469</v>
      </c>
      <c r="B470" s="44" t="s">
        <v>5</v>
      </c>
      <c r="C470" s="44" t="s">
        <v>403</v>
      </c>
      <c r="D470" s="45">
        <v>4.0856481481481481E-3</v>
      </c>
      <c r="E470" s="44"/>
      <c r="F470" s="45">
        <f>Curso[[#This Row],[Tempo]]*$AG$4</f>
        <v>8.1026464020547105E-3</v>
      </c>
      <c r="G470" s="46">
        <f t="shared" si="45"/>
        <v>3.4093778414628724</v>
      </c>
      <c r="H470" s="47">
        <f>_xlfn.XLOOKUP(Curso[[#This Row],[Tempo Progr Acum]],Controle[Tempo Esperado Acum],Controle[Data corrida],,1,1)</f>
        <v>44714</v>
      </c>
      <c r="I470" s="44"/>
      <c r="J470" s="48">
        <f ca="1">IF(Curso[[#This Row],[Data Prevista]]&gt;TODAY(),0,IF(Curso[[#This Row],[Data Prevista]]=TODAY(),3,2))</f>
        <v>0</v>
      </c>
      <c r="K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0" s="53" t="str">
        <f>IF((Curso[[#This Row],[Estudado]]-7)&lt;$H$2,"",Curso[[#This Row],[Estudado]]-7)</f>
        <v/>
      </c>
      <c r="M470" s="53" t="str">
        <f>IF((Curso[[#This Row],[Estudado]]-15)&lt;$H$2,"",Curso[[#This Row],[Estudado]]-15)</f>
        <v/>
      </c>
      <c r="N470" s="53" t="str">
        <f>IF((Curso[[#This Row],[Estudado]]-30)&lt;$H$2,"",Curso[[#This Row],[Estudado]]-30)</f>
        <v/>
      </c>
      <c r="O470" s="53" t="str">
        <f>IF((Curso[[#This Row],[Estudado]]-60)&lt;$H$2,"",Curso[[#This Row],[Estudado]]-60)</f>
        <v/>
      </c>
      <c r="P470" s="53" t="str">
        <f>IF((Curso[[#This Row],[Estudado]]-120)&lt;$H$2,"",Curso[[#This Row],[Estudado]]-120)</f>
        <v/>
      </c>
      <c r="Q470" s="48"/>
    </row>
    <row r="471" spans="1:17" x14ac:dyDescent="0.25">
      <c r="A471" s="44">
        <f t="shared" si="46"/>
        <v>470</v>
      </c>
      <c r="B471" s="44" t="s">
        <v>5</v>
      </c>
      <c r="C471" s="44" t="s">
        <v>404</v>
      </c>
      <c r="D471" s="45">
        <v>5.9606481481481489E-3</v>
      </c>
      <c r="E471" s="44"/>
      <c r="F471" s="45">
        <f>Curso[[#This Row],[Tempo]]*$AG$4</f>
        <v>1.1821141351439595E-2</v>
      </c>
      <c r="G471" s="46">
        <f t="shared" si="45"/>
        <v>3.4211989828143121</v>
      </c>
      <c r="H471" s="47">
        <f>_xlfn.XLOOKUP(Curso[[#This Row],[Tempo Progr Acum]],Controle[Tempo Esperado Acum],Controle[Data corrida],,1,1)</f>
        <v>44714</v>
      </c>
      <c r="I471" s="44"/>
      <c r="J471" s="48">
        <f ca="1">IF(Curso[[#This Row],[Data Prevista]]&gt;TODAY(),0,IF(Curso[[#This Row],[Data Prevista]]=TODAY(),3,2))</f>
        <v>0</v>
      </c>
      <c r="K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1" s="53" t="str">
        <f>IF((Curso[[#This Row],[Estudado]]-7)&lt;$H$2,"",Curso[[#This Row],[Estudado]]-7)</f>
        <v/>
      </c>
      <c r="M471" s="53" t="str">
        <f>IF((Curso[[#This Row],[Estudado]]-15)&lt;$H$2,"",Curso[[#This Row],[Estudado]]-15)</f>
        <v/>
      </c>
      <c r="N471" s="53" t="str">
        <f>IF((Curso[[#This Row],[Estudado]]-30)&lt;$H$2,"",Curso[[#This Row],[Estudado]]-30)</f>
        <v/>
      </c>
      <c r="O471" s="53" t="str">
        <f>IF((Curso[[#This Row],[Estudado]]-60)&lt;$H$2,"",Curso[[#This Row],[Estudado]]-60)</f>
        <v/>
      </c>
      <c r="P471" s="53" t="str">
        <f>IF((Curso[[#This Row],[Estudado]]-120)&lt;$H$2,"",Curso[[#This Row],[Estudado]]-120)</f>
        <v/>
      </c>
      <c r="Q471" s="48"/>
    </row>
    <row r="472" spans="1:17" x14ac:dyDescent="0.25">
      <c r="A472" s="44">
        <f t="shared" si="46"/>
        <v>471</v>
      </c>
      <c r="B472" s="44" t="s">
        <v>5</v>
      </c>
      <c r="C472" s="44" t="s">
        <v>405</v>
      </c>
      <c r="D472" s="45">
        <v>4.2361111111111106E-3</v>
      </c>
      <c r="E472" s="44"/>
      <c r="F472" s="45">
        <f>Curso[[#This Row],[Tempo]]*$AG$4</f>
        <v>8.4010441449065831E-3</v>
      </c>
      <c r="G472" s="46">
        <f t="shared" si="45"/>
        <v>3.4296000269592186</v>
      </c>
      <c r="H472" s="47">
        <f>_xlfn.XLOOKUP(Curso[[#This Row],[Tempo Progr Acum]],Controle[Tempo Esperado Acum],Controle[Data corrida],,1,1)</f>
        <v>44714</v>
      </c>
      <c r="I472" s="44"/>
      <c r="J472" s="48">
        <f ca="1">IF(Curso[[#This Row],[Data Prevista]]&gt;TODAY(),0,IF(Curso[[#This Row],[Data Prevista]]=TODAY(),3,2))</f>
        <v>0</v>
      </c>
      <c r="K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2" s="53" t="str">
        <f>IF((Curso[[#This Row],[Estudado]]-7)&lt;$H$2,"",Curso[[#This Row],[Estudado]]-7)</f>
        <v/>
      </c>
      <c r="M472" s="53" t="str">
        <f>IF((Curso[[#This Row],[Estudado]]-15)&lt;$H$2,"",Curso[[#This Row],[Estudado]]-15)</f>
        <v/>
      </c>
      <c r="N472" s="53" t="str">
        <f>IF((Curso[[#This Row],[Estudado]]-30)&lt;$H$2,"",Curso[[#This Row],[Estudado]]-30)</f>
        <v/>
      </c>
      <c r="O472" s="53" t="str">
        <f>IF((Curso[[#This Row],[Estudado]]-60)&lt;$H$2,"",Curso[[#This Row],[Estudado]]-60)</f>
        <v/>
      </c>
      <c r="P472" s="53" t="str">
        <f>IF((Curso[[#This Row],[Estudado]]-120)&lt;$H$2,"",Curso[[#This Row],[Estudado]]-120)</f>
        <v/>
      </c>
      <c r="Q472" s="48"/>
    </row>
    <row r="473" spans="1:17" x14ac:dyDescent="0.25">
      <c r="A473" s="44">
        <f t="shared" si="46"/>
        <v>472</v>
      </c>
      <c r="B473" s="44" t="s">
        <v>5</v>
      </c>
      <c r="C473" s="44" t="s">
        <v>406</v>
      </c>
      <c r="D473" s="45">
        <v>3.9930555555555561E-3</v>
      </c>
      <c r="E473" s="44"/>
      <c r="F473" s="45">
        <f>Curso[[#This Row],[Tempo]]*$AG$4</f>
        <v>7.919017021838174E-3</v>
      </c>
      <c r="G473" s="46">
        <f t="shared" si="45"/>
        <v>3.437519043981057</v>
      </c>
      <c r="H473" s="47">
        <f>_xlfn.XLOOKUP(Curso[[#This Row],[Tempo Progr Acum]],Controle[Tempo Esperado Acum],Controle[Data corrida],,1,1)</f>
        <v>44714</v>
      </c>
      <c r="I473" s="44"/>
      <c r="J473" s="48">
        <f ca="1">IF(Curso[[#This Row],[Data Prevista]]&gt;TODAY(),0,IF(Curso[[#This Row],[Data Prevista]]=TODAY(),3,2))</f>
        <v>0</v>
      </c>
      <c r="K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3" s="53" t="str">
        <f>IF((Curso[[#This Row],[Estudado]]-7)&lt;$H$2,"",Curso[[#This Row],[Estudado]]-7)</f>
        <v/>
      </c>
      <c r="M473" s="53" t="str">
        <f>IF((Curso[[#This Row],[Estudado]]-15)&lt;$H$2,"",Curso[[#This Row],[Estudado]]-15)</f>
        <v/>
      </c>
      <c r="N473" s="53" t="str">
        <f>IF((Curso[[#This Row],[Estudado]]-30)&lt;$H$2,"",Curso[[#This Row],[Estudado]]-30)</f>
        <v/>
      </c>
      <c r="O473" s="53" t="str">
        <f>IF((Curso[[#This Row],[Estudado]]-60)&lt;$H$2,"",Curso[[#This Row],[Estudado]]-60)</f>
        <v/>
      </c>
      <c r="P473" s="53" t="str">
        <f>IF((Curso[[#This Row],[Estudado]]-120)&lt;$H$2,"",Curso[[#This Row],[Estudado]]-120)</f>
        <v/>
      </c>
      <c r="Q473" s="48"/>
    </row>
    <row r="474" spans="1:17" x14ac:dyDescent="0.25">
      <c r="A474" s="44">
        <f t="shared" si="46"/>
        <v>473</v>
      </c>
      <c r="B474" s="44" t="s">
        <v>5</v>
      </c>
      <c r="C474" s="44" t="s">
        <v>407</v>
      </c>
      <c r="D474" s="45">
        <v>5.0115740740740737E-3</v>
      </c>
      <c r="E474" s="44"/>
      <c r="F474" s="45">
        <f>Curso[[#This Row],[Tempo]]*$AG$4</f>
        <v>9.9389402042200838E-3</v>
      </c>
      <c r="G474" s="46">
        <f t="shared" si="45"/>
        <v>3.4474579841852773</v>
      </c>
      <c r="H474" s="47">
        <f>_xlfn.XLOOKUP(Curso[[#This Row],[Tempo Progr Acum]],Controle[Tempo Esperado Acum],Controle[Data corrida],,1,1)</f>
        <v>44714</v>
      </c>
      <c r="I474" s="44"/>
      <c r="J474" s="48">
        <f ca="1">IF(Curso[[#This Row],[Data Prevista]]&gt;TODAY(),0,IF(Curso[[#This Row],[Data Prevista]]=TODAY(),3,2))</f>
        <v>0</v>
      </c>
      <c r="K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4" s="53" t="str">
        <f>IF((Curso[[#This Row],[Estudado]]-7)&lt;$H$2,"",Curso[[#This Row],[Estudado]]-7)</f>
        <v/>
      </c>
      <c r="M474" s="53" t="str">
        <f>IF((Curso[[#This Row],[Estudado]]-15)&lt;$H$2,"",Curso[[#This Row],[Estudado]]-15)</f>
        <v/>
      </c>
      <c r="N474" s="53" t="str">
        <f>IF((Curso[[#This Row],[Estudado]]-30)&lt;$H$2,"",Curso[[#This Row],[Estudado]]-30)</f>
        <v/>
      </c>
      <c r="O474" s="53" t="str">
        <f>IF((Curso[[#This Row],[Estudado]]-60)&lt;$H$2,"",Curso[[#This Row],[Estudado]]-60)</f>
        <v/>
      </c>
      <c r="P474" s="53" t="str">
        <f>IF((Curso[[#This Row],[Estudado]]-120)&lt;$H$2,"",Curso[[#This Row],[Estudado]]-120)</f>
        <v/>
      </c>
      <c r="Q474" s="48"/>
    </row>
    <row r="475" spans="1:17" x14ac:dyDescent="0.25">
      <c r="A475" s="44">
        <f t="shared" si="46"/>
        <v>474</v>
      </c>
      <c r="B475" s="44" t="s">
        <v>5</v>
      </c>
      <c r="C475" s="44" t="s">
        <v>408</v>
      </c>
      <c r="D475" s="45">
        <v>4.1666666666666666E-3</v>
      </c>
      <c r="E475" s="44"/>
      <c r="F475" s="45">
        <f>Curso[[#This Row],[Tempo]]*$AG$4</f>
        <v>8.2633221097441808E-3</v>
      </c>
      <c r="G475" s="46">
        <f t="shared" si="45"/>
        <v>3.4557213062950214</v>
      </c>
      <c r="H475" s="47">
        <f>_xlfn.XLOOKUP(Curso[[#This Row],[Tempo Progr Acum]],Controle[Tempo Esperado Acum],Controle[Data corrida],,1,1)</f>
        <v>44714</v>
      </c>
      <c r="I475" s="44"/>
      <c r="J475" s="48">
        <f ca="1">IF(Curso[[#This Row],[Data Prevista]]&gt;TODAY(),0,IF(Curso[[#This Row],[Data Prevista]]=TODAY(),3,2))</f>
        <v>0</v>
      </c>
      <c r="K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5" s="53" t="str">
        <f>IF((Curso[[#This Row],[Estudado]]-7)&lt;$H$2,"",Curso[[#This Row],[Estudado]]-7)</f>
        <v/>
      </c>
      <c r="M475" s="53" t="str">
        <f>IF((Curso[[#This Row],[Estudado]]-15)&lt;$H$2,"",Curso[[#This Row],[Estudado]]-15)</f>
        <v/>
      </c>
      <c r="N475" s="53" t="str">
        <f>IF((Curso[[#This Row],[Estudado]]-30)&lt;$H$2,"",Curso[[#This Row],[Estudado]]-30)</f>
        <v/>
      </c>
      <c r="O475" s="53" t="str">
        <f>IF((Curso[[#This Row],[Estudado]]-60)&lt;$H$2,"",Curso[[#This Row],[Estudado]]-60)</f>
        <v/>
      </c>
      <c r="P475" s="53" t="str">
        <f>IF((Curso[[#This Row],[Estudado]]-120)&lt;$H$2,"",Curso[[#This Row],[Estudado]]-120)</f>
        <v/>
      </c>
      <c r="Q475" s="48"/>
    </row>
    <row r="476" spans="1:17" x14ac:dyDescent="0.25">
      <c r="A476" s="44">
        <f t="shared" si="46"/>
        <v>475</v>
      </c>
      <c r="B476" s="44" t="s">
        <v>5</v>
      </c>
      <c r="C476" s="44" t="s">
        <v>68</v>
      </c>
      <c r="D476" s="45">
        <v>0</v>
      </c>
      <c r="E476" s="44" t="s">
        <v>69</v>
      </c>
      <c r="F476" s="45">
        <f>Curso[[#This Row],[Tempo]]*$AG$4</f>
        <v>0</v>
      </c>
      <c r="G476" s="46">
        <f t="shared" si="45"/>
        <v>3.4557213062950214</v>
      </c>
      <c r="H476" s="47">
        <f>_xlfn.XLOOKUP(Curso[[#This Row],[Tempo Progr Acum]],Controle[Tempo Esperado Acum],Controle[Data corrida],,1,1)</f>
        <v>44714</v>
      </c>
      <c r="I476" s="44"/>
      <c r="J476" s="48">
        <f ca="1">IF(Curso[[#This Row],[Data Prevista]]&gt;TODAY(),0,IF(Curso[[#This Row],[Data Prevista]]=TODAY(),3,2))</f>
        <v>0</v>
      </c>
      <c r="K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6" s="53" t="str">
        <f>IF((Curso[[#This Row],[Estudado]]-7)&lt;$H$2,"",Curso[[#This Row],[Estudado]]-7)</f>
        <v/>
      </c>
      <c r="M476" s="53" t="str">
        <f>IF((Curso[[#This Row],[Estudado]]-15)&lt;$H$2,"",Curso[[#This Row],[Estudado]]-15)</f>
        <v/>
      </c>
      <c r="N476" s="53" t="str">
        <f>IF((Curso[[#This Row],[Estudado]]-30)&lt;$H$2,"",Curso[[#This Row],[Estudado]]-30)</f>
        <v/>
      </c>
      <c r="O476" s="53" t="str">
        <f>IF((Curso[[#This Row],[Estudado]]-60)&lt;$H$2,"",Curso[[#This Row],[Estudado]]-60)</f>
        <v/>
      </c>
      <c r="P476" s="53" t="str">
        <f>IF((Curso[[#This Row],[Estudado]]-120)&lt;$H$2,"",Curso[[#This Row],[Estudado]]-120)</f>
        <v/>
      </c>
      <c r="Q476" s="48"/>
    </row>
    <row r="477" spans="1:17" x14ac:dyDescent="0.25">
      <c r="A477" s="44">
        <f t="shared" si="46"/>
        <v>476</v>
      </c>
      <c r="B477" s="44" t="s">
        <v>5</v>
      </c>
      <c r="C477" s="44" t="s">
        <v>70</v>
      </c>
      <c r="D477" s="45">
        <v>0</v>
      </c>
      <c r="E477" s="44" t="s">
        <v>7</v>
      </c>
      <c r="F477" s="45">
        <f>Curso[[#This Row],[Tempo]]*$AG$4</f>
        <v>0</v>
      </c>
      <c r="G477" s=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477" s="44"/>
      <c r="J477" s="48">
        <f ca="1">IF(Curso[[#This Row],[Data Prevista]]&gt;TODAY(),0,IF(Curso[[#This Row],[Data Prevista]]=TODAY(),3,2))</f>
        <v>0</v>
      </c>
      <c r="K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7" s="53" t="str">
        <f>IF((Curso[[#This Row],[Estudado]]-7)&lt;$H$2,"",Curso[[#This Row],[Estudado]]-7)</f>
        <v/>
      </c>
      <c r="M477" s="53" t="str">
        <f>IF((Curso[[#This Row],[Estudado]]-15)&lt;$H$2,"",Curso[[#This Row],[Estudado]]-15)</f>
        <v/>
      </c>
      <c r="N477" s="53" t="str">
        <f>IF((Curso[[#This Row],[Estudado]]-30)&lt;$H$2,"",Curso[[#This Row],[Estudado]]-30)</f>
        <v/>
      </c>
      <c r="O477" s="53" t="str">
        <f>IF((Curso[[#This Row],[Estudado]]-60)&lt;$H$2,"",Curso[[#This Row],[Estudado]]-60)</f>
        <v/>
      </c>
      <c r="P477" s="53" t="str">
        <f>IF((Curso[[#This Row],[Estudado]]-120)&lt;$H$2,"",Curso[[#This Row],[Estudado]]-120)</f>
        <v/>
      </c>
      <c r="Q477" s="48"/>
    </row>
    <row r="478" spans="1:17" x14ac:dyDescent="0.25">
      <c r="A478" s="44">
        <f t="shared" si="46"/>
        <v>477</v>
      </c>
      <c r="B478" s="44" t="s">
        <v>5</v>
      </c>
      <c r="C478" s="44" t="s">
        <v>71</v>
      </c>
      <c r="D478" s="45">
        <v>0</v>
      </c>
      <c r="E478" s="44" t="s">
        <v>7</v>
      </c>
      <c r="F478" s="45">
        <f>Curso[[#This Row],[Tempo]]*$AG$4</f>
        <v>0</v>
      </c>
      <c r="G478" s="46">
        <f t="shared" si="45"/>
        <v>3.4557213062950214</v>
      </c>
      <c r="H478" s="47">
        <f>_xlfn.XLOOKUP(Curso[[#This Row],[Tempo Progr Acum]],Controle[Tempo Esperado Acum],Controle[Data corrida],,1,1)</f>
        <v>44714</v>
      </c>
      <c r="I478" s="44"/>
      <c r="J478" s="48">
        <f ca="1">IF(Curso[[#This Row],[Data Prevista]]&gt;TODAY(),0,IF(Curso[[#This Row],[Data Prevista]]=TODAY(),3,2))</f>
        <v>0</v>
      </c>
      <c r="K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8" s="53" t="str">
        <f>IF((Curso[[#This Row],[Estudado]]-7)&lt;$H$2,"",Curso[[#This Row],[Estudado]]-7)</f>
        <v/>
      </c>
      <c r="M478" s="53" t="str">
        <f>IF((Curso[[#This Row],[Estudado]]-15)&lt;$H$2,"",Curso[[#This Row],[Estudado]]-15)</f>
        <v/>
      </c>
      <c r="N478" s="53" t="str">
        <f>IF((Curso[[#This Row],[Estudado]]-30)&lt;$H$2,"",Curso[[#This Row],[Estudado]]-30)</f>
        <v/>
      </c>
      <c r="O478" s="53" t="str">
        <f>IF((Curso[[#This Row],[Estudado]]-60)&lt;$H$2,"",Curso[[#This Row],[Estudado]]-60)</f>
        <v/>
      </c>
      <c r="P478" s="53" t="str">
        <f>IF((Curso[[#This Row],[Estudado]]-120)&lt;$H$2,"",Curso[[#This Row],[Estudado]]-120)</f>
        <v/>
      </c>
      <c r="Q478" s="48"/>
    </row>
    <row r="479" spans="1:17" x14ac:dyDescent="0.25">
      <c r="A479" s="44">
        <f t="shared" si="46"/>
        <v>478</v>
      </c>
      <c r="B479" s="44" t="s">
        <v>5</v>
      </c>
      <c r="C479" s="44" t="s">
        <v>39</v>
      </c>
      <c r="D479" s="45">
        <v>0</v>
      </c>
      <c r="E479" s="44" t="s">
        <v>7</v>
      </c>
      <c r="F479" s="45">
        <f>Curso[[#This Row],[Tempo]]*$AG$4</f>
        <v>0</v>
      </c>
      <c r="G479" s="46">
        <f t="shared" si="45"/>
        <v>3.4557213062950214</v>
      </c>
      <c r="H479" s="47">
        <f>_xlfn.XLOOKUP(Curso[[#This Row],[Tempo Progr Acum]],Controle[Tempo Esperado Acum],Controle[Data corrida],,1,1)</f>
        <v>44714</v>
      </c>
      <c r="I479" s="44"/>
      <c r="J479" s="48">
        <f ca="1">IF(Curso[[#This Row],[Data Prevista]]&gt;TODAY(),0,IF(Curso[[#This Row],[Data Prevista]]=TODAY(),3,2))</f>
        <v>0</v>
      </c>
      <c r="K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9" s="53" t="str">
        <f>IF((Curso[[#This Row],[Estudado]]-7)&lt;$H$2,"",Curso[[#This Row],[Estudado]]-7)</f>
        <v/>
      </c>
      <c r="M479" s="53" t="str">
        <f>IF((Curso[[#This Row],[Estudado]]-15)&lt;$H$2,"",Curso[[#This Row],[Estudado]]-15)</f>
        <v/>
      </c>
      <c r="N479" s="53" t="str">
        <f>IF((Curso[[#This Row],[Estudado]]-30)&lt;$H$2,"",Curso[[#This Row],[Estudado]]-30)</f>
        <v/>
      </c>
      <c r="O479" s="53" t="str">
        <f>IF((Curso[[#This Row],[Estudado]]-60)&lt;$H$2,"",Curso[[#This Row],[Estudado]]-60)</f>
        <v/>
      </c>
      <c r="P479" s="53" t="str">
        <f>IF((Curso[[#This Row],[Estudado]]-120)&lt;$H$2,"",Curso[[#This Row],[Estudado]]-120)</f>
        <v/>
      </c>
      <c r="Q479" s="48"/>
    </row>
    <row r="480" spans="1:17" x14ac:dyDescent="0.25">
      <c r="A480" s="44">
        <f t="shared" si="46"/>
        <v>479</v>
      </c>
      <c r="B480" s="44" t="s">
        <v>5</v>
      </c>
      <c r="C480" s="44" t="s">
        <v>409</v>
      </c>
      <c r="D480" s="45">
        <v>0</v>
      </c>
      <c r="E480" s="44" t="s">
        <v>7</v>
      </c>
      <c r="F480" s="45">
        <f>Curso[[#This Row],[Tempo]]*$AG$4</f>
        <v>0</v>
      </c>
      <c r="G480" s="46">
        <f t="shared" si="45"/>
        <v>3.4557213062950214</v>
      </c>
      <c r="H480" s="47">
        <f>_xlfn.XLOOKUP(Curso[[#This Row],[Tempo Progr Acum]],Controle[Tempo Esperado Acum],Controle[Data corrida],,1,1)</f>
        <v>44714</v>
      </c>
      <c r="I480" s="44"/>
      <c r="J480" s="48">
        <f ca="1">IF(Curso[[#This Row],[Data Prevista]]&gt;TODAY(),0,IF(Curso[[#This Row],[Data Prevista]]=TODAY(),3,2))</f>
        <v>0</v>
      </c>
      <c r="K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0" s="53" t="str">
        <f>IF((Curso[[#This Row],[Estudado]]-7)&lt;$H$2,"",Curso[[#This Row],[Estudado]]-7)</f>
        <v/>
      </c>
      <c r="M480" s="53" t="str">
        <f>IF((Curso[[#This Row],[Estudado]]-15)&lt;$H$2,"",Curso[[#This Row],[Estudado]]-15)</f>
        <v/>
      </c>
      <c r="N480" s="53" t="str">
        <f>IF((Curso[[#This Row],[Estudado]]-30)&lt;$H$2,"",Curso[[#This Row],[Estudado]]-30)</f>
        <v/>
      </c>
      <c r="O480" s="53" t="str">
        <f>IF((Curso[[#This Row],[Estudado]]-60)&lt;$H$2,"",Curso[[#This Row],[Estudado]]-60)</f>
        <v/>
      </c>
      <c r="P480" s="53" t="str">
        <f>IF((Curso[[#This Row],[Estudado]]-120)&lt;$H$2,"",Curso[[#This Row],[Estudado]]-120)</f>
        <v/>
      </c>
      <c r="Q480" s="48"/>
    </row>
    <row r="481" spans="1:17" x14ac:dyDescent="0.25">
      <c r="A481" s="44">
        <f t="shared" si="46"/>
        <v>480</v>
      </c>
      <c r="B481" s="44" t="s">
        <v>5</v>
      </c>
      <c r="C481" s="44" t="s">
        <v>42</v>
      </c>
      <c r="D481" s="45">
        <v>1.9791666666666668E-3</v>
      </c>
      <c r="E481" s="44"/>
      <c r="F481" s="45">
        <f>Curso[[#This Row],[Tempo]]*$AG$4</f>
        <v>3.925078002128486E-3</v>
      </c>
      <c r="G481" s="46">
        <f t="shared" si="45"/>
        <v>3.4596463842971499</v>
      </c>
      <c r="H481" s="47">
        <f>_xlfn.XLOOKUP(Curso[[#This Row],[Tempo Progr Acum]],Controle[Tempo Esperado Acum],Controle[Data corrida],,1,1)</f>
        <v>44714</v>
      </c>
      <c r="I481" s="44"/>
      <c r="J481" s="48">
        <f ca="1">IF(Curso[[#This Row],[Data Prevista]]&gt;TODAY(),0,IF(Curso[[#This Row],[Data Prevista]]=TODAY(),3,2))</f>
        <v>0</v>
      </c>
      <c r="K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1" s="53" t="str">
        <f>IF((Curso[[#This Row],[Estudado]]-7)&lt;$H$2,"",Curso[[#This Row],[Estudado]]-7)</f>
        <v/>
      </c>
      <c r="M481" s="53" t="str">
        <f>IF((Curso[[#This Row],[Estudado]]-15)&lt;$H$2,"",Curso[[#This Row],[Estudado]]-15)</f>
        <v/>
      </c>
      <c r="N481" s="53" t="str">
        <f>IF((Curso[[#This Row],[Estudado]]-30)&lt;$H$2,"",Curso[[#This Row],[Estudado]]-30)</f>
        <v/>
      </c>
      <c r="O481" s="53" t="str">
        <f>IF((Curso[[#This Row],[Estudado]]-60)&lt;$H$2,"",Curso[[#This Row],[Estudado]]-60)</f>
        <v/>
      </c>
      <c r="P481" s="53" t="str">
        <f>IF((Curso[[#This Row],[Estudado]]-120)&lt;$H$2,"",Curso[[#This Row],[Estudado]]-120)</f>
        <v/>
      </c>
      <c r="Q481" s="48"/>
    </row>
    <row r="482" spans="1:17" x14ac:dyDescent="0.25">
      <c r="A482" s="44">
        <f t="shared" si="46"/>
        <v>481</v>
      </c>
      <c r="B482" s="44" t="s">
        <v>5</v>
      </c>
      <c r="C482" s="44" t="s">
        <v>73</v>
      </c>
      <c r="D482" s="45">
        <v>6.9212962962962969E-3</v>
      </c>
      <c r="E482" s="44"/>
      <c r="F482" s="45">
        <f>Curso[[#This Row],[Tempo]]*$AG$4</f>
        <v>1.3726296171186168E-2</v>
      </c>
      <c r="G482" s="46">
        <f t="shared" si="45"/>
        <v>3.4733726804683362</v>
      </c>
      <c r="H482" s="47">
        <f>_xlfn.XLOOKUP(Curso[[#This Row],[Tempo Progr Acum]],Controle[Tempo Esperado Acum],Controle[Data corrida],,1,1)</f>
        <v>44714</v>
      </c>
      <c r="I482" s="44"/>
      <c r="J482" s="48">
        <f ca="1">IF(Curso[[#This Row],[Data Prevista]]&gt;TODAY(),0,IF(Curso[[#This Row],[Data Prevista]]=TODAY(),3,2))</f>
        <v>0</v>
      </c>
      <c r="K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2" s="53" t="str">
        <f>IF((Curso[[#This Row],[Estudado]]-7)&lt;$H$2,"",Curso[[#This Row],[Estudado]]-7)</f>
        <v/>
      </c>
      <c r="M482" s="53" t="str">
        <f>IF((Curso[[#This Row],[Estudado]]-15)&lt;$H$2,"",Curso[[#This Row],[Estudado]]-15)</f>
        <v/>
      </c>
      <c r="N482" s="53" t="str">
        <f>IF((Curso[[#This Row],[Estudado]]-30)&lt;$H$2,"",Curso[[#This Row],[Estudado]]-30)</f>
        <v/>
      </c>
      <c r="O482" s="53" t="str">
        <f>IF((Curso[[#This Row],[Estudado]]-60)&lt;$H$2,"",Curso[[#This Row],[Estudado]]-60)</f>
        <v/>
      </c>
      <c r="P482" s="53" t="str">
        <f>IF((Curso[[#This Row],[Estudado]]-120)&lt;$H$2,"",Curso[[#This Row],[Estudado]]-120)</f>
        <v/>
      </c>
      <c r="Q482" s="48"/>
    </row>
    <row r="483" spans="1:17" x14ac:dyDescent="0.25">
      <c r="A483" s="44">
        <f t="shared" si="46"/>
        <v>482</v>
      </c>
      <c r="B483" s="44" t="s">
        <v>5</v>
      </c>
      <c r="C483" s="44" t="s">
        <v>74</v>
      </c>
      <c r="D483" s="45">
        <v>7.1296296296296307E-3</v>
      </c>
      <c r="E483" s="44"/>
      <c r="F483" s="45">
        <f>Curso[[#This Row],[Tempo]]*$AG$4</f>
        <v>1.4139462276673379E-2</v>
      </c>
      <c r="G483" s="46">
        <f t="shared" si="45"/>
        <v>3.4875121427450098</v>
      </c>
      <c r="H483" s="47">
        <f>_xlfn.XLOOKUP(Curso[[#This Row],[Tempo Progr Acum]],Controle[Tempo Esperado Acum],Controle[Data corrida],,1,1)</f>
        <v>44715</v>
      </c>
      <c r="I483" s="44"/>
      <c r="J483" s="48">
        <f ca="1">IF(Curso[[#This Row],[Data Prevista]]&gt;TODAY(),0,IF(Curso[[#This Row],[Data Prevista]]=TODAY(),3,2))</f>
        <v>0</v>
      </c>
      <c r="K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3" s="53" t="str">
        <f>IF((Curso[[#This Row],[Estudado]]-7)&lt;$H$2,"",Curso[[#This Row],[Estudado]]-7)</f>
        <v/>
      </c>
      <c r="M483" s="53" t="str">
        <f>IF((Curso[[#This Row],[Estudado]]-15)&lt;$H$2,"",Curso[[#This Row],[Estudado]]-15)</f>
        <v/>
      </c>
      <c r="N483" s="53" t="str">
        <f>IF((Curso[[#This Row],[Estudado]]-30)&lt;$H$2,"",Curso[[#This Row],[Estudado]]-30)</f>
        <v/>
      </c>
      <c r="O483" s="53" t="str">
        <f>IF((Curso[[#This Row],[Estudado]]-60)&lt;$H$2,"",Curso[[#This Row],[Estudado]]-60)</f>
        <v/>
      </c>
      <c r="P483" s="53" t="str">
        <f>IF((Curso[[#This Row],[Estudado]]-120)&lt;$H$2,"",Curso[[#This Row],[Estudado]]-120)</f>
        <v/>
      </c>
      <c r="Q483" s="48"/>
    </row>
    <row r="484" spans="1:17" x14ac:dyDescent="0.25">
      <c r="A484" s="44">
        <f t="shared" si="46"/>
        <v>483</v>
      </c>
      <c r="B484" s="44" t="s">
        <v>5</v>
      </c>
      <c r="C484" s="44" t="s">
        <v>410</v>
      </c>
      <c r="D484" s="45">
        <v>4.3287037037037035E-3</v>
      </c>
      <c r="E484" s="44"/>
      <c r="F484" s="45">
        <f>Curso[[#This Row],[Tempo]]*$AG$4</f>
        <v>8.5846735251231213E-3</v>
      </c>
      <c r="G484" s="46">
        <f t="shared" si="45"/>
        <v>3.4960968162701329</v>
      </c>
      <c r="H484" s="47">
        <f>_xlfn.XLOOKUP(Curso[[#This Row],[Tempo Progr Acum]],Controle[Tempo Esperado Acum],Controle[Data corrida],,1,1)</f>
        <v>44715</v>
      </c>
      <c r="I484" s="44"/>
      <c r="J484" s="48">
        <f ca="1">IF(Curso[[#This Row],[Data Prevista]]&gt;TODAY(),0,IF(Curso[[#This Row],[Data Prevista]]=TODAY(),3,2))</f>
        <v>0</v>
      </c>
      <c r="K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4" s="53" t="str">
        <f>IF((Curso[[#This Row],[Estudado]]-7)&lt;$H$2,"",Curso[[#This Row],[Estudado]]-7)</f>
        <v/>
      </c>
      <c r="M484" s="53" t="str">
        <f>IF((Curso[[#This Row],[Estudado]]-15)&lt;$H$2,"",Curso[[#This Row],[Estudado]]-15)</f>
        <v/>
      </c>
      <c r="N484" s="53" t="str">
        <f>IF((Curso[[#This Row],[Estudado]]-30)&lt;$H$2,"",Curso[[#This Row],[Estudado]]-30)</f>
        <v/>
      </c>
      <c r="O484" s="53" t="str">
        <f>IF((Curso[[#This Row],[Estudado]]-60)&lt;$H$2,"",Curso[[#This Row],[Estudado]]-60)</f>
        <v/>
      </c>
      <c r="P484" s="53" t="str">
        <f>IF((Curso[[#This Row],[Estudado]]-120)&lt;$H$2,"",Curso[[#This Row],[Estudado]]-120)</f>
        <v/>
      </c>
      <c r="Q484" s="48"/>
    </row>
    <row r="485" spans="1:17" x14ac:dyDescent="0.25">
      <c r="A485" s="44">
        <f t="shared" si="46"/>
        <v>484</v>
      </c>
      <c r="B485" s="44" t="s">
        <v>5</v>
      </c>
      <c r="C485" s="44" t="s">
        <v>411</v>
      </c>
      <c r="D485" s="45">
        <v>5.1041666666666666E-3</v>
      </c>
      <c r="E485" s="44"/>
      <c r="F485" s="45">
        <f>Curso[[#This Row],[Tempo]]*$AG$4</f>
        <v>1.0122569584436622E-2</v>
      </c>
      <c r="G485" s="46">
        <f t="shared" si="45"/>
        <v>3.5062193858545694</v>
      </c>
      <c r="H485" s="47">
        <f>_xlfn.XLOOKUP(Curso[[#This Row],[Tempo Progr Acum]],Controle[Tempo Esperado Acum],Controle[Data corrida],,1,1)</f>
        <v>44715</v>
      </c>
      <c r="I485" s="44"/>
      <c r="J485" s="48">
        <f ca="1">IF(Curso[[#This Row],[Data Prevista]]&gt;TODAY(),0,IF(Curso[[#This Row],[Data Prevista]]=TODAY(),3,2))</f>
        <v>0</v>
      </c>
      <c r="K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5" s="53" t="str">
        <f>IF((Curso[[#This Row],[Estudado]]-7)&lt;$H$2,"",Curso[[#This Row],[Estudado]]-7)</f>
        <v/>
      </c>
      <c r="M485" s="53" t="str">
        <f>IF((Curso[[#This Row],[Estudado]]-15)&lt;$H$2,"",Curso[[#This Row],[Estudado]]-15)</f>
        <v/>
      </c>
      <c r="N485" s="53" t="str">
        <f>IF((Curso[[#This Row],[Estudado]]-30)&lt;$H$2,"",Curso[[#This Row],[Estudado]]-30)</f>
        <v/>
      </c>
      <c r="O485" s="53" t="str">
        <f>IF((Curso[[#This Row],[Estudado]]-60)&lt;$H$2,"",Curso[[#This Row],[Estudado]]-60)</f>
        <v/>
      </c>
      <c r="P485" s="53" t="str">
        <f>IF((Curso[[#This Row],[Estudado]]-120)&lt;$H$2,"",Curso[[#This Row],[Estudado]]-120)</f>
        <v/>
      </c>
      <c r="Q485" s="48"/>
    </row>
    <row r="486" spans="1:17" x14ac:dyDescent="0.25">
      <c r="A486" s="44">
        <f t="shared" si="46"/>
        <v>485</v>
      </c>
      <c r="B486" s="44" t="s">
        <v>5</v>
      </c>
      <c r="C486" s="44" t="s">
        <v>412</v>
      </c>
      <c r="D486" s="45">
        <v>5.8912037037037032E-3</v>
      </c>
      <c r="E486" s="44"/>
      <c r="F486" s="45">
        <f>Curso[[#This Row],[Tempo]]*$AG$4</f>
        <v>1.1683419316277189E-2</v>
      </c>
      <c r="G486" s="46">
        <f t="shared" si="45"/>
        <v>3.5179028051708467</v>
      </c>
      <c r="H486" s="47">
        <f>_xlfn.XLOOKUP(Curso[[#This Row],[Tempo Progr Acum]],Controle[Tempo Esperado Acum],Controle[Data corrida],,1,1)</f>
        <v>44715</v>
      </c>
      <c r="I486" s="44"/>
      <c r="J486" s="48">
        <f ca="1">IF(Curso[[#This Row],[Data Prevista]]&gt;TODAY(),0,IF(Curso[[#This Row],[Data Prevista]]=TODAY(),3,2))</f>
        <v>0</v>
      </c>
      <c r="K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6" s="53" t="str">
        <f>IF((Curso[[#This Row],[Estudado]]-7)&lt;$H$2,"",Curso[[#This Row],[Estudado]]-7)</f>
        <v/>
      </c>
      <c r="M486" s="53" t="str">
        <f>IF((Curso[[#This Row],[Estudado]]-15)&lt;$H$2,"",Curso[[#This Row],[Estudado]]-15)</f>
        <v/>
      </c>
      <c r="N486" s="53" t="str">
        <f>IF((Curso[[#This Row],[Estudado]]-30)&lt;$H$2,"",Curso[[#This Row],[Estudado]]-30)</f>
        <v/>
      </c>
      <c r="O486" s="53" t="str">
        <f>IF((Curso[[#This Row],[Estudado]]-60)&lt;$H$2,"",Curso[[#This Row],[Estudado]]-60)</f>
        <v/>
      </c>
      <c r="P486" s="53" t="str">
        <f>IF((Curso[[#This Row],[Estudado]]-120)&lt;$H$2,"",Curso[[#This Row],[Estudado]]-120)</f>
        <v/>
      </c>
      <c r="Q486" s="48"/>
    </row>
    <row r="487" spans="1:17" x14ac:dyDescent="0.25">
      <c r="A487" s="44">
        <f t="shared" si="46"/>
        <v>486</v>
      </c>
      <c r="B487" s="44" t="s">
        <v>5</v>
      </c>
      <c r="C487" s="44" t="s">
        <v>413</v>
      </c>
      <c r="D487" s="45">
        <v>2.6967592592592594E-3</v>
      </c>
      <c r="E487" s="44"/>
      <c r="F487" s="45">
        <f>Curso[[#This Row],[Tempo]]*$AG$4</f>
        <v>5.3482056988066505E-3</v>
      </c>
      <c r="G487" s="46">
        <f t="shared" si="45"/>
        <v>3.5232510108696533</v>
      </c>
      <c r="H487" s="47">
        <f>_xlfn.XLOOKUP(Curso[[#This Row],[Tempo Progr Acum]],Controle[Tempo Esperado Acum],Controle[Data corrida],,1,1)</f>
        <v>44715</v>
      </c>
      <c r="I487" s="44"/>
      <c r="J487" s="48">
        <f ca="1">IF(Curso[[#This Row],[Data Prevista]]&gt;TODAY(),0,IF(Curso[[#This Row],[Data Prevista]]=TODAY(),3,2))</f>
        <v>0</v>
      </c>
      <c r="K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7" s="53" t="str">
        <f>IF((Curso[[#This Row],[Estudado]]-7)&lt;$H$2,"",Curso[[#This Row],[Estudado]]-7)</f>
        <v/>
      </c>
      <c r="M487" s="53" t="str">
        <f>IF((Curso[[#This Row],[Estudado]]-15)&lt;$H$2,"",Curso[[#This Row],[Estudado]]-15)</f>
        <v/>
      </c>
      <c r="N487" s="53" t="str">
        <f>IF((Curso[[#This Row],[Estudado]]-30)&lt;$H$2,"",Curso[[#This Row],[Estudado]]-30)</f>
        <v/>
      </c>
      <c r="O487" s="53" t="str">
        <f>IF((Curso[[#This Row],[Estudado]]-60)&lt;$H$2,"",Curso[[#This Row],[Estudado]]-60)</f>
        <v/>
      </c>
      <c r="P487" s="53" t="str">
        <f>IF((Curso[[#This Row],[Estudado]]-120)&lt;$H$2,"",Curso[[#This Row],[Estudado]]-120)</f>
        <v/>
      </c>
      <c r="Q487" s="48"/>
    </row>
    <row r="488" spans="1:17" x14ac:dyDescent="0.25">
      <c r="A488" s="44">
        <f t="shared" si="46"/>
        <v>487</v>
      </c>
      <c r="B488" s="44" t="s">
        <v>5</v>
      </c>
      <c r="C488" s="44" t="s">
        <v>414</v>
      </c>
      <c r="D488" s="45">
        <v>3.483796296296296E-3</v>
      </c>
      <c r="E488" s="44"/>
      <c r="F488" s="45">
        <f>Curso[[#This Row],[Tempo]]*$AG$4</f>
        <v>6.9090554306472174E-3</v>
      </c>
      <c r="G488" s="46">
        <f t="shared" si="45"/>
        <v>3.5301600663003003</v>
      </c>
      <c r="H488" s="47">
        <f>_xlfn.XLOOKUP(Curso[[#This Row],[Tempo Progr Acum]],Controle[Tempo Esperado Acum],Controle[Data corrida],,1,1)</f>
        <v>44715</v>
      </c>
      <c r="I488" s="44"/>
      <c r="J488" s="48">
        <f ca="1">IF(Curso[[#This Row],[Data Prevista]]&gt;TODAY(),0,IF(Curso[[#This Row],[Data Prevista]]=TODAY(),3,2))</f>
        <v>0</v>
      </c>
      <c r="K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8" s="53" t="str">
        <f>IF((Curso[[#This Row],[Estudado]]-7)&lt;$H$2,"",Curso[[#This Row],[Estudado]]-7)</f>
        <v/>
      </c>
      <c r="M488" s="53" t="str">
        <f>IF((Curso[[#This Row],[Estudado]]-15)&lt;$H$2,"",Curso[[#This Row],[Estudado]]-15)</f>
        <v/>
      </c>
      <c r="N488" s="53" t="str">
        <f>IF((Curso[[#This Row],[Estudado]]-30)&lt;$H$2,"",Curso[[#This Row],[Estudado]]-30)</f>
        <v/>
      </c>
      <c r="O488" s="53" t="str">
        <f>IF((Curso[[#This Row],[Estudado]]-60)&lt;$H$2,"",Curso[[#This Row],[Estudado]]-60)</f>
        <v/>
      </c>
      <c r="P488" s="53" t="str">
        <f>IF((Curso[[#This Row],[Estudado]]-120)&lt;$H$2,"",Curso[[#This Row],[Estudado]]-120)</f>
        <v/>
      </c>
      <c r="Q488" s="48"/>
    </row>
    <row r="489" spans="1:17" x14ac:dyDescent="0.25">
      <c r="A489" s="44">
        <f t="shared" si="46"/>
        <v>488</v>
      </c>
      <c r="B489" s="44" t="s">
        <v>5</v>
      </c>
      <c r="C489" s="44" t="s">
        <v>415</v>
      </c>
      <c r="D489" s="45">
        <v>3.8888888888888883E-3</v>
      </c>
      <c r="E489" s="44"/>
      <c r="F489" s="45">
        <f>Curso[[#This Row],[Tempo]]*$AG$4</f>
        <v>7.7124339690945679E-3</v>
      </c>
      <c r="G489" s="46">
        <f t="shared" si="45"/>
        <v>3.5378725002693949</v>
      </c>
      <c r="H489" s="47">
        <f>_xlfn.XLOOKUP(Curso[[#This Row],[Tempo Progr Acum]],Controle[Tempo Esperado Acum],Controle[Data corrida],,1,1)</f>
        <v>44715</v>
      </c>
      <c r="I489" s="44"/>
      <c r="J489" s="48">
        <f ca="1">IF(Curso[[#This Row],[Data Prevista]]&gt;TODAY(),0,IF(Curso[[#This Row],[Data Prevista]]=TODAY(),3,2))</f>
        <v>0</v>
      </c>
      <c r="K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9" s="53" t="str">
        <f>IF((Curso[[#This Row],[Estudado]]-7)&lt;$H$2,"",Curso[[#This Row],[Estudado]]-7)</f>
        <v/>
      </c>
      <c r="M489" s="53" t="str">
        <f>IF((Curso[[#This Row],[Estudado]]-15)&lt;$H$2,"",Curso[[#This Row],[Estudado]]-15)</f>
        <v/>
      </c>
      <c r="N489" s="53" t="str">
        <f>IF((Curso[[#This Row],[Estudado]]-30)&lt;$H$2,"",Curso[[#This Row],[Estudado]]-30)</f>
        <v/>
      </c>
      <c r="O489" s="53" t="str">
        <f>IF((Curso[[#This Row],[Estudado]]-60)&lt;$H$2,"",Curso[[#This Row],[Estudado]]-60)</f>
        <v/>
      </c>
      <c r="P489" s="53" t="str">
        <f>IF((Curso[[#This Row],[Estudado]]-120)&lt;$H$2,"",Curso[[#This Row],[Estudado]]-120)</f>
        <v/>
      </c>
      <c r="Q489" s="48"/>
    </row>
    <row r="490" spans="1:17" x14ac:dyDescent="0.25">
      <c r="A490" s="44">
        <f t="shared" si="46"/>
        <v>489</v>
      </c>
      <c r="B490" s="44" t="s">
        <v>5</v>
      </c>
      <c r="C490" s="44" t="s">
        <v>416</v>
      </c>
      <c r="D490" s="45">
        <v>3.5185185185185185E-3</v>
      </c>
      <c r="E490" s="44"/>
      <c r="F490" s="45">
        <f>Curso[[#This Row],[Tempo]]*$AG$4</f>
        <v>6.9779164482284195E-3</v>
      </c>
      <c r="G490" s="46">
        <f t="shared" si="45"/>
        <v>3.5448504167176234</v>
      </c>
      <c r="H490" s="47">
        <f>_xlfn.XLOOKUP(Curso[[#This Row],[Tempo Progr Acum]],Controle[Tempo Esperado Acum],Controle[Data corrida],,1,1)</f>
        <v>44715</v>
      </c>
      <c r="I490" s="44"/>
      <c r="J490" s="48">
        <f ca="1">IF(Curso[[#This Row],[Data Prevista]]&gt;TODAY(),0,IF(Curso[[#This Row],[Data Prevista]]=TODAY(),3,2))</f>
        <v>0</v>
      </c>
      <c r="K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0" s="53" t="str">
        <f>IF((Curso[[#This Row],[Estudado]]-7)&lt;$H$2,"",Curso[[#This Row],[Estudado]]-7)</f>
        <v/>
      </c>
      <c r="M490" s="53" t="str">
        <f>IF((Curso[[#This Row],[Estudado]]-15)&lt;$H$2,"",Curso[[#This Row],[Estudado]]-15)</f>
        <v/>
      </c>
      <c r="N490" s="53" t="str">
        <f>IF((Curso[[#This Row],[Estudado]]-30)&lt;$H$2,"",Curso[[#This Row],[Estudado]]-30)</f>
        <v/>
      </c>
      <c r="O490" s="53" t="str">
        <f>IF((Curso[[#This Row],[Estudado]]-60)&lt;$H$2,"",Curso[[#This Row],[Estudado]]-60)</f>
        <v/>
      </c>
      <c r="P490" s="53" t="str">
        <f>IF((Curso[[#This Row],[Estudado]]-120)&lt;$H$2,"",Curso[[#This Row],[Estudado]]-120)</f>
        <v/>
      </c>
      <c r="Q490" s="48"/>
    </row>
    <row r="491" spans="1:17" x14ac:dyDescent="0.25">
      <c r="A491" s="44">
        <f t="shared" si="46"/>
        <v>490</v>
      </c>
      <c r="B491" s="44" t="s">
        <v>5</v>
      </c>
      <c r="C491" s="44" t="s">
        <v>417</v>
      </c>
      <c r="D491" s="45">
        <v>3.3564814814814811E-3</v>
      </c>
      <c r="E491" s="44"/>
      <c r="F491" s="45">
        <f>Curso[[#This Row],[Tempo]]*$AG$4</f>
        <v>6.6565650328494789E-3</v>
      </c>
      <c r="G491" s="46">
        <f t="shared" si="45"/>
        <v>3.5515069817504727</v>
      </c>
      <c r="H491" s="47">
        <f>_xlfn.XLOOKUP(Curso[[#This Row],[Tempo Progr Acum]],Controle[Tempo Esperado Acum],Controle[Data corrida],,1,1)</f>
        <v>44715</v>
      </c>
      <c r="I491" s="44"/>
      <c r="J491" s="48">
        <f ca="1">IF(Curso[[#This Row],[Data Prevista]]&gt;TODAY(),0,IF(Curso[[#This Row],[Data Prevista]]=TODAY(),3,2))</f>
        <v>0</v>
      </c>
      <c r="K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1" s="53" t="str">
        <f>IF((Curso[[#This Row],[Estudado]]-7)&lt;$H$2,"",Curso[[#This Row],[Estudado]]-7)</f>
        <v/>
      </c>
      <c r="M491" s="53" t="str">
        <f>IF((Curso[[#This Row],[Estudado]]-15)&lt;$H$2,"",Curso[[#This Row],[Estudado]]-15)</f>
        <v/>
      </c>
      <c r="N491" s="53" t="str">
        <f>IF((Curso[[#This Row],[Estudado]]-30)&lt;$H$2,"",Curso[[#This Row],[Estudado]]-30)</f>
        <v/>
      </c>
      <c r="O491" s="53" t="str">
        <f>IF((Curso[[#This Row],[Estudado]]-60)&lt;$H$2,"",Curso[[#This Row],[Estudado]]-60)</f>
        <v/>
      </c>
      <c r="P491" s="53" t="str">
        <f>IF((Curso[[#This Row],[Estudado]]-120)&lt;$H$2,"",Curso[[#This Row],[Estudado]]-120)</f>
        <v/>
      </c>
      <c r="Q491" s="48"/>
    </row>
    <row r="492" spans="1:17" x14ac:dyDescent="0.25">
      <c r="A492" s="44">
        <f t="shared" si="46"/>
        <v>491</v>
      </c>
      <c r="B492" s="44" t="s">
        <v>5</v>
      </c>
      <c r="C492" s="44" t="s">
        <v>418</v>
      </c>
      <c r="D492" s="45">
        <v>5.7638888888888887E-3</v>
      </c>
      <c r="E492" s="44"/>
      <c r="F492" s="45">
        <f>Curso[[#This Row],[Tempo]]*$AG$4</f>
        <v>1.143092891847945E-2</v>
      </c>
      <c r="G492" s="46">
        <f t="shared" si="45"/>
        <v>3.562937910668952</v>
      </c>
      <c r="H492" s="47">
        <f>_xlfn.XLOOKUP(Curso[[#This Row],[Tempo Progr Acum]],Controle[Tempo Esperado Acum],Controle[Data corrida],,1,1)</f>
        <v>44715</v>
      </c>
      <c r="I492" s="44"/>
      <c r="J492" s="48">
        <f ca="1">IF(Curso[[#This Row],[Data Prevista]]&gt;TODAY(),0,IF(Curso[[#This Row],[Data Prevista]]=TODAY(),3,2))</f>
        <v>0</v>
      </c>
      <c r="K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2" s="53" t="str">
        <f>IF((Curso[[#This Row],[Estudado]]-7)&lt;$H$2,"",Curso[[#This Row],[Estudado]]-7)</f>
        <v/>
      </c>
      <c r="M492" s="53" t="str">
        <f>IF((Curso[[#This Row],[Estudado]]-15)&lt;$H$2,"",Curso[[#This Row],[Estudado]]-15)</f>
        <v/>
      </c>
      <c r="N492" s="53" t="str">
        <f>IF((Curso[[#This Row],[Estudado]]-30)&lt;$H$2,"",Curso[[#This Row],[Estudado]]-30)</f>
        <v/>
      </c>
      <c r="O492" s="53" t="str">
        <f>IF((Curso[[#This Row],[Estudado]]-60)&lt;$H$2,"",Curso[[#This Row],[Estudado]]-60)</f>
        <v/>
      </c>
      <c r="P492" s="53" t="str">
        <f>IF((Curso[[#This Row],[Estudado]]-120)&lt;$H$2,"",Curso[[#This Row],[Estudado]]-120)</f>
        <v/>
      </c>
      <c r="Q492" s="48"/>
    </row>
    <row r="493" spans="1:17" x14ac:dyDescent="0.25">
      <c r="A493" s="44">
        <f t="shared" si="46"/>
        <v>492</v>
      </c>
      <c r="B493" s="44" t="s">
        <v>5</v>
      </c>
      <c r="C493" s="44" t="s">
        <v>419</v>
      </c>
      <c r="D493" s="45">
        <v>6.4467592592592597E-3</v>
      </c>
      <c r="E493" s="44"/>
      <c r="F493" s="45">
        <f>Curso[[#This Row],[Tempo]]*$AG$4</f>
        <v>1.2785195597576415E-2</v>
      </c>
      <c r="G493" s="46">
        <f t="shared" si="45"/>
        <v>3.5757231062665285</v>
      </c>
      <c r="H493" s="47">
        <f>_xlfn.XLOOKUP(Curso[[#This Row],[Tempo Progr Acum]],Controle[Tempo Esperado Acum],Controle[Data corrida],,1,1)</f>
        <v>44716</v>
      </c>
      <c r="I493" s="44"/>
      <c r="J493" s="48">
        <f ca="1">IF(Curso[[#This Row],[Data Prevista]]&gt;TODAY(),0,IF(Curso[[#This Row],[Data Prevista]]=TODAY(),3,2))</f>
        <v>0</v>
      </c>
      <c r="K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3" s="53" t="str">
        <f>IF((Curso[[#This Row],[Estudado]]-7)&lt;$H$2,"",Curso[[#This Row],[Estudado]]-7)</f>
        <v/>
      </c>
      <c r="M493" s="53" t="str">
        <f>IF((Curso[[#This Row],[Estudado]]-15)&lt;$H$2,"",Curso[[#This Row],[Estudado]]-15)</f>
        <v/>
      </c>
      <c r="N493" s="53" t="str">
        <f>IF((Curso[[#This Row],[Estudado]]-30)&lt;$H$2,"",Curso[[#This Row],[Estudado]]-30)</f>
        <v/>
      </c>
      <c r="O493" s="53" t="str">
        <f>IF((Curso[[#This Row],[Estudado]]-60)&lt;$H$2,"",Curso[[#This Row],[Estudado]]-60)</f>
        <v/>
      </c>
      <c r="P493" s="53" t="str">
        <f>IF((Curso[[#This Row],[Estudado]]-120)&lt;$H$2,"",Curso[[#This Row],[Estudado]]-120)</f>
        <v/>
      </c>
      <c r="Q493" s="48"/>
    </row>
    <row r="494" spans="1:17" x14ac:dyDescent="0.25">
      <c r="A494" s="44">
        <f t="shared" si="46"/>
        <v>493</v>
      </c>
      <c r="B494" s="44" t="s">
        <v>5</v>
      </c>
      <c r="C494" s="44" t="s">
        <v>420</v>
      </c>
      <c r="D494" s="45">
        <v>3.9467592592592592E-3</v>
      </c>
      <c r="E494" s="44"/>
      <c r="F494" s="45">
        <f>Curso[[#This Row],[Tempo]]*$AG$4</f>
        <v>7.8272023317299041E-3</v>
      </c>
      <c r="G494" s="46">
        <f t="shared" si="45"/>
        <v>3.5835503085982583</v>
      </c>
      <c r="H494" s="47">
        <f>_xlfn.XLOOKUP(Curso[[#This Row],[Tempo Progr Acum]],Controle[Tempo Esperado Acum],Controle[Data corrida],,1,1)</f>
        <v>44716</v>
      </c>
      <c r="I494" s="44"/>
      <c r="J494" s="48">
        <f ca="1">IF(Curso[[#This Row],[Data Prevista]]&gt;TODAY(),0,IF(Curso[[#This Row],[Data Prevista]]=TODAY(),3,2))</f>
        <v>0</v>
      </c>
      <c r="K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4" s="53" t="str">
        <f>IF((Curso[[#This Row],[Estudado]]-7)&lt;$H$2,"",Curso[[#This Row],[Estudado]]-7)</f>
        <v/>
      </c>
      <c r="M494" s="53" t="str">
        <f>IF((Curso[[#This Row],[Estudado]]-15)&lt;$H$2,"",Curso[[#This Row],[Estudado]]-15)</f>
        <v/>
      </c>
      <c r="N494" s="53" t="str">
        <f>IF((Curso[[#This Row],[Estudado]]-30)&lt;$H$2,"",Curso[[#This Row],[Estudado]]-30)</f>
        <v/>
      </c>
      <c r="O494" s="53" t="str">
        <f>IF((Curso[[#This Row],[Estudado]]-60)&lt;$H$2,"",Curso[[#This Row],[Estudado]]-60)</f>
        <v/>
      </c>
      <c r="P494" s="53" t="str">
        <f>IF((Curso[[#This Row],[Estudado]]-120)&lt;$H$2,"",Curso[[#This Row],[Estudado]]-120)</f>
        <v/>
      </c>
      <c r="Q494" s="48"/>
    </row>
    <row r="495" spans="1:17" x14ac:dyDescent="0.25">
      <c r="A495" s="44">
        <f t="shared" si="46"/>
        <v>494</v>
      </c>
      <c r="B495" s="44" t="s">
        <v>5</v>
      </c>
      <c r="C495" s="44" t="s">
        <v>421</v>
      </c>
      <c r="D495" s="45">
        <v>5.0810185185185186E-3</v>
      </c>
      <c r="E495" s="44"/>
      <c r="F495" s="45">
        <f>Curso[[#This Row],[Tempo]]*$AG$4</f>
        <v>1.0076662239382488E-2</v>
      </c>
      <c r="G495" s="46">
        <f t="shared" si="45"/>
        <v>3.5936269708376409</v>
      </c>
      <c r="H495" s="47">
        <f>_xlfn.XLOOKUP(Curso[[#This Row],[Tempo Progr Acum]],Controle[Tempo Esperado Acum],Controle[Data corrida],,1,1)</f>
        <v>44716</v>
      </c>
      <c r="I495" s="44"/>
      <c r="J495" s="48">
        <f ca="1">IF(Curso[[#This Row],[Data Prevista]]&gt;TODAY(),0,IF(Curso[[#This Row],[Data Prevista]]=TODAY(),3,2))</f>
        <v>0</v>
      </c>
      <c r="K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5" s="53" t="str">
        <f>IF((Curso[[#This Row],[Estudado]]-7)&lt;$H$2,"",Curso[[#This Row],[Estudado]]-7)</f>
        <v/>
      </c>
      <c r="M495" s="53" t="str">
        <f>IF((Curso[[#This Row],[Estudado]]-15)&lt;$H$2,"",Curso[[#This Row],[Estudado]]-15)</f>
        <v/>
      </c>
      <c r="N495" s="53" t="str">
        <f>IF((Curso[[#This Row],[Estudado]]-30)&lt;$H$2,"",Curso[[#This Row],[Estudado]]-30)</f>
        <v/>
      </c>
      <c r="O495" s="53" t="str">
        <f>IF((Curso[[#This Row],[Estudado]]-60)&lt;$H$2,"",Curso[[#This Row],[Estudado]]-60)</f>
        <v/>
      </c>
      <c r="P495" s="53" t="str">
        <f>IF((Curso[[#This Row],[Estudado]]-120)&lt;$H$2,"",Curso[[#This Row],[Estudado]]-120)</f>
        <v/>
      </c>
      <c r="Q495" s="48"/>
    </row>
    <row r="496" spans="1:17" x14ac:dyDescent="0.25">
      <c r="A496" s="44">
        <f t="shared" si="46"/>
        <v>495</v>
      </c>
      <c r="B496" s="44" t="s">
        <v>5</v>
      </c>
      <c r="C496" s="44" t="s">
        <v>422</v>
      </c>
      <c r="D496" s="45">
        <v>2.5231481481481481E-3</v>
      </c>
      <c r="E496" s="44"/>
      <c r="F496" s="45">
        <f>Curso[[#This Row],[Tempo]]*$AG$4</f>
        <v>5.0039006109006429E-3</v>
      </c>
      <c r="G496" s="46">
        <f t="shared" si="45"/>
        <v>3.5986308714485418</v>
      </c>
      <c r="H496" s="47">
        <f>_xlfn.XLOOKUP(Curso[[#This Row],[Tempo Progr Acum]],Controle[Tempo Esperado Acum],Controle[Data corrida],,1,1)</f>
        <v>44716</v>
      </c>
      <c r="I496" s="44"/>
      <c r="J496" s="48">
        <f ca="1">IF(Curso[[#This Row],[Data Prevista]]&gt;TODAY(),0,IF(Curso[[#This Row],[Data Prevista]]=TODAY(),3,2))</f>
        <v>0</v>
      </c>
      <c r="K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6" s="53" t="str">
        <f>IF((Curso[[#This Row],[Estudado]]-7)&lt;$H$2,"",Curso[[#This Row],[Estudado]]-7)</f>
        <v/>
      </c>
      <c r="M496" s="53" t="str">
        <f>IF((Curso[[#This Row],[Estudado]]-15)&lt;$H$2,"",Curso[[#This Row],[Estudado]]-15)</f>
        <v/>
      </c>
      <c r="N496" s="53" t="str">
        <f>IF((Curso[[#This Row],[Estudado]]-30)&lt;$H$2,"",Curso[[#This Row],[Estudado]]-30)</f>
        <v/>
      </c>
      <c r="O496" s="53" t="str">
        <f>IF((Curso[[#This Row],[Estudado]]-60)&lt;$H$2,"",Curso[[#This Row],[Estudado]]-60)</f>
        <v/>
      </c>
      <c r="P496" s="53" t="str">
        <f>IF((Curso[[#This Row],[Estudado]]-120)&lt;$H$2,"",Curso[[#This Row],[Estudado]]-120)</f>
        <v/>
      </c>
      <c r="Q496" s="48"/>
    </row>
    <row r="497" spans="1:17" x14ac:dyDescent="0.25">
      <c r="A497" s="44">
        <f t="shared" si="46"/>
        <v>496</v>
      </c>
      <c r="B497" s="44" t="s">
        <v>5</v>
      </c>
      <c r="C497" s="44" t="s">
        <v>423</v>
      </c>
      <c r="D497" s="45">
        <v>4.9421296296296288E-3</v>
      </c>
      <c r="E497" s="44"/>
      <c r="F497" s="45">
        <f>Curso[[#This Row],[Tempo]]*$AG$4</f>
        <v>9.8012181690576797E-3</v>
      </c>
      <c r="G497" s="46">
        <f t="shared" si="45"/>
        <v>3.6084320896175996</v>
      </c>
      <c r="H497" s="47">
        <f>_xlfn.XLOOKUP(Curso[[#This Row],[Tempo Progr Acum]],Controle[Tempo Esperado Acum],Controle[Data corrida],,1,1)</f>
        <v>44716</v>
      </c>
      <c r="I497" s="44"/>
      <c r="J497" s="48">
        <f ca="1">IF(Curso[[#This Row],[Data Prevista]]&gt;TODAY(),0,IF(Curso[[#This Row],[Data Prevista]]=TODAY(),3,2))</f>
        <v>0</v>
      </c>
      <c r="K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7" s="53" t="str">
        <f>IF((Curso[[#This Row],[Estudado]]-7)&lt;$H$2,"",Curso[[#This Row],[Estudado]]-7)</f>
        <v/>
      </c>
      <c r="M497" s="53" t="str">
        <f>IF((Curso[[#This Row],[Estudado]]-15)&lt;$H$2,"",Curso[[#This Row],[Estudado]]-15)</f>
        <v/>
      </c>
      <c r="N497" s="53" t="str">
        <f>IF((Curso[[#This Row],[Estudado]]-30)&lt;$H$2,"",Curso[[#This Row],[Estudado]]-30)</f>
        <v/>
      </c>
      <c r="O497" s="53" t="str">
        <f>IF((Curso[[#This Row],[Estudado]]-60)&lt;$H$2,"",Curso[[#This Row],[Estudado]]-60)</f>
        <v/>
      </c>
      <c r="P497" s="53" t="str">
        <f>IF((Curso[[#This Row],[Estudado]]-120)&lt;$H$2,"",Curso[[#This Row],[Estudado]]-120)</f>
        <v/>
      </c>
      <c r="Q497" s="48"/>
    </row>
    <row r="498" spans="1:17" x14ac:dyDescent="0.25">
      <c r="A498" s="44">
        <f t="shared" si="46"/>
        <v>497</v>
      </c>
      <c r="B498" s="44" t="s">
        <v>5</v>
      </c>
      <c r="C498" s="44" t="s">
        <v>424</v>
      </c>
      <c r="D498" s="45">
        <v>4.3518518518518515E-3</v>
      </c>
      <c r="E498" s="44"/>
      <c r="F498" s="45">
        <f>Curso[[#This Row],[Tempo]]*$AG$4</f>
        <v>8.6305808701772554E-3</v>
      </c>
      <c r="G498" s="46">
        <f t="shared" si="45"/>
        <v>3.6170626704877771</v>
      </c>
      <c r="H498" s="47">
        <f>_xlfn.XLOOKUP(Curso[[#This Row],[Tempo Progr Acum]],Controle[Tempo Esperado Acum],Controle[Data corrida],,1,1)</f>
        <v>44716</v>
      </c>
      <c r="I498" s="44"/>
      <c r="J498" s="48">
        <f ca="1">IF(Curso[[#This Row],[Data Prevista]]&gt;TODAY(),0,IF(Curso[[#This Row],[Data Prevista]]=TODAY(),3,2))</f>
        <v>0</v>
      </c>
      <c r="K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8" s="53" t="str">
        <f>IF((Curso[[#This Row],[Estudado]]-7)&lt;$H$2,"",Curso[[#This Row],[Estudado]]-7)</f>
        <v/>
      </c>
      <c r="M498" s="53" t="str">
        <f>IF((Curso[[#This Row],[Estudado]]-15)&lt;$H$2,"",Curso[[#This Row],[Estudado]]-15)</f>
        <v/>
      </c>
      <c r="N498" s="53" t="str">
        <f>IF((Curso[[#This Row],[Estudado]]-30)&lt;$H$2,"",Curso[[#This Row],[Estudado]]-30)</f>
        <v/>
      </c>
      <c r="O498" s="53" t="str">
        <f>IF((Curso[[#This Row],[Estudado]]-60)&lt;$H$2,"",Curso[[#This Row],[Estudado]]-60)</f>
        <v/>
      </c>
      <c r="P498" s="53" t="str">
        <f>IF((Curso[[#This Row],[Estudado]]-120)&lt;$H$2,"",Curso[[#This Row],[Estudado]]-120)</f>
        <v/>
      </c>
      <c r="Q498" s="48"/>
    </row>
    <row r="499" spans="1:17" x14ac:dyDescent="0.25">
      <c r="A499" s="44">
        <f t="shared" si="46"/>
        <v>498</v>
      </c>
      <c r="B499" s="44" t="s">
        <v>5</v>
      </c>
      <c r="C499" s="44" t="s">
        <v>425</v>
      </c>
      <c r="D499" s="45">
        <v>6.7939814814814816E-3</v>
      </c>
      <c r="E499" s="44"/>
      <c r="F499" s="45">
        <f>Curso[[#This Row],[Tempo]]*$AG$4</f>
        <v>1.3473805773388428E-2</v>
      </c>
      <c r="G499" s="46">
        <f t="shared" si="45"/>
        <v>3.6305364762611654</v>
      </c>
      <c r="H499" s="47">
        <f>_xlfn.XLOOKUP(Curso[[#This Row],[Tempo Progr Acum]],Controle[Tempo Esperado Acum],Controle[Data corrida],,1,1)</f>
        <v>44716</v>
      </c>
      <c r="I499" s="44"/>
      <c r="J499" s="48">
        <f ca="1">IF(Curso[[#This Row],[Data Prevista]]&gt;TODAY(),0,IF(Curso[[#This Row],[Data Prevista]]=TODAY(),3,2))</f>
        <v>0</v>
      </c>
      <c r="K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9" s="53" t="str">
        <f>IF((Curso[[#This Row],[Estudado]]-7)&lt;$H$2,"",Curso[[#This Row],[Estudado]]-7)</f>
        <v/>
      </c>
      <c r="M499" s="53" t="str">
        <f>IF((Curso[[#This Row],[Estudado]]-15)&lt;$H$2,"",Curso[[#This Row],[Estudado]]-15)</f>
        <v/>
      </c>
      <c r="N499" s="53" t="str">
        <f>IF((Curso[[#This Row],[Estudado]]-30)&lt;$H$2,"",Curso[[#This Row],[Estudado]]-30)</f>
        <v/>
      </c>
      <c r="O499" s="53" t="str">
        <f>IF((Curso[[#This Row],[Estudado]]-60)&lt;$H$2,"",Curso[[#This Row],[Estudado]]-60)</f>
        <v/>
      </c>
      <c r="P499" s="53" t="str">
        <f>IF((Curso[[#This Row],[Estudado]]-120)&lt;$H$2,"",Curso[[#This Row],[Estudado]]-120)</f>
        <v/>
      </c>
      <c r="Q499" s="48"/>
    </row>
    <row r="500" spans="1:17" x14ac:dyDescent="0.25">
      <c r="A500" s="44">
        <f t="shared" si="46"/>
        <v>499</v>
      </c>
      <c r="B500" s="44" t="s">
        <v>5</v>
      </c>
      <c r="C500" s="44" t="s">
        <v>426</v>
      </c>
      <c r="D500" s="45">
        <v>3.0324074074074073E-3</v>
      </c>
      <c r="E500" s="44"/>
      <c r="F500" s="45">
        <f>Curso[[#This Row],[Tempo]]*$AG$4</f>
        <v>6.0138622020915978E-3</v>
      </c>
      <c r="G500" s="46">
        <f t="shared" si="45"/>
        <v>3.6365503384632571</v>
      </c>
      <c r="H500" s="47">
        <f>_xlfn.XLOOKUP(Curso[[#This Row],[Tempo Progr Acum]],Controle[Tempo Esperado Acum],Controle[Data corrida],,1,1)</f>
        <v>44716</v>
      </c>
      <c r="I500" s="44"/>
      <c r="J500" s="48">
        <f ca="1">IF(Curso[[#This Row],[Data Prevista]]&gt;TODAY(),0,IF(Curso[[#This Row],[Data Prevista]]=TODAY(),3,2))</f>
        <v>0</v>
      </c>
      <c r="K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0" s="53" t="str">
        <f>IF((Curso[[#This Row],[Estudado]]-7)&lt;$H$2,"",Curso[[#This Row],[Estudado]]-7)</f>
        <v/>
      </c>
      <c r="M500" s="53" t="str">
        <f>IF((Curso[[#This Row],[Estudado]]-15)&lt;$H$2,"",Curso[[#This Row],[Estudado]]-15)</f>
        <v/>
      </c>
      <c r="N500" s="53" t="str">
        <f>IF((Curso[[#This Row],[Estudado]]-30)&lt;$H$2,"",Curso[[#This Row],[Estudado]]-30)</f>
        <v/>
      </c>
      <c r="O500" s="53" t="str">
        <f>IF((Curso[[#This Row],[Estudado]]-60)&lt;$H$2,"",Curso[[#This Row],[Estudado]]-60)</f>
        <v/>
      </c>
      <c r="P500" s="53" t="str">
        <f>IF((Curso[[#This Row],[Estudado]]-120)&lt;$H$2,"",Curso[[#This Row],[Estudado]]-120)</f>
        <v/>
      </c>
      <c r="Q500" s="48"/>
    </row>
    <row r="501" spans="1:17" x14ac:dyDescent="0.25">
      <c r="A501" s="44">
        <f t="shared" si="46"/>
        <v>500</v>
      </c>
      <c r="B501" s="44" t="s">
        <v>5</v>
      </c>
      <c r="C501" s="44" t="s">
        <v>68</v>
      </c>
      <c r="D501" s="45">
        <v>0</v>
      </c>
      <c r="E501" s="44" t="s">
        <v>69</v>
      </c>
      <c r="F501" s="45">
        <f>Curso[[#This Row],[Tempo]]*$AG$4</f>
        <v>0</v>
      </c>
      <c r="G501" s="46">
        <f t="shared" si="45"/>
        <v>3.6365503384632571</v>
      </c>
      <c r="H501" s="47">
        <f>_xlfn.XLOOKUP(Curso[[#This Row],[Tempo Progr Acum]],Controle[Tempo Esperado Acum],Controle[Data corrida],,1,1)</f>
        <v>44716</v>
      </c>
      <c r="I501" s="44"/>
      <c r="J501" s="48">
        <f ca="1">IF(Curso[[#This Row],[Data Prevista]]&gt;TODAY(),0,IF(Curso[[#This Row],[Data Prevista]]=TODAY(),3,2))</f>
        <v>0</v>
      </c>
      <c r="K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1" s="53" t="str">
        <f>IF((Curso[[#This Row],[Estudado]]-7)&lt;$H$2,"",Curso[[#This Row],[Estudado]]-7)</f>
        <v/>
      </c>
      <c r="M501" s="53" t="str">
        <f>IF((Curso[[#This Row],[Estudado]]-15)&lt;$H$2,"",Curso[[#This Row],[Estudado]]-15)</f>
        <v/>
      </c>
      <c r="N501" s="53" t="str">
        <f>IF((Curso[[#This Row],[Estudado]]-30)&lt;$H$2,"",Curso[[#This Row],[Estudado]]-30)</f>
        <v/>
      </c>
      <c r="O501" s="53" t="str">
        <f>IF((Curso[[#This Row],[Estudado]]-60)&lt;$H$2,"",Curso[[#This Row],[Estudado]]-60)</f>
        <v/>
      </c>
      <c r="P501" s="53" t="str">
        <f>IF((Curso[[#This Row],[Estudado]]-120)&lt;$H$2,"",Curso[[#This Row],[Estudado]]-120)</f>
        <v/>
      </c>
      <c r="Q501" s="48"/>
    </row>
    <row r="502" spans="1:17" x14ac:dyDescent="0.25">
      <c r="A502" s="44">
        <f t="shared" si="46"/>
        <v>501</v>
      </c>
      <c r="B502" s="44" t="s">
        <v>5</v>
      </c>
      <c r="C502" s="44" t="s">
        <v>70</v>
      </c>
      <c r="D502" s="45">
        <v>0</v>
      </c>
      <c r="E502" s="44" t="s">
        <v>7</v>
      </c>
      <c r="F502" s="45">
        <f>Curso[[#This Row],[Tempo]]*$AG$4</f>
        <v>0</v>
      </c>
      <c r="G502" s="46">
        <f t="shared" si="45"/>
        <v>3.6365503384632571</v>
      </c>
      <c r="H502" s="47">
        <f>_xlfn.XLOOKUP(Curso[[#This Row],[Tempo Progr Acum]],Controle[Tempo Esperado Acum],Controle[Data corrida],,1,1)</f>
        <v>44716</v>
      </c>
      <c r="I502" s="44"/>
      <c r="J502" s="48">
        <f ca="1">IF(Curso[[#This Row],[Data Prevista]]&gt;TODAY(),0,IF(Curso[[#This Row],[Data Prevista]]=TODAY(),3,2))</f>
        <v>0</v>
      </c>
      <c r="K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2" s="53" t="str">
        <f>IF((Curso[[#This Row],[Estudado]]-7)&lt;$H$2,"",Curso[[#This Row],[Estudado]]-7)</f>
        <v/>
      </c>
      <c r="M502" s="53" t="str">
        <f>IF((Curso[[#This Row],[Estudado]]-15)&lt;$H$2,"",Curso[[#This Row],[Estudado]]-15)</f>
        <v/>
      </c>
      <c r="N502" s="53" t="str">
        <f>IF((Curso[[#This Row],[Estudado]]-30)&lt;$H$2,"",Curso[[#This Row],[Estudado]]-30)</f>
        <v/>
      </c>
      <c r="O502" s="53" t="str">
        <f>IF((Curso[[#This Row],[Estudado]]-60)&lt;$H$2,"",Curso[[#This Row],[Estudado]]-60)</f>
        <v/>
      </c>
      <c r="P502" s="53" t="str">
        <f>IF((Curso[[#This Row],[Estudado]]-120)&lt;$H$2,"",Curso[[#This Row],[Estudado]]-120)</f>
        <v/>
      </c>
      <c r="Q502" s="48"/>
    </row>
    <row r="503" spans="1:17" x14ac:dyDescent="0.25">
      <c r="A503" s="44">
        <f t="shared" si="46"/>
        <v>502</v>
      </c>
      <c r="B503" s="44" t="s">
        <v>5</v>
      </c>
      <c r="C503" s="44" t="s">
        <v>71</v>
      </c>
      <c r="D503" s="45">
        <v>0</v>
      </c>
      <c r="E503" s="44" t="s">
        <v>7</v>
      </c>
      <c r="F503" s="45">
        <f>Curso[[#This Row],[Tempo]]*$AG$4</f>
        <v>0</v>
      </c>
      <c r="G503" s="46">
        <f t="shared" si="45"/>
        <v>3.6365503384632571</v>
      </c>
      <c r="H503" s="47">
        <f>_xlfn.XLOOKUP(Curso[[#This Row],[Tempo Progr Acum]],Controle[Tempo Esperado Acum],Controle[Data corrida],,1,1)</f>
        <v>44716</v>
      </c>
      <c r="I503" s="44"/>
      <c r="J503" s="48">
        <f ca="1">IF(Curso[[#This Row],[Data Prevista]]&gt;TODAY(),0,IF(Curso[[#This Row],[Data Prevista]]=TODAY(),3,2))</f>
        <v>0</v>
      </c>
      <c r="K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3" s="53" t="str">
        <f>IF((Curso[[#This Row],[Estudado]]-7)&lt;$H$2,"",Curso[[#This Row],[Estudado]]-7)</f>
        <v/>
      </c>
      <c r="M503" s="53" t="str">
        <f>IF((Curso[[#This Row],[Estudado]]-15)&lt;$H$2,"",Curso[[#This Row],[Estudado]]-15)</f>
        <v/>
      </c>
      <c r="N503" s="53" t="str">
        <f>IF((Curso[[#This Row],[Estudado]]-30)&lt;$H$2,"",Curso[[#This Row],[Estudado]]-30)</f>
        <v/>
      </c>
      <c r="O503" s="53" t="str">
        <f>IF((Curso[[#This Row],[Estudado]]-60)&lt;$H$2,"",Curso[[#This Row],[Estudado]]-60)</f>
        <v/>
      </c>
      <c r="P503" s="53" t="str">
        <f>IF((Curso[[#This Row],[Estudado]]-120)&lt;$H$2,"",Curso[[#This Row],[Estudado]]-120)</f>
        <v/>
      </c>
      <c r="Q503" s="48"/>
    </row>
    <row r="504" spans="1:17" x14ac:dyDescent="0.25">
      <c r="A504" s="44">
        <f t="shared" si="46"/>
        <v>503</v>
      </c>
      <c r="B504" s="44" t="s">
        <v>5</v>
      </c>
      <c r="C504" s="44" t="s">
        <v>39</v>
      </c>
      <c r="D504" s="45">
        <v>0</v>
      </c>
      <c r="E504" s="44" t="s">
        <v>7</v>
      </c>
      <c r="F504" s="45">
        <f>Curso[[#This Row],[Tempo]]*$AG$4</f>
        <v>0</v>
      </c>
      <c r="G504" s="46">
        <f t="shared" si="45"/>
        <v>3.6365503384632571</v>
      </c>
      <c r="H504" s="47">
        <f>_xlfn.XLOOKUP(Curso[[#This Row],[Tempo Progr Acum]],Controle[Tempo Esperado Acum],Controle[Data corrida],,1,1)</f>
        <v>44716</v>
      </c>
      <c r="I504" s="44"/>
      <c r="J504" s="48">
        <f ca="1">IF(Curso[[#This Row],[Data Prevista]]&gt;TODAY(),0,IF(Curso[[#This Row],[Data Prevista]]=TODAY(),3,2))</f>
        <v>0</v>
      </c>
      <c r="K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4" s="53" t="str">
        <f>IF((Curso[[#This Row],[Estudado]]-7)&lt;$H$2,"",Curso[[#This Row],[Estudado]]-7)</f>
        <v/>
      </c>
      <c r="M504" s="53" t="str">
        <f>IF((Curso[[#This Row],[Estudado]]-15)&lt;$H$2,"",Curso[[#This Row],[Estudado]]-15)</f>
        <v/>
      </c>
      <c r="N504" s="53" t="str">
        <f>IF((Curso[[#This Row],[Estudado]]-30)&lt;$H$2,"",Curso[[#This Row],[Estudado]]-30)</f>
        <v/>
      </c>
      <c r="O504" s="53" t="str">
        <f>IF((Curso[[#This Row],[Estudado]]-60)&lt;$H$2,"",Curso[[#This Row],[Estudado]]-60)</f>
        <v/>
      </c>
      <c r="P504" s="53" t="str">
        <f>IF((Curso[[#This Row],[Estudado]]-120)&lt;$H$2,"",Curso[[#This Row],[Estudado]]-120)</f>
        <v/>
      </c>
      <c r="Q504" s="48"/>
    </row>
    <row r="505" spans="1:17" x14ac:dyDescent="0.25">
      <c r="A505" s="44">
        <f t="shared" si="46"/>
        <v>504</v>
      </c>
      <c r="B505" s="44" t="s">
        <v>5</v>
      </c>
      <c r="C505" s="44" t="s">
        <v>427</v>
      </c>
      <c r="D505" s="45">
        <v>0</v>
      </c>
      <c r="E505" s="44" t="s">
        <v>7</v>
      </c>
      <c r="F505" s="45">
        <f>Curso[[#This Row],[Tempo]]*$AG$4</f>
        <v>0</v>
      </c>
      <c r="G505" s="46">
        <f t="shared" si="45"/>
        <v>3.6365503384632571</v>
      </c>
      <c r="H505" s="47">
        <f>_xlfn.XLOOKUP(Curso[[#This Row],[Tempo Progr Acum]],Controle[Tempo Esperado Acum],Controle[Data corrida],,1,1)</f>
        <v>44716</v>
      </c>
      <c r="I505" s="44"/>
      <c r="J505" s="48">
        <f ca="1">IF(Curso[[#This Row],[Data Prevista]]&gt;TODAY(),0,IF(Curso[[#This Row],[Data Prevista]]=TODAY(),3,2))</f>
        <v>0</v>
      </c>
      <c r="K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5" s="53" t="str">
        <f>IF((Curso[[#This Row],[Estudado]]-7)&lt;$H$2,"",Curso[[#This Row],[Estudado]]-7)</f>
        <v/>
      </c>
      <c r="M505" s="53" t="str">
        <f>IF((Curso[[#This Row],[Estudado]]-15)&lt;$H$2,"",Curso[[#This Row],[Estudado]]-15)</f>
        <v/>
      </c>
      <c r="N505" s="53" t="str">
        <f>IF((Curso[[#This Row],[Estudado]]-30)&lt;$H$2,"",Curso[[#This Row],[Estudado]]-30)</f>
        <v/>
      </c>
      <c r="O505" s="53" t="str">
        <f>IF((Curso[[#This Row],[Estudado]]-60)&lt;$H$2,"",Curso[[#This Row],[Estudado]]-60)</f>
        <v/>
      </c>
      <c r="P505" s="53" t="str">
        <f>IF((Curso[[#This Row],[Estudado]]-120)&lt;$H$2,"",Curso[[#This Row],[Estudado]]-120)</f>
        <v/>
      </c>
      <c r="Q505" s="48"/>
    </row>
    <row r="506" spans="1:17" x14ac:dyDescent="0.25">
      <c r="A506" s="44">
        <f t="shared" si="46"/>
        <v>505</v>
      </c>
      <c r="B506" s="44" t="s">
        <v>5</v>
      </c>
      <c r="C506" s="44" t="s">
        <v>42</v>
      </c>
      <c r="D506" s="45">
        <v>1.8750000000000001E-3</v>
      </c>
      <c r="E506" s="44"/>
      <c r="F506" s="45">
        <f>Curso[[#This Row],[Tempo]]*$AG$4</f>
        <v>3.7184949493848816E-3</v>
      </c>
      <c r="G506" s="46">
        <f t="shared" si="45"/>
        <v>3.6402688334126418</v>
      </c>
      <c r="H506" s="47">
        <f>_xlfn.XLOOKUP(Curso[[#This Row],[Tempo Progr Acum]],Controle[Tempo Esperado Acum],Controle[Data corrida],,1,1)</f>
        <v>44716</v>
      </c>
      <c r="I506" s="44"/>
      <c r="J506" s="48">
        <f ca="1">IF(Curso[[#This Row],[Data Prevista]]&gt;TODAY(),0,IF(Curso[[#This Row],[Data Prevista]]=TODAY(),3,2))</f>
        <v>0</v>
      </c>
      <c r="K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6" s="53" t="str">
        <f>IF((Curso[[#This Row],[Estudado]]-7)&lt;$H$2,"",Curso[[#This Row],[Estudado]]-7)</f>
        <v/>
      </c>
      <c r="M506" s="53" t="str">
        <f>IF((Curso[[#This Row],[Estudado]]-15)&lt;$H$2,"",Curso[[#This Row],[Estudado]]-15)</f>
        <v/>
      </c>
      <c r="N506" s="53" t="str">
        <f>IF((Curso[[#This Row],[Estudado]]-30)&lt;$H$2,"",Curso[[#This Row],[Estudado]]-30)</f>
        <v/>
      </c>
      <c r="O506" s="53" t="str">
        <f>IF((Curso[[#This Row],[Estudado]]-60)&lt;$H$2,"",Curso[[#This Row],[Estudado]]-60)</f>
        <v/>
      </c>
      <c r="P506" s="53" t="str">
        <f>IF((Curso[[#This Row],[Estudado]]-120)&lt;$H$2,"",Curso[[#This Row],[Estudado]]-120)</f>
        <v/>
      </c>
      <c r="Q506" s="48"/>
    </row>
    <row r="507" spans="1:17" x14ac:dyDescent="0.25">
      <c r="A507" s="44">
        <f t="shared" si="46"/>
        <v>506</v>
      </c>
      <c r="B507" s="44" t="s">
        <v>5</v>
      </c>
      <c r="C507" s="44" t="s">
        <v>105</v>
      </c>
      <c r="D507" s="45">
        <v>5.0694444444444441E-3</v>
      </c>
      <c r="E507" s="44"/>
      <c r="F507" s="45">
        <f>Curso[[#This Row],[Tempo]]*$AG$4</f>
        <v>1.005370856685542E-2</v>
      </c>
      <c r="G507" s="46">
        <f t="shared" si="45"/>
        <v>3.6503225419794973</v>
      </c>
      <c r="H507" s="47">
        <f>_xlfn.XLOOKUP(Curso[[#This Row],[Tempo Progr Acum]],Controle[Tempo Esperado Acum],Controle[Data corrida],,1,1)</f>
        <v>44716</v>
      </c>
      <c r="I507" s="44"/>
      <c r="J507" s="48">
        <f ca="1">IF(Curso[[#This Row],[Data Prevista]]&gt;TODAY(),0,IF(Curso[[#This Row],[Data Prevista]]=TODAY(),3,2))</f>
        <v>0</v>
      </c>
      <c r="K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7" s="53" t="str">
        <f>IF((Curso[[#This Row],[Estudado]]-7)&lt;$H$2,"",Curso[[#This Row],[Estudado]]-7)</f>
        <v/>
      </c>
      <c r="M507" s="53" t="str">
        <f>IF((Curso[[#This Row],[Estudado]]-15)&lt;$H$2,"",Curso[[#This Row],[Estudado]]-15)</f>
        <v/>
      </c>
      <c r="N507" s="53" t="str">
        <f>IF((Curso[[#This Row],[Estudado]]-30)&lt;$H$2,"",Curso[[#This Row],[Estudado]]-30)</f>
        <v/>
      </c>
      <c r="O507" s="53" t="str">
        <f>IF((Curso[[#This Row],[Estudado]]-60)&lt;$H$2,"",Curso[[#This Row],[Estudado]]-60)</f>
        <v/>
      </c>
      <c r="P507" s="53" t="str">
        <f>IF((Curso[[#This Row],[Estudado]]-120)&lt;$H$2,"",Curso[[#This Row],[Estudado]]-120)</f>
        <v/>
      </c>
      <c r="Q507" s="48"/>
    </row>
    <row r="508" spans="1:17" x14ac:dyDescent="0.25">
      <c r="A508" s="44">
        <f t="shared" si="46"/>
        <v>507</v>
      </c>
      <c r="B508" s="44" t="s">
        <v>5</v>
      </c>
      <c r="C508" s="44" t="s">
        <v>106</v>
      </c>
      <c r="D508" s="45">
        <v>5.6712962962962958E-3</v>
      </c>
      <c r="E508" s="44"/>
      <c r="F508" s="45">
        <f>Curso[[#This Row],[Tempo]]*$AG$4</f>
        <v>1.1247299538262912E-2</v>
      </c>
      <c r="G508" s="46">
        <f t="shared" si="45"/>
        <v>3.6615698415177604</v>
      </c>
      <c r="H508" s="47">
        <f>_xlfn.XLOOKUP(Curso[[#This Row],[Tempo Progr Acum]],Controle[Tempo Esperado Acum],Controle[Data corrida],,1,1)</f>
        <v>44718</v>
      </c>
      <c r="I508" s="44"/>
      <c r="J508" s="48">
        <f ca="1">IF(Curso[[#This Row],[Data Prevista]]&gt;TODAY(),0,IF(Curso[[#This Row],[Data Prevista]]=TODAY(),3,2))</f>
        <v>0</v>
      </c>
      <c r="K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8" s="53" t="str">
        <f>IF((Curso[[#This Row],[Estudado]]-7)&lt;$H$2,"",Curso[[#This Row],[Estudado]]-7)</f>
        <v/>
      </c>
      <c r="M508" s="53" t="str">
        <f>IF((Curso[[#This Row],[Estudado]]-15)&lt;$H$2,"",Curso[[#This Row],[Estudado]]-15)</f>
        <v/>
      </c>
      <c r="N508" s="53" t="str">
        <f>IF((Curso[[#This Row],[Estudado]]-30)&lt;$H$2,"",Curso[[#This Row],[Estudado]]-30)</f>
        <v/>
      </c>
      <c r="O508" s="53" t="str">
        <f>IF((Curso[[#This Row],[Estudado]]-60)&lt;$H$2,"",Curso[[#This Row],[Estudado]]-60)</f>
        <v/>
      </c>
      <c r="P508" s="53" t="str">
        <f>IF((Curso[[#This Row],[Estudado]]-120)&lt;$H$2,"",Curso[[#This Row],[Estudado]]-120)</f>
        <v/>
      </c>
      <c r="Q508" s="48"/>
    </row>
    <row r="509" spans="1:17" x14ac:dyDescent="0.25">
      <c r="A509" s="44">
        <f t="shared" si="46"/>
        <v>508</v>
      </c>
      <c r="B509" s="44" t="s">
        <v>5</v>
      </c>
      <c r="C509" s="44" t="s">
        <v>107</v>
      </c>
      <c r="D509" s="45">
        <v>4.363425925925926E-3</v>
      </c>
      <c r="E509" s="44"/>
      <c r="F509" s="45">
        <f>Curso[[#This Row],[Tempo]]*$AG$4</f>
        <v>8.6535345427043234E-3</v>
      </c>
      <c r="G509" s="46">
        <f t="shared" si="45"/>
        <v>3.6702233760604646</v>
      </c>
      <c r="H509" s="47">
        <f>_xlfn.XLOOKUP(Curso[[#This Row],[Tempo Progr Acum]],Controle[Tempo Esperado Acum],Controle[Data corrida],,1,1)</f>
        <v>44718</v>
      </c>
      <c r="I509" s="44"/>
      <c r="J509" s="48">
        <f ca="1">IF(Curso[[#This Row],[Data Prevista]]&gt;TODAY(),0,IF(Curso[[#This Row],[Data Prevista]]=TODAY(),3,2))</f>
        <v>0</v>
      </c>
      <c r="K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9" s="53" t="str">
        <f>IF((Curso[[#This Row],[Estudado]]-7)&lt;$H$2,"",Curso[[#This Row],[Estudado]]-7)</f>
        <v/>
      </c>
      <c r="M509" s="53" t="str">
        <f>IF((Curso[[#This Row],[Estudado]]-15)&lt;$H$2,"",Curso[[#This Row],[Estudado]]-15)</f>
        <v/>
      </c>
      <c r="N509" s="53" t="str">
        <f>IF((Curso[[#This Row],[Estudado]]-30)&lt;$H$2,"",Curso[[#This Row],[Estudado]]-30)</f>
        <v/>
      </c>
      <c r="O509" s="53" t="str">
        <f>IF((Curso[[#This Row],[Estudado]]-60)&lt;$H$2,"",Curso[[#This Row],[Estudado]]-60)</f>
        <v/>
      </c>
      <c r="P509" s="53" t="str">
        <f>IF((Curso[[#This Row],[Estudado]]-120)&lt;$H$2,"",Curso[[#This Row],[Estudado]]-120)</f>
        <v/>
      </c>
      <c r="Q509" s="48"/>
    </row>
    <row r="510" spans="1:17" x14ac:dyDescent="0.25">
      <c r="A510" s="44">
        <f t="shared" si="46"/>
        <v>509</v>
      </c>
      <c r="B510" s="44" t="s">
        <v>5</v>
      </c>
      <c r="C510" s="44" t="s">
        <v>108</v>
      </c>
      <c r="D510" s="45">
        <v>5.8680555555555543E-3</v>
      </c>
      <c r="E510" s="44"/>
      <c r="F510" s="45">
        <f>Curso[[#This Row],[Tempo]]*$AG$4</f>
        <v>1.1637511971223053E-2</v>
      </c>
      <c r="G510" s="46">
        <f t="shared" si="45"/>
        <v>3.6818608880316877</v>
      </c>
      <c r="H510" s="47">
        <f>_xlfn.XLOOKUP(Curso[[#This Row],[Tempo Progr Acum]],Controle[Tempo Esperado Acum],Controle[Data corrida],,1,1)</f>
        <v>44718</v>
      </c>
      <c r="I510" s="44"/>
      <c r="J510" s="48">
        <f ca="1">IF(Curso[[#This Row],[Data Prevista]]&gt;TODAY(),0,IF(Curso[[#This Row],[Data Prevista]]=TODAY(),3,2))</f>
        <v>0</v>
      </c>
      <c r="K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0" s="53" t="str">
        <f>IF((Curso[[#This Row],[Estudado]]-7)&lt;$H$2,"",Curso[[#This Row],[Estudado]]-7)</f>
        <v/>
      </c>
      <c r="M510" s="53" t="str">
        <f>IF((Curso[[#This Row],[Estudado]]-15)&lt;$H$2,"",Curso[[#This Row],[Estudado]]-15)</f>
        <v/>
      </c>
      <c r="N510" s="53" t="str">
        <f>IF((Curso[[#This Row],[Estudado]]-30)&lt;$H$2,"",Curso[[#This Row],[Estudado]]-30)</f>
        <v/>
      </c>
      <c r="O510" s="53" t="str">
        <f>IF((Curso[[#This Row],[Estudado]]-60)&lt;$H$2,"",Curso[[#This Row],[Estudado]]-60)</f>
        <v/>
      </c>
      <c r="P510" s="53" t="str">
        <f>IF((Curso[[#This Row],[Estudado]]-120)&lt;$H$2,"",Curso[[#This Row],[Estudado]]-120)</f>
        <v/>
      </c>
      <c r="Q510" s="48"/>
    </row>
    <row r="511" spans="1:17" x14ac:dyDescent="0.25">
      <c r="A511" s="44">
        <f t="shared" si="46"/>
        <v>510</v>
      </c>
      <c r="B511" s="44" t="s">
        <v>5</v>
      </c>
      <c r="C511" s="44" t="s">
        <v>109</v>
      </c>
      <c r="D511" s="45">
        <v>4.108796296296297E-3</v>
      </c>
      <c r="E511" s="44"/>
      <c r="F511" s="45">
        <f>Curso[[#This Row],[Tempo]]*$AG$4</f>
        <v>8.1485537471088464E-3</v>
      </c>
      <c r="G511" s="46">
        <f t="shared" si="45"/>
        <v>3.6900094417787965</v>
      </c>
      <c r="H511" s="47">
        <f>_xlfn.XLOOKUP(Curso[[#This Row],[Tempo Progr Acum]],Controle[Tempo Esperado Acum],Controle[Data corrida],,1,1)</f>
        <v>44718</v>
      </c>
      <c r="I511" s="44"/>
      <c r="J511" s="48">
        <f ca="1">IF(Curso[[#This Row],[Data Prevista]]&gt;TODAY(),0,IF(Curso[[#This Row],[Data Prevista]]=TODAY(),3,2))</f>
        <v>0</v>
      </c>
      <c r="K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1" s="53" t="str">
        <f>IF((Curso[[#This Row],[Estudado]]-7)&lt;$H$2,"",Curso[[#This Row],[Estudado]]-7)</f>
        <v/>
      </c>
      <c r="M511" s="53" t="str">
        <f>IF((Curso[[#This Row],[Estudado]]-15)&lt;$H$2,"",Curso[[#This Row],[Estudado]]-15)</f>
        <v/>
      </c>
      <c r="N511" s="53" t="str">
        <f>IF((Curso[[#This Row],[Estudado]]-30)&lt;$H$2,"",Curso[[#This Row],[Estudado]]-30)</f>
        <v/>
      </c>
      <c r="O511" s="53" t="str">
        <f>IF((Curso[[#This Row],[Estudado]]-60)&lt;$H$2,"",Curso[[#This Row],[Estudado]]-60)</f>
        <v/>
      </c>
      <c r="P511" s="53" t="str">
        <f>IF((Curso[[#This Row],[Estudado]]-120)&lt;$H$2,"",Curso[[#This Row],[Estudado]]-120)</f>
        <v/>
      </c>
      <c r="Q511" s="48"/>
    </row>
    <row r="512" spans="1:17" x14ac:dyDescent="0.25">
      <c r="A512" s="44">
        <f t="shared" si="46"/>
        <v>511</v>
      </c>
      <c r="B512" s="44" t="s">
        <v>5</v>
      </c>
      <c r="C512" s="44" t="s">
        <v>428</v>
      </c>
      <c r="D512" s="45">
        <v>0</v>
      </c>
      <c r="E512" s="44" t="s">
        <v>7</v>
      </c>
      <c r="F512" s="45">
        <f>Curso[[#This Row],[Tempo]]*$AG$4</f>
        <v>0</v>
      </c>
      <c r="G512" s="46">
        <f t="shared" si="45"/>
        <v>3.6900094417787965</v>
      </c>
      <c r="H512" s="47">
        <f>_xlfn.XLOOKUP(Curso[[#This Row],[Tempo Progr Acum]],Controle[Tempo Esperado Acum],Controle[Data corrida],,1,1)</f>
        <v>44718</v>
      </c>
      <c r="I512" s="44"/>
      <c r="J512" s="48">
        <f ca="1">IF(Curso[[#This Row],[Data Prevista]]&gt;TODAY(),0,IF(Curso[[#This Row],[Data Prevista]]=TODAY(),3,2))</f>
        <v>0</v>
      </c>
      <c r="K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2" s="53" t="str">
        <f>IF((Curso[[#This Row],[Estudado]]-7)&lt;$H$2,"",Curso[[#This Row],[Estudado]]-7)</f>
        <v/>
      </c>
      <c r="M512" s="53" t="str">
        <f>IF((Curso[[#This Row],[Estudado]]-15)&lt;$H$2,"",Curso[[#This Row],[Estudado]]-15)</f>
        <v/>
      </c>
      <c r="N512" s="53" t="str">
        <f>IF((Curso[[#This Row],[Estudado]]-30)&lt;$H$2,"",Curso[[#This Row],[Estudado]]-30)</f>
        <v/>
      </c>
      <c r="O512" s="53" t="str">
        <f>IF((Curso[[#This Row],[Estudado]]-60)&lt;$H$2,"",Curso[[#This Row],[Estudado]]-60)</f>
        <v/>
      </c>
      <c r="P512" s="53" t="str">
        <f>IF((Curso[[#This Row],[Estudado]]-120)&lt;$H$2,"",Curso[[#This Row],[Estudado]]-120)</f>
        <v/>
      </c>
      <c r="Q512" s="48"/>
    </row>
    <row r="513" spans="1:17" x14ac:dyDescent="0.25">
      <c r="A513" s="44">
        <f t="shared" si="46"/>
        <v>512</v>
      </c>
      <c r="B513" s="44" t="s">
        <v>5</v>
      </c>
      <c r="C513" s="44" t="s">
        <v>429</v>
      </c>
      <c r="D513" s="45">
        <v>4.0162037037037033E-3</v>
      </c>
      <c r="E513" s="44"/>
      <c r="F513" s="45">
        <f>Curso[[#This Row],[Tempo]]*$AG$4</f>
        <v>7.9649243668923064E-3</v>
      </c>
      <c r="G513" s="46">
        <f t="shared" si="45"/>
        <v>3.6979743661456888</v>
      </c>
      <c r="H513" s="47">
        <f>_xlfn.XLOOKUP(Curso[[#This Row],[Tempo Progr Acum]],Controle[Tempo Esperado Acum],Controle[Data corrida],,1,1)</f>
        <v>44718</v>
      </c>
      <c r="I513" s="44"/>
      <c r="J513" s="48">
        <f ca="1">IF(Curso[[#This Row],[Data Prevista]]&gt;TODAY(),0,IF(Curso[[#This Row],[Data Prevista]]=TODAY(),3,2))</f>
        <v>0</v>
      </c>
      <c r="K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3" s="53" t="str">
        <f>IF((Curso[[#This Row],[Estudado]]-7)&lt;$H$2,"",Curso[[#This Row],[Estudado]]-7)</f>
        <v/>
      </c>
      <c r="M513" s="53" t="str">
        <f>IF((Curso[[#This Row],[Estudado]]-15)&lt;$H$2,"",Curso[[#This Row],[Estudado]]-15)</f>
        <v/>
      </c>
      <c r="N513" s="53" t="str">
        <f>IF((Curso[[#This Row],[Estudado]]-30)&lt;$H$2,"",Curso[[#This Row],[Estudado]]-30)</f>
        <v/>
      </c>
      <c r="O513" s="53" t="str">
        <f>IF((Curso[[#This Row],[Estudado]]-60)&lt;$H$2,"",Curso[[#This Row],[Estudado]]-60)</f>
        <v/>
      </c>
      <c r="P513" s="53" t="str">
        <f>IF((Curso[[#This Row],[Estudado]]-120)&lt;$H$2,"",Curso[[#This Row],[Estudado]]-120)</f>
        <v/>
      </c>
      <c r="Q513" s="48"/>
    </row>
    <row r="514" spans="1:17" x14ac:dyDescent="0.25">
      <c r="A514" s="44">
        <f t="shared" si="46"/>
        <v>513</v>
      </c>
      <c r="B514" s="44" t="s">
        <v>5</v>
      </c>
      <c r="C514" s="44" t="s">
        <v>430</v>
      </c>
      <c r="D514" s="45">
        <v>4.9421296296296288E-3</v>
      </c>
      <c r="E514" s="44"/>
      <c r="F514" s="45">
        <f>Curso[[#This Row],[Tempo]]*$AG$4</f>
        <v>9.8012181690576797E-3</v>
      </c>
      <c r="G514" s="46">
        <f t="shared" si="45"/>
        <v>3.7077755843147466</v>
      </c>
      <c r="H514" s="47">
        <f>_xlfn.XLOOKUP(Curso[[#This Row],[Tempo Progr Acum]],Controle[Tempo Esperado Acum],Controle[Data corrida],,1,1)</f>
        <v>44718</v>
      </c>
      <c r="I514" s="44"/>
      <c r="J514" s="48">
        <f ca="1">IF(Curso[[#This Row],[Data Prevista]]&gt;TODAY(),0,IF(Curso[[#This Row],[Data Prevista]]=TODAY(),3,2))</f>
        <v>0</v>
      </c>
      <c r="K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4" s="53" t="str">
        <f>IF((Curso[[#This Row],[Estudado]]-7)&lt;$H$2,"",Curso[[#This Row],[Estudado]]-7)</f>
        <v/>
      </c>
      <c r="M514" s="53" t="str">
        <f>IF((Curso[[#This Row],[Estudado]]-15)&lt;$H$2,"",Curso[[#This Row],[Estudado]]-15)</f>
        <v/>
      </c>
      <c r="N514" s="53" t="str">
        <f>IF((Curso[[#This Row],[Estudado]]-30)&lt;$H$2,"",Curso[[#This Row],[Estudado]]-30)</f>
        <v/>
      </c>
      <c r="O514" s="53" t="str">
        <f>IF((Curso[[#This Row],[Estudado]]-60)&lt;$H$2,"",Curso[[#This Row],[Estudado]]-60)</f>
        <v/>
      </c>
      <c r="P514" s="53" t="str">
        <f>IF((Curso[[#This Row],[Estudado]]-120)&lt;$H$2,"",Curso[[#This Row],[Estudado]]-120)</f>
        <v/>
      </c>
      <c r="Q514" s="48"/>
    </row>
    <row r="515" spans="1:17" x14ac:dyDescent="0.25">
      <c r="A515" s="44">
        <f t="shared" si="46"/>
        <v>514</v>
      </c>
      <c r="B515" s="44" t="s">
        <v>5</v>
      </c>
      <c r="C515" s="44" t="s">
        <v>431</v>
      </c>
      <c r="D515" s="45">
        <v>5.1041666666666666E-3</v>
      </c>
      <c r="E515" s="44"/>
      <c r="F515" s="45">
        <f>Curso[[#This Row],[Tempo]]*$AG$4</f>
        <v>1.0122569584436622E-2</v>
      </c>
      <c r="G515" s="46">
        <f t="shared" si="45"/>
        <v>3.7178981538991831</v>
      </c>
      <c r="H515" s="47">
        <f>_xlfn.XLOOKUP(Curso[[#This Row],[Tempo Progr Acum]],Controle[Tempo Esperado Acum],Controle[Data corrida],,1,1)</f>
        <v>44718</v>
      </c>
      <c r="I515" s="44"/>
      <c r="J515" s="48">
        <f ca="1">IF(Curso[[#This Row],[Data Prevista]]&gt;TODAY(),0,IF(Curso[[#This Row],[Data Prevista]]=TODAY(),3,2))</f>
        <v>0</v>
      </c>
      <c r="K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5" s="53" t="str">
        <f>IF((Curso[[#This Row],[Estudado]]-7)&lt;$H$2,"",Curso[[#This Row],[Estudado]]-7)</f>
        <v/>
      </c>
      <c r="M515" s="53" t="str">
        <f>IF((Curso[[#This Row],[Estudado]]-15)&lt;$H$2,"",Curso[[#This Row],[Estudado]]-15)</f>
        <v/>
      </c>
      <c r="N515" s="53" t="str">
        <f>IF((Curso[[#This Row],[Estudado]]-30)&lt;$H$2,"",Curso[[#This Row],[Estudado]]-30)</f>
        <v/>
      </c>
      <c r="O515" s="53" t="str">
        <f>IF((Curso[[#This Row],[Estudado]]-60)&lt;$H$2,"",Curso[[#This Row],[Estudado]]-60)</f>
        <v/>
      </c>
      <c r="P515" s="53" t="str">
        <f>IF((Curso[[#This Row],[Estudado]]-120)&lt;$H$2,"",Curso[[#This Row],[Estudado]]-120)</f>
        <v/>
      </c>
      <c r="Q515" s="48"/>
    </row>
    <row r="516" spans="1:17" x14ac:dyDescent="0.25">
      <c r="A516" s="44">
        <f t="shared" si="46"/>
        <v>515</v>
      </c>
      <c r="B516" s="44" t="s">
        <v>5</v>
      </c>
      <c r="C516" s="44" t="s">
        <v>432</v>
      </c>
      <c r="D516" s="45">
        <v>4.2939814814814811E-3</v>
      </c>
      <c r="E516" s="44"/>
      <c r="F516" s="45">
        <f>Curso[[#This Row],[Tempo]]*$AG$4</f>
        <v>8.5158125075419193E-3</v>
      </c>
      <c r="G516" s="46">
        <f t="shared" ref="G516:G579" si="47">F516+G515</f>
        <v>3.7264139664067248</v>
      </c>
      <c r="H516" s="47">
        <f>_xlfn.XLOOKUP(Curso[[#This Row],[Tempo Progr Acum]],Controle[Tempo Esperado Acum],Controle[Data corrida],,1,1)</f>
        <v>44718</v>
      </c>
      <c r="I516" s="44"/>
      <c r="J516" s="48">
        <f ca="1">IF(Curso[[#This Row],[Data Prevista]]&gt;TODAY(),0,IF(Curso[[#This Row],[Data Prevista]]=TODAY(),3,2))</f>
        <v>0</v>
      </c>
      <c r="K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6" s="53" t="str">
        <f>IF((Curso[[#This Row],[Estudado]]-7)&lt;$H$2,"",Curso[[#This Row],[Estudado]]-7)</f>
        <v/>
      </c>
      <c r="M516" s="53" t="str">
        <f>IF((Curso[[#This Row],[Estudado]]-15)&lt;$H$2,"",Curso[[#This Row],[Estudado]]-15)</f>
        <v/>
      </c>
      <c r="N516" s="53" t="str">
        <f>IF((Curso[[#This Row],[Estudado]]-30)&lt;$H$2,"",Curso[[#This Row],[Estudado]]-30)</f>
        <v/>
      </c>
      <c r="O516" s="53" t="str">
        <f>IF((Curso[[#This Row],[Estudado]]-60)&lt;$H$2,"",Curso[[#This Row],[Estudado]]-60)</f>
        <v/>
      </c>
      <c r="P516" s="53" t="str">
        <f>IF((Curso[[#This Row],[Estudado]]-120)&lt;$H$2,"",Curso[[#This Row],[Estudado]]-120)</f>
        <v/>
      </c>
      <c r="Q516" s="48"/>
    </row>
    <row r="517" spans="1:17" x14ac:dyDescent="0.25">
      <c r="A517" s="44">
        <f t="shared" si="46"/>
        <v>516</v>
      </c>
      <c r="B517" s="44" t="s">
        <v>5</v>
      </c>
      <c r="C517" s="44" t="s">
        <v>433</v>
      </c>
      <c r="D517" s="45">
        <v>6.3425925925925915E-3</v>
      </c>
      <c r="E517" s="44"/>
      <c r="F517" s="45">
        <f>Curso[[#This Row],[Tempo]]*$AG$4</f>
        <v>1.2578612544832807E-2</v>
      </c>
      <c r="G517" s="46">
        <f t="shared" si="47"/>
        <v>3.7389925789515575</v>
      </c>
      <c r="H517" s="47">
        <f>_xlfn.XLOOKUP(Curso[[#This Row],[Tempo Progr Acum]],Controle[Tempo Esperado Acum],Controle[Data corrida],,1,1)</f>
        <v>44718</v>
      </c>
      <c r="I517" s="44"/>
      <c r="J517" s="48">
        <f ca="1">IF(Curso[[#This Row],[Data Prevista]]&gt;TODAY(),0,IF(Curso[[#This Row],[Data Prevista]]=TODAY(),3,2))</f>
        <v>0</v>
      </c>
      <c r="K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7" s="53" t="str">
        <f>IF((Curso[[#This Row],[Estudado]]-7)&lt;$H$2,"",Curso[[#This Row],[Estudado]]-7)</f>
        <v/>
      </c>
      <c r="M517" s="53" t="str">
        <f>IF((Curso[[#This Row],[Estudado]]-15)&lt;$H$2,"",Curso[[#This Row],[Estudado]]-15)</f>
        <v/>
      </c>
      <c r="N517" s="53" t="str">
        <f>IF((Curso[[#This Row],[Estudado]]-30)&lt;$H$2,"",Curso[[#This Row],[Estudado]]-30)</f>
        <v/>
      </c>
      <c r="O517" s="53" t="str">
        <f>IF((Curso[[#This Row],[Estudado]]-60)&lt;$H$2,"",Curso[[#This Row],[Estudado]]-60)</f>
        <v/>
      </c>
      <c r="P517" s="53" t="str">
        <f>IF((Curso[[#This Row],[Estudado]]-120)&lt;$H$2,"",Curso[[#This Row],[Estudado]]-120)</f>
        <v/>
      </c>
      <c r="Q517" s="48"/>
    </row>
    <row r="518" spans="1:17" x14ac:dyDescent="0.25">
      <c r="A518" s="44">
        <f t="shared" ref="A518:A581" si="48">A517+1</f>
        <v>517</v>
      </c>
      <c r="B518" s="44" t="s">
        <v>5</v>
      </c>
      <c r="C518" s="44" t="s">
        <v>434</v>
      </c>
      <c r="D518" s="45">
        <v>6.8055555555555569E-3</v>
      </c>
      <c r="E518" s="44"/>
      <c r="F518" s="45">
        <f>Curso[[#This Row],[Tempo]]*$AG$4</f>
        <v>1.3496759445915498E-2</v>
      </c>
      <c r="G518" s="46">
        <f t="shared" si="47"/>
        <v>3.7524893383974729</v>
      </c>
      <c r="H518" s="47">
        <f>_xlfn.XLOOKUP(Curso[[#This Row],[Tempo Progr Acum]],Controle[Tempo Esperado Acum],Controle[Data corrida],,1,1)</f>
        <v>44719</v>
      </c>
      <c r="I518" s="44"/>
      <c r="J518" s="48">
        <f ca="1">IF(Curso[[#This Row],[Data Prevista]]&gt;TODAY(),0,IF(Curso[[#This Row],[Data Prevista]]=TODAY(),3,2))</f>
        <v>0</v>
      </c>
      <c r="K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8" s="53" t="str">
        <f>IF((Curso[[#This Row],[Estudado]]-7)&lt;$H$2,"",Curso[[#This Row],[Estudado]]-7)</f>
        <v/>
      </c>
      <c r="M518" s="53" t="str">
        <f>IF((Curso[[#This Row],[Estudado]]-15)&lt;$H$2,"",Curso[[#This Row],[Estudado]]-15)</f>
        <v/>
      </c>
      <c r="N518" s="53" t="str">
        <f>IF((Curso[[#This Row],[Estudado]]-30)&lt;$H$2,"",Curso[[#This Row],[Estudado]]-30)</f>
        <v/>
      </c>
      <c r="O518" s="53" t="str">
        <f>IF((Curso[[#This Row],[Estudado]]-60)&lt;$H$2,"",Curso[[#This Row],[Estudado]]-60)</f>
        <v/>
      </c>
      <c r="P518" s="53" t="str">
        <f>IF((Curso[[#This Row],[Estudado]]-120)&lt;$H$2,"",Curso[[#This Row],[Estudado]]-120)</f>
        <v/>
      </c>
      <c r="Q518" s="48"/>
    </row>
    <row r="519" spans="1:17" x14ac:dyDescent="0.25">
      <c r="A519" s="44">
        <f t="shared" si="48"/>
        <v>518</v>
      </c>
      <c r="B519" s="44" t="s">
        <v>5</v>
      </c>
      <c r="C519" s="44" t="s">
        <v>435</v>
      </c>
      <c r="D519" s="45">
        <v>2.1412037037037038E-3</v>
      </c>
      <c r="E519" s="44"/>
      <c r="F519" s="45">
        <f>Curso[[#This Row],[Tempo]]*$AG$4</f>
        <v>4.2464294175074265E-3</v>
      </c>
      <c r="G519" s="46">
        <f t="shared" si="47"/>
        <v>3.7567357678149804</v>
      </c>
      <c r="H519" s="47">
        <f>_xlfn.XLOOKUP(Curso[[#This Row],[Tempo Progr Acum]],Controle[Tempo Esperado Acum],Controle[Data corrida],,1,1)</f>
        <v>44719</v>
      </c>
      <c r="I519" s="44"/>
      <c r="J519" s="48">
        <f ca="1">IF(Curso[[#This Row],[Data Prevista]]&gt;TODAY(),0,IF(Curso[[#This Row],[Data Prevista]]=TODAY(),3,2))</f>
        <v>0</v>
      </c>
      <c r="K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9" s="53" t="str">
        <f>IF((Curso[[#This Row],[Estudado]]-7)&lt;$H$2,"",Curso[[#This Row],[Estudado]]-7)</f>
        <v/>
      </c>
      <c r="M519" s="53" t="str">
        <f>IF((Curso[[#This Row],[Estudado]]-15)&lt;$H$2,"",Curso[[#This Row],[Estudado]]-15)</f>
        <v/>
      </c>
      <c r="N519" s="53" t="str">
        <f>IF((Curso[[#This Row],[Estudado]]-30)&lt;$H$2,"",Curso[[#This Row],[Estudado]]-30)</f>
        <v/>
      </c>
      <c r="O519" s="53" t="str">
        <f>IF((Curso[[#This Row],[Estudado]]-60)&lt;$H$2,"",Curso[[#This Row],[Estudado]]-60)</f>
        <v/>
      </c>
      <c r="P519" s="53" t="str">
        <f>IF((Curso[[#This Row],[Estudado]]-120)&lt;$H$2,"",Curso[[#This Row],[Estudado]]-120)</f>
        <v/>
      </c>
      <c r="Q519" s="48"/>
    </row>
    <row r="520" spans="1:17" x14ac:dyDescent="0.25">
      <c r="A520" s="44">
        <f t="shared" si="48"/>
        <v>519</v>
      </c>
      <c r="B520" s="44" t="s">
        <v>5</v>
      </c>
      <c r="C520" s="44" t="s">
        <v>436</v>
      </c>
      <c r="D520" s="45">
        <v>6.1574074074074074E-3</v>
      </c>
      <c r="E520" s="44"/>
      <c r="F520" s="45">
        <f>Curso[[#This Row],[Tempo]]*$AG$4</f>
        <v>1.2211353784399734E-2</v>
      </c>
      <c r="G520" s="46">
        <f t="shared" si="47"/>
        <v>3.7689471215993802</v>
      </c>
      <c r="H520" s="47">
        <f>_xlfn.XLOOKUP(Curso[[#This Row],[Tempo Progr Acum]],Controle[Tempo Esperado Acum],Controle[Data corrida],,1,1)</f>
        <v>44719</v>
      </c>
      <c r="I520" s="44"/>
      <c r="J520" s="48">
        <f ca="1">IF(Curso[[#This Row],[Data Prevista]]&gt;TODAY(),0,IF(Curso[[#This Row],[Data Prevista]]=TODAY(),3,2))</f>
        <v>0</v>
      </c>
      <c r="K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0" s="53" t="str">
        <f>IF((Curso[[#This Row],[Estudado]]-7)&lt;$H$2,"",Curso[[#This Row],[Estudado]]-7)</f>
        <v/>
      </c>
      <c r="M520" s="53" t="str">
        <f>IF((Curso[[#This Row],[Estudado]]-15)&lt;$H$2,"",Curso[[#This Row],[Estudado]]-15)</f>
        <v/>
      </c>
      <c r="N520" s="53" t="str">
        <f>IF((Curso[[#This Row],[Estudado]]-30)&lt;$H$2,"",Curso[[#This Row],[Estudado]]-30)</f>
        <v/>
      </c>
      <c r="O520" s="53" t="str">
        <f>IF((Curso[[#This Row],[Estudado]]-60)&lt;$H$2,"",Curso[[#This Row],[Estudado]]-60)</f>
        <v/>
      </c>
      <c r="P520" s="53" t="str">
        <f>IF((Curso[[#This Row],[Estudado]]-120)&lt;$H$2,"",Curso[[#This Row],[Estudado]]-120)</f>
        <v/>
      </c>
      <c r="Q520" s="48"/>
    </row>
    <row r="521" spans="1:17" x14ac:dyDescent="0.25">
      <c r="A521" s="44">
        <f t="shared" si="48"/>
        <v>520</v>
      </c>
      <c r="B521" s="44" t="s">
        <v>5</v>
      </c>
      <c r="C521" s="44" t="s">
        <v>437</v>
      </c>
      <c r="D521" s="45">
        <v>6.2268518518518515E-3</v>
      </c>
      <c r="E521" s="44"/>
      <c r="F521" s="45">
        <f>Curso[[#This Row],[Tempo]]*$AG$4</f>
        <v>1.2349075819562136E-2</v>
      </c>
      <c r="G521" s="46">
        <f t="shared" si="47"/>
        <v>3.7812961974189423</v>
      </c>
      <c r="H521" s="47">
        <f>_xlfn.XLOOKUP(Curso[[#This Row],[Tempo Progr Acum]],Controle[Tempo Esperado Acum],Controle[Data corrida],,1,1)</f>
        <v>44719</v>
      </c>
      <c r="I521" s="44"/>
      <c r="J521" s="48">
        <f ca="1">IF(Curso[[#This Row],[Data Prevista]]&gt;TODAY(),0,IF(Curso[[#This Row],[Data Prevista]]=TODAY(),3,2))</f>
        <v>0</v>
      </c>
      <c r="K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1" s="53" t="str">
        <f>IF((Curso[[#This Row],[Estudado]]-7)&lt;$H$2,"",Curso[[#This Row],[Estudado]]-7)</f>
        <v/>
      </c>
      <c r="M521" s="53" t="str">
        <f>IF((Curso[[#This Row],[Estudado]]-15)&lt;$H$2,"",Curso[[#This Row],[Estudado]]-15)</f>
        <v/>
      </c>
      <c r="N521" s="53" t="str">
        <f>IF((Curso[[#This Row],[Estudado]]-30)&lt;$H$2,"",Curso[[#This Row],[Estudado]]-30)</f>
        <v/>
      </c>
      <c r="O521" s="53" t="str">
        <f>IF((Curso[[#This Row],[Estudado]]-60)&lt;$H$2,"",Curso[[#This Row],[Estudado]]-60)</f>
        <v/>
      </c>
      <c r="P521" s="53" t="str">
        <f>IF((Curso[[#This Row],[Estudado]]-120)&lt;$H$2,"",Curso[[#This Row],[Estudado]]-120)</f>
        <v/>
      </c>
      <c r="Q521" s="48"/>
    </row>
    <row r="522" spans="1:17" x14ac:dyDescent="0.25">
      <c r="A522" s="44">
        <f t="shared" si="48"/>
        <v>521</v>
      </c>
      <c r="B522" s="44" t="s">
        <v>5</v>
      </c>
      <c r="C522" s="44" t="s">
        <v>438</v>
      </c>
      <c r="D522" s="45">
        <v>4.5949074074074078E-3</v>
      </c>
      <c r="E522" s="44"/>
      <c r="F522" s="45">
        <f>Curso[[#This Row],[Tempo]]*$AG$4</f>
        <v>9.112607993245668E-3</v>
      </c>
      <c r="G522" s="46">
        <f t="shared" si="47"/>
        <v>3.7904088054121878</v>
      </c>
      <c r="H522" s="47">
        <f>_xlfn.XLOOKUP(Curso[[#This Row],[Tempo Progr Acum]],Controle[Tempo Esperado Acum],Controle[Data corrida],,1,1)</f>
        <v>44719</v>
      </c>
      <c r="I522" s="44"/>
      <c r="J522" s="48">
        <f ca="1">IF(Curso[[#This Row],[Data Prevista]]&gt;TODAY(),0,IF(Curso[[#This Row],[Data Prevista]]=TODAY(),3,2))</f>
        <v>0</v>
      </c>
      <c r="K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2" s="53" t="str">
        <f>IF((Curso[[#This Row],[Estudado]]-7)&lt;$H$2,"",Curso[[#This Row],[Estudado]]-7)</f>
        <v/>
      </c>
      <c r="M522" s="53" t="str">
        <f>IF((Curso[[#This Row],[Estudado]]-15)&lt;$H$2,"",Curso[[#This Row],[Estudado]]-15)</f>
        <v/>
      </c>
      <c r="N522" s="53" t="str">
        <f>IF((Curso[[#This Row],[Estudado]]-30)&lt;$H$2,"",Curso[[#This Row],[Estudado]]-30)</f>
        <v/>
      </c>
      <c r="O522" s="53" t="str">
        <f>IF((Curso[[#This Row],[Estudado]]-60)&lt;$H$2,"",Curso[[#This Row],[Estudado]]-60)</f>
        <v/>
      </c>
      <c r="P522" s="53" t="str">
        <f>IF((Curso[[#This Row],[Estudado]]-120)&lt;$H$2,"",Curso[[#This Row],[Estudado]]-120)</f>
        <v/>
      </c>
      <c r="Q522" s="48"/>
    </row>
    <row r="523" spans="1:17" x14ac:dyDescent="0.25">
      <c r="A523" s="44">
        <f t="shared" si="48"/>
        <v>522</v>
      </c>
      <c r="B523" s="44" t="s">
        <v>5</v>
      </c>
      <c r="C523" s="44" t="s">
        <v>439</v>
      </c>
      <c r="D523" s="45">
        <v>3.8078703703703707E-3</v>
      </c>
      <c r="E523" s="44"/>
      <c r="F523" s="45">
        <f>Curso[[#This Row],[Tempo]]*$AG$4</f>
        <v>7.5517582614050994E-3</v>
      </c>
      <c r="G523" s="46">
        <f t="shared" si="47"/>
        <v>3.7979605636735929</v>
      </c>
      <c r="H523" s="47">
        <f>_xlfn.XLOOKUP(Curso[[#This Row],[Tempo Progr Acum]],Controle[Tempo Esperado Acum],Controle[Data corrida],,1,1)</f>
        <v>44719</v>
      </c>
      <c r="I523" s="44"/>
      <c r="J523" s="48">
        <f ca="1">IF(Curso[[#This Row],[Data Prevista]]&gt;TODAY(),0,IF(Curso[[#This Row],[Data Prevista]]=TODAY(),3,2))</f>
        <v>0</v>
      </c>
      <c r="K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3" s="53" t="str">
        <f>IF((Curso[[#This Row],[Estudado]]-7)&lt;$H$2,"",Curso[[#This Row],[Estudado]]-7)</f>
        <v/>
      </c>
      <c r="M523" s="53" t="str">
        <f>IF((Curso[[#This Row],[Estudado]]-15)&lt;$H$2,"",Curso[[#This Row],[Estudado]]-15)</f>
        <v/>
      </c>
      <c r="N523" s="53" t="str">
        <f>IF((Curso[[#This Row],[Estudado]]-30)&lt;$H$2,"",Curso[[#This Row],[Estudado]]-30)</f>
        <v/>
      </c>
      <c r="O523" s="53" t="str">
        <f>IF((Curso[[#This Row],[Estudado]]-60)&lt;$H$2,"",Curso[[#This Row],[Estudado]]-60)</f>
        <v/>
      </c>
      <c r="P523" s="53" t="str">
        <f>IF((Curso[[#This Row],[Estudado]]-120)&lt;$H$2,"",Curso[[#This Row],[Estudado]]-120)</f>
        <v/>
      </c>
      <c r="Q523" s="48"/>
    </row>
    <row r="524" spans="1:17" x14ac:dyDescent="0.25">
      <c r="A524" s="44">
        <f t="shared" si="48"/>
        <v>523</v>
      </c>
      <c r="B524" s="44" t="s">
        <v>5</v>
      </c>
      <c r="C524" s="44" t="s">
        <v>440</v>
      </c>
      <c r="D524" s="45">
        <v>6.0069444444444441E-3</v>
      </c>
      <c r="E524" s="44"/>
      <c r="F524" s="45">
        <f>Curso[[#This Row],[Tempo]]*$AG$4</f>
        <v>1.1912956041547861E-2</v>
      </c>
      <c r="G524" s="46">
        <f t="shared" si="47"/>
        <v>3.8098735197151408</v>
      </c>
      <c r="H524" s="47">
        <f>_xlfn.XLOOKUP(Curso[[#This Row],[Tempo Progr Acum]],Controle[Tempo Esperado Acum],Controle[Data corrida],,1,1)</f>
        <v>44719</v>
      </c>
      <c r="I524" s="44"/>
      <c r="J524" s="48">
        <f ca="1">IF(Curso[[#This Row],[Data Prevista]]&gt;TODAY(),0,IF(Curso[[#This Row],[Data Prevista]]=TODAY(),3,2))</f>
        <v>0</v>
      </c>
      <c r="K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4" s="53" t="str">
        <f>IF((Curso[[#This Row],[Estudado]]-7)&lt;$H$2,"",Curso[[#This Row],[Estudado]]-7)</f>
        <v/>
      </c>
      <c r="M524" s="53" t="str">
        <f>IF((Curso[[#This Row],[Estudado]]-15)&lt;$H$2,"",Curso[[#This Row],[Estudado]]-15)</f>
        <v/>
      </c>
      <c r="N524" s="53" t="str">
        <f>IF((Curso[[#This Row],[Estudado]]-30)&lt;$H$2,"",Curso[[#This Row],[Estudado]]-30)</f>
        <v/>
      </c>
      <c r="O524" s="53" t="str">
        <f>IF((Curso[[#This Row],[Estudado]]-60)&lt;$H$2,"",Curso[[#This Row],[Estudado]]-60)</f>
        <v/>
      </c>
      <c r="P524" s="53" t="str">
        <f>IF((Curso[[#This Row],[Estudado]]-120)&lt;$H$2,"",Curso[[#This Row],[Estudado]]-120)</f>
        <v/>
      </c>
      <c r="Q524" s="48"/>
    </row>
    <row r="525" spans="1:17" x14ac:dyDescent="0.25">
      <c r="A525" s="44">
        <f t="shared" si="48"/>
        <v>524</v>
      </c>
      <c r="B525" s="44" t="s">
        <v>5</v>
      </c>
      <c r="C525" s="44" t="s">
        <v>441</v>
      </c>
      <c r="D525" s="45">
        <v>4.0046296296296297E-3</v>
      </c>
      <c r="E525" s="44"/>
      <c r="F525" s="45">
        <f>Curso[[#This Row],[Tempo]]*$AG$4</f>
        <v>7.9419706943652402E-3</v>
      </c>
      <c r="G525" s="46">
        <f t="shared" si="47"/>
        <v>3.8178154904095059</v>
      </c>
      <c r="H525" s="47">
        <f>_xlfn.XLOOKUP(Curso[[#This Row],[Tempo Progr Acum]],Controle[Tempo Esperado Acum],Controle[Data corrida],,1,1)</f>
        <v>44719</v>
      </c>
      <c r="I525" s="44"/>
      <c r="J525" s="48">
        <f ca="1">IF(Curso[[#This Row],[Data Prevista]]&gt;TODAY(),0,IF(Curso[[#This Row],[Data Prevista]]=TODAY(),3,2))</f>
        <v>0</v>
      </c>
      <c r="K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5" s="53" t="str">
        <f>IF((Curso[[#This Row],[Estudado]]-7)&lt;$H$2,"",Curso[[#This Row],[Estudado]]-7)</f>
        <v/>
      </c>
      <c r="M525" s="53" t="str">
        <f>IF((Curso[[#This Row],[Estudado]]-15)&lt;$H$2,"",Curso[[#This Row],[Estudado]]-15)</f>
        <v/>
      </c>
      <c r="N525" s="53" t="str">
        <f>IF((Curso[[#This Row],[Estudado]]-30)&lt;$H$2,"",Curso[[#This Row],[Estudado]]-30)</f>
        <v/>
      </c>
      <c r="O525" s="53" t="str">
        <f>IF((Curso[[#This Row],[Estudado]]-60)&lt;$H$2,"",Curso[[#This Row],[Estudado]]-60)</f>
        <v/>
      </c>
      <c r="P525" s="53" t="str">
        <f>IF((Curso[[#This Row],[Estudado]]-120)&lt;$H$2,"",Curso[[#This Row],[Estudado]]-120)</f>
        <v/>
      </c>
      <c r="Q525" s="48"/>
    </row>
    <row r="526" spans="1:17" x14ac:dyDescent="0.25">
      <c r="A526" s="44">
        <f t="shared" si="48"/>
        <v>525</v>
      </c>
      <c r="B526" s="44" t="s">
        <v>5</v>
      </c>
      <c r="C526" s="44" t="s">
        <v>442</v>
      </c>
      <c r="D526" s="45">
        <v>5.5902777777777782E-3</v>
      </c>
      <c r="E526" s="44"/>
      <c r="F526" s="45">
        <f>Curso[[#This Row],[Tempo]]*$AG$4</f>
        <v>1.1086623830573444E-2</v>
      </c>
      <c r="G526" s="46">
        <f t="shared" si="47"/>
        <v>3.8289021142400794</v>
      </c>
      <c r="H526" s="47">
        <f>_xlfn.XLOOKUP(Curso[[#This Row],[Tempo Progr Acum]],Controle[Tempo Esperado Acum],Controle[Data corrida],,1,1)</f>
        <v>44720</v>
      </c>
      <c r="I526" s="44"/>
      <c r="J526" s="48">
        <f ca="1">IF(Curso[[#This Row],[Data Prevista]]&gt;TODAY(),0,IF(Curso[[#This Row],[Data Prevista]]=TODAY(),3,2))</f>
        <v>0</v>
      </c>
      <c r="K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6" s="53" t="str">
        <f>IF((Curso[[#This Row],[Estudado]]-7)&lt;$H$2,"",Curso[[#This Row],[Estudado]]-7)</f>
        <v/>
      </c>
      <c r="M526" s="53" t="str">
        <f>IF((Curso[[#This Row],[Estudado]]-15)&lt;$H$2,"",Curso[[#This Row],[Estudado]]-15)</f>
        <v/>
      </c>
      <c r="N526" s="53" t="str">
        <f>IF((Curso[[#This Row],[Estudado]]-30)&lt;$H$2,"",Curso[[#This Row],[Estudado]]-30)</f>
        <v/>
      </c>
      <c r="O526" s="53" t="str">
        <f>IF((Curso[[#This Row],[Estudado]]-60)&lt;$H$2,"",Curso[[#This Row],[Estudado]]-60)</f>
        <v/>
      </c>
      <c r="P526" s="53" t="str">
        <f>IF((Curso[[#This Row],[Estudado]]-120)&lt;$H$2,"",Curso[[#This Row],[Estudado]]-120)</f>
        <v/>
      </c>
      <c r="Q526" s="48"/>
    </row>
    <row r="527" spans="1:17" x14ac:dyDescent="0.25">
      <c r="A527" s="44">
        <f t="shared" si="48"/>
        <v>526</v>
      </c>
      <c r="B527" s="44" t="s">
        <v>5</v>
      </c>
      <c r="C527" s="44" t="s">
        <v>443</v>
      </c>
      <c r="D527" s="45">
        <v>3.645833333333333E-3</v>
      </c>
      <c r="E527" s="44"/>
      <c r="F527" s="45">
        <f>Curso[[#This Row],[Tempo]]*$AG$4</f>
        <v>7.230406846026158E-3</v>
      </c>
      <c r="G527" s="46">
        <f t="shared" si="47"/>
        <v>3.8361325210861055</v>
      </c>
      <c r="H527" s="47">
        <f>_xlfn.XLOOKUP(Curso[[#This Row],[Tempo Progr Acum]],Controle[Tempo Esperado Acum],Controle[Data corrida],,1,1)</f>
        <v>44720</v>
      </c>
      <c r="I527" s="44"/>
      <c r="J527" s="48">
        <f ca="1">IF(Curso[[#This Row],[Data Prevista]]&gt;TODAY(),0,IF(Curso[[#This Row],[Data Prevista]]=TODAY(),3,2))</f>
        <v>0</v>
      </c>
      <c r="K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7" s="53" t="str">
        <f>IF((Curso[[#This Row],[Estudado]]-7)&lt;$H$2,"",Curso[[#This Row],[Estudado]]-7)</f>
        <v/>
      </c>
      <c r="M527" s="53" t="str">
        <f>IF((Curso[[#This Row],[Estudado]]-15)&lt;$H$2,"",Curso[[#This Row],[Estudado]]-15)</f>
        <v/>
      </c>
      <c r="N527" s="53" t="str">
        <f>IF((Curso[[#This Row],[Estudado]]-30)&lt;$H$2,"",Curso[[#This Row],[Estudado]]-30)</f>
        <v/>
      </c>
      <c r="O527" s="53" t="str">
        <f>IF((Curso[[#This Row],[Estudado]]-60)&lt;$H$2,"",Curso[[#This Row],[Estudado]]-60)</f>
        <v/>
      </c>
      <c r="P527" s="53" t="str">
        <f>IF((Curso[[#This Row],[Estudado]]-120)&lt;$H$2,"",Curso[[#This Row],[Estudado]]-120)</f>
        <v/>
      </c>
      <c r="Q527" s="48"/>
    </row>
    <row r="528" spans="1:17" x14ac:dyDescent="0.25">
      <c r="A528" s="44">
        <f t="shared" si="48"/>
        <v>527</v>
      </c>
      <c r="B528" s="44" t="s">
        <v>5</v>
      </c>
      <c r="C528" s="44" t="s">
        <v>444</v>
      </c>
      <c r="D528" s="45">
        <v>4.2361111111111106E-3</v>
      </c>
      <c r="E528" s="44"/>
      <c r="F528" s="45">
        <f>Curso[[#This Row],[Tempo]]*$AG$4</f>
        <v>8.4010441449065831E-3</v>
      </c>
      <c r="G528" s="46">
        <f t="shared" si="47"/>
        <v>3.844533565231012</v>
      </c>
      <c r="H528" s="47">
        <f>_xlfn.XLOOKUP(Curso[[#This Row],[Tempo Progr Acum]],Controle[Tempo Esperado Acum],Controle[Data corrida],,1,1)</f>
        <v>44720</v>
      </c>
      <c r="I528" s="44"/>
      <c r="J528" s="48">
        <f ca="1">IF(Curso[[#This Row],[Data Prevista]]&gt;TODAY(),0,IF(Curso[[#This Row],[Data Prevista]]=TODAY(),3,2))</f>
        <v>0</v>
      </c>
      <c r="K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8" s="53" t="str">
        <f>IF((Curso[[#This Row],[Estudado]]-7)&lt;$H$2,"",Curso[[#This Row],[Estudado]]-7)</f>
        <v/>
      </c>
      <c r="M528" s="53" t="str">
        <f>IF((Curso[[#This Row],[Estudado]]-15)&lt;$H$2,"",Curso[[#This Row],[Estudado]]-15)</f>
        <v/>
      </c>
      <c r="N528" s="53" t="str">
        <f>IF((Curso[[#This Row],[Estudado]]-30)&lt;$H$2,"",Curso[[#This Row],[Estudado]]-30)</f>
        <v/>
      </c>
      <c r="O528" s="53" t="str">
        <f>IF((Curso[[#This Row],[Estudado]]-60)&lt;$H$2,"",Curso[[#This Row],[Estudado]]-60)</f>
        <v/>
      </c>
      <c r="P528" s="53" t="str">
        <f>IF((Curso[[#This Row],[Estudado]]-120)&lt;$H$2,"",Curso[[#This Row],[Estudado]]-120)</f>
        <v/>
      </c>
      <c r="Q528" s="48"/>
    </row>
    <row r="529" spans="1:17" x14ac:dyDescent="0.25">
      <c r="A529" s="44">
        <f t="shared" si="48"/>
        <v>528</v>
      </c>
      <c r="B529" s="44" t="s">
        <v>5</v>
      </c>
      <c r="C529" s="44" t="s">
        <v>445</v>
      </c>
      <c r="D529" s="45">
        <v>4.0277777777777777E-3</v>
      </c>
      <c r="E529" s="44"/>
      <c r="F529" s="45">
        <f>Curso[[#This Row],[Tempo]]*$AG$4</f>
        <v>7.9878780394193744E-3</v>
      </c>
      <c r="G529" s="46">
        <f t="shared" si="47"/>
        <v>3.8525214432704313</v>
      </c>
      <c r="H529" s="47">
        <f>_xlfn.XLOOKUP(Curso[[#This Row],[Tempo Progr Acum]],Controle[Tempo Esperado Acum],Controle[Data corrida],,1,1)</f>
        <v>44720</v>
      </c>
      <c r="I529" s="44"/>
      <c r="J529" s="48">
        <f ca="1">IF(Curso[[#This Row],[Data Prevista]]&gt;TODAY(),0,IF(Curso[[#This Row],[Data Prevista]]=TODAY(),3,2))</f>
        <v>0</v>
      </c>
      <c r="K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9" s="53" t="str">
        <f>IF((Curso[[#This Row],[Estudado]]-7)&lt;$H$2,"",Curso[[#This Row],[Estudado]]-7)</f>
        <v/>
      </c>
      <c r="M529" s="53" t="str">
        <f>IF((Curso[[#This Row],[Estudado]]-15)&lt;$H$2,"",Curso[[#This Row],[Estudado]]-15)</f>
        <v/>
      </c>
      <c r="N529" s="53" t="str">
        <f>IF((Curso[[#This Row],[Estudado]]-30)&lt;$H$2,"",Curso[[#This Row],[Estudado]]-30)</f>
        <v/>
      </c>
      <c r="O529" s="53" t="str">
        <f>IF((Curso[[#This Row],[Estudado]]-60)&lt;$H$2,"",Curso[[#This Row],[Estudado]]-60)</f>
        <v/>
      </c>
      <c r="P529" s="53" t="str">
        <f>IF((Curso[[#This Row],[Estudado]]-120)&lt;$H$2,"",Curso[[#This Row],[Estudado]]-120)</f>
        <v/>
      </c>
      <c r="Q529" s="48"/>
    </row>
    <row r="530" spans="1:17" x14ac:dyDescent="0.25">
      <c r="A530" s="44">
        <f t="shared" si="48"/>
        <v>529</v>
      </c>
      <c r="B530" s="44" t="s">
        <v>5</v>
      </c>
      <c r="C530" s="44" t="s">
        <v>446</v>
      </c>
      <c r="D530" s="45">
        <v>5.2662037037037035E-3</v>
      </c>
      <c r="E530" s="44"/>
      <c r="F530" s="45">
        <f>Curso[[#This Row],[Tempo]]*$AG$4</f>
        <v>1.0443920999815563E-2</v>
      </c>
      <c r="G530" s="46">
        <f t="shared" si="47"/>
        <v>3.8629653642702468</v>
      </c>
      <c r="H530" s="47">
        <f>_xlfn.XLOOKUP(Curso[[#This Row],[Tempo Progr Acum]],Controle[Tempo Esperado Acum],Controle[Data corrida],,1,1)</f>
        <v>44720</v>
      </c>
      <c r="I530" s="44"/>
      <c r="J530" s="48">
        <f ca="1">IF(Curso[[#This Row],[Data Prevista]]&gt;TODAY(),0,IF(Curso[[#This Row],[Data Prevista]]=TODAY(),3,2))</f>
        <v>0</v>
      </c>
      <c r="K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0" s="53" t="str">
        <f>IF((Curso[[#This Row],[Estudado]]-7)&lt;$H$2,"",Curso[[#This Row],[Estudado]]-7)</f>
        <v/>
      </c>
      <c r="M530" s="53" t="str">
        <f>IF((Curso[[#This Row],[Estudado]]-15)&lt;$H$2,"",Curso[[#This Row],[Estudado]]-15)</f>
        <v/>
      </c>
      <c r="N530" s="53" t="str">
        <f>IF((Curso[[#This Row],[Estudado]]-30)&lt;$H$2,"",Curso[[#This Row],[Estudado]]-30)</f>
        <v/>
      </c>
      <c r="O530" s="53" t="str">
        <f>IF((Curso[[#This Row],[Estudado]]-60)&lt;$H$2,"",Curso[[#This Row],[Estudado]]-60)</f>
        <v/>
      </c>
      <c r="P530" s="53" t="str">
        <f>IF((Curso[[#This Row],[Estudado]]-120)&lt;$H$2,"",Curso[[#This Row],[Estudado]]-120)</f>
        <v/>
      </c>
      <c r="Q530" s="48"/>
    </row>
    <row r="531" spans="1:17" x14ac:dyDescent="0.25">
      <c r="A531" s="44">
        <f t="shared" si="48"/>
        <v>530</v>
      </c>
      <c r="B531" s="44" t="s">
        <v>5</v>
      </c>
      <c r="C531" s="44" t="s">
        <v>447</v>
      </c>
      <c r="D531" s="45">
        <v>3.0671296296296297E-3</v>
      </c>
      <c r="E531" s="44"/>
      <c r="F531" s="45">
        <f>Curso[[#This Row],[Tempo]]*$AG$4</f>
        <v>6.0827232196727999E-3</v>
      </c>
      <c r="G531" s="46">
        <f t="shared" si="47"/>
        <v>3.8690480874899196</v>
      </c>
      <c r="H531" s="47">
        <f>_xlfn.XLOOKUP(Curso[[#This Row],[Tempo Progr Acum]],Controle[Tempo Esperado Acum],Controle[Data corrida],,1,1)</f>
        <v>44720</v>
      </c>
      <c r="I531" s="44"/>
      <c r="J531" s="48">
        <f ca="1">IF(Curso[[#This Row],[Data Prevista]]&gt;TODAY(),0,IF(Curso[[#This Row],[Data Prevista]]=TODAY(),3,2))</f>
        <v>0</v>
      </c>
      <c r="K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1" s="53" t="str">
        <f>IF((Curso[[#This Row],[Estudado]]-7)&lt;$H$2,"",Curso[[#This Row],[Estudado]]-7)</f>
        <v/>
      </c>
      <c r="M531" s="53" t="str">
        <f>IF((Curso[[#This Row],[Estudado]]-15)&lt;$H$2,"",Curso[[#This Row],[Estudado]]-15)</f>
        <v/>
      </c>
      <c r="N531" s="53" t="str">
        <f>IF((Curso[[#This Row],[Estudado]]-30)&lt;$H$2,"",Curso[[#This Row],[Estudado]]-30)</f>
        <v/>
      </c>
      <c r="O531" s="53" t="str">
        <f>IF((Curso[[#This Row],[Estudado]]-60)&lt;$H$2,"",Curso[[#This Row],[Estudado]]-60)</f>
        <v/>
      </c>
      <c r="P531" s="53" t="str">
        <f>IF((Curso[[#This Row],[Estudado]]-120)&lt;$H$2,"",Curso[[#This Row],[Estudado]]-120)</f>
        <v/>
      </c>
      <c r="Q531" s="48"/>
    </row>
    <row r="532" spans="1:17" x14ac:dyDescent="0.25">
      <c r="A532" s="44">
        <f t="shared" si="48"/>
        <v>531</v>
      </c>
      <c r="B532" s="44" t="s">
        <v>5</v>
      </c>
      <c r="C532" s="44" t="s">
        <v>448</v>
      </c>
      <c r="D532" s="45">
        <v>4.1203703703703706E-3</v>
      </c>
      <c r="E532" s="44"/>
      <c r="F532" s="45">
        <f>Curso[[#This Row],[Tempo]]*$AG$4</f>
        <v>8.1715074196359126E-3</v>
      </c>
      <c r="G532" s="46">
        <f t="shared" si="47"/>
        <v>3.8772195949095556</v>
      </c>
      <c r="H532" s="47">
        <f>_xlfn.XLOOKUP(Curso[[#This Row],[Tempo Progr Acum]],Controle[Tempo Esperado Acum],Controle[Data corrida],,1,1)</f>
        <v>44720</v>
      </c>
      <c r="I532" s="44"/>
      <c r="J532" s="48">
        <f ca="1">IF(Curso[[#This Row],[Data Prevista]]&gt;TODAY(),0,IF(Curso[[#This Row],[Data Prevista]]=TODAY(),3,2))</f>
        <v>0</v>
      </c>
      <c r="K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2" s="53" t="str">
        <f>IF((Curso[[#This Row],[Estudado]]-7)&lt;$H$2,"",Curso[[#This Row],[Estudado]]-7)</f>
        <v/>
      </c>
      <c r="M532" s="53" t="str">
        <f>IF((Curso[[#This Row],[Estudado]]-15)&lt;$H$2,"",Curso[[#This Row],[Estudado]]-15)</f>
        <v/>
      </c>
      <c r="N532" s="53" t="str">
        <f>IF((Curso[[#This Row],[Estudado]]-30)&lt;$H$2,"",Curso[[#This Row],[Estudado]]-30)</f>
        <v/>
      </c>
      <c r="O532" s="53" t="str">
        <f>IF((Curso[[#This Row],[Estudado]]-60)&lt;$H$2,"",Curso[[#This Row],[Estudado]]-60)</f>
        <v/>
      </c>
      <c r="P532" s="53" t="str">
        <f>IF((Curso[[#This Row],[Estudado]]-120)&lt;$H$2,"",Curso[[#This Row],[Estudado]]-120)</f>
        <v/>
      </c>
      <c r="Q532" s="48"/>
    </row>
    <row r="533" spans="1:17" x14ac:dyDescent="0.25">
      <c r="A533" s="44">
        <f t="shared" si="48"/>
        <v>532</v>
      </c>
      <c r="B533" s="44" t="s">
        <v>5</v>
      </c>
      <c r="C533" s="44" t="s">
        <v>449</v>
      </c>
      <c r="D533" s="45">
        <v>5.9259259259259256E-3</v>
      </c>
      <c r="E533" s="44"/>
      <c r="F533" s="45">
        <f>Curso[[#This Row],[Tempo]]*$AG$4</f>
        <v>1.1752280333858391E-2</v>
      </c>
      <c r="G533" s="46">
        <f t="shared" si="47"/>
        <v>3.8889718752434139</v>
      </c>
      <c r="H533" s="47">
        <f>_xlfn.XLOOKUP(Curso[[#This Row],[Tempo Progr Acum]],Controle[Tempo Esperado Acum],Controle[Data corrida],,1,1)</f>
        <v>44720</v>
      </c>
      <c r="I533" s="44"/>
      <c r="J533" s="48">
        <f ca="1">IF(Curso[[#This Row],[Data Prevista]]&gt;TODAY(),0,IF(Curso[[#This Row],[Data Prevista]]=TODAY(),3,2))</f>
        <v>0</v>
      </c>
      <c r="K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3" s="53" t="str">
        <f>IF((Curso[[#This Row],[Estudado]]-7)&lt;$H$2,"",Curso[[#This Row],[Estudado]]-7)</f>
        <v/>
      </c>
      <c r="M533" s="53" t="str">
        <f>IF((Curso[[#This Row],[Estudado]]-15)&lt;$H$2,"",Curso[[#This Row],[Estudado]]-15)</f>
        <v/>
      </c>
      <c r="N533" s="53" t="str">
        <f>IF((Curso[[#This Row],[Estudado]]-30)&lt;$H$2,"",Curso[[#This Row],[Estudado]]-30)</f>
        <v/>
      </c>
      <c r="O533" s="53" t="str">
        <f>IF((Curso[[#This Row],[Estudado]]-60)&lt;$H$2,"",Curso[[#This Row],[Estudado]]-60)</f>
        <v/>
      </c>
      <c r="P533" s="53" t="str">
        <f>IF((Curso[[#This Row],[Estudado]]-120)&lt;$H$2,"",Curso[[#This Row],[Estudado]]-120)</f>
        <v/>
      </c>
      <c r="Q533" s="48"/>
    </row>
    <row r="534" spans="1:17" x14ac:dyDescent="0.25">
      <c r="A534" s="44">
        <f t="shared" si="48"/>
        <v>533</v>
      </c>
      <c r="B534" s="44" t="s">
        <v>5</v>
      </c>
      <c r="C534" s="44" t="s">
        <v>68</v>
      </c>
      <c r="D534" s="45">
        <v>0</v>
      </c>
      <c r="E534" s="44" t="s">
        <v>69</v>
      </c>
      <c r="F534" s="45">
        <f>Curso[[#This Row],[Tempo]]*$AG$4</f>
        <v>0</v>
      </c>
      <c r="G534" s="46">
        <f t="shared" si="47"/>
        <v>3.8889718752434139</v>
      </c>
      <c r="H534" s="47">
        <f>_xlfn.XLOOKUP(Curso[[#This Row],[Tempo Progr Acum]],Controle[Tempo Esperado Acum],Controle[Data corrida],,1,1)</f>
        <v>44720</v>
      </c>
      <c r="I534" s="44"/>
      <c r="J534" s="48">
        <f ca="1">IF(Curso[[#This Row],[Data Prevista]]&gt;TODAY(),0,IF(Curso[[#This Row],[Data Prevista]]=TODAY(),3,2))</f>
        <v>0</v>
      </c>
      <c r="K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4" s="53" t="str">
        <f>IF((Curso[[#This Row],[Estudado]]-7)&lt;$H$2,"",Curso[[#This Row],[Estudado]]-7)</f>
        <v/>
      </c>
      <c r="M534" s="53" t="str">
        <f>IF((Curso[[#This Row],[Estudado]]-15)&lt;$H$2,"",Curso[[#This Row],[Estudado]]-15)</f>
        <v/>
      </c>
      <c r="N534" s="53" t="str">
        <f>IF((Curso[[#This Row],[Estudado]]-30)&lt;$H$2,"",Curso[[#This Row],[Estudado]]-30)</f>
        <v/>
      </c>
      <c r="O534" s="53" t="str">
        <f>IF((Curso[[#This Row],[Estudado]]-60)&lt;$H$2,"",Curso[[#This Row],[Estudado]]-60)</f>
        <v/>
      </c>
      <c r="P534" s="53" t="str">
        <f>IF((Curso[[#This Row],[Estudado]]-120)&lt;$H$2,"",Curso[[#This Row],[Estudado]]-120)</f>
        <v/>
      </c>
      <c r="Q534" s="48"/>
    </row>
    <row r="535" spans="1:17" x14ac:dyDescent="0.25">
      <c r="A535" s="44">
        <f t="shared" si="48"/>
        <v>534</v>
      </c>
      <c r="B535" s="44" t="s">
        <v>5</v>
      </c>
      <c r="C535" s="44" t="s">
        <v>70</v>
      </c>
      <c r="D535" s="45">
        <v>0</v>
      </c>
      <c r="E535" s="44" t="s">
        <v>7</v>
      </c>
      <c r="F535" s="45">
        <f>Curso[[#This Row],[Tempo]]*$AG$4</f>
        <v>0</v>
      </c>
      <c r="G535" s="46">
        <f t="shared" si="47"/>
        <v>3.8889718752434139</v>
      </c>
      <c r="H535" s="47">
        <f>_xlfn.XLOOKUP(Curso[[#This Row],[Tempo Progr Acum]],Controle[Tempo Esperado Acum],Controle[Data corrida],,1,1)</f>
        <v>44720</v>
      </c>
      <c r="I535" s="44"/>
      <c r="J535" s="48">
        <f ca="1">IF(Curso[[#This Row],[Data Prevista]]&gt;TODAY(),0,IF(Curso[[#This Row],[Data Prevista]]=TODAY(),3,2))</f>
        <v>0</v>
      </c>
      <c r="K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5" s="53" t="str">
        <f>IF((Curso[[#This Row],[Estudado]]-7)&lt;$H$2,"",Curso[[#This Row],[Estudado]]-7)</f>
        <v/>
      </c>
      <c r="M535" s="53" t="str">
        <f>IF((Curso[[#This Row],[Estudado]]-15)&lt;$H$2,"",Curso[[#This Row],[Estudado]]-15)</f>
        <v/>
      </c>
      <c r="N535" s="53" t="str">
        <f>IF((Curso[[#This Row],[Estudado]]-30)&lt;$H$2,"",Curso[[#This Row],[Estudado]]-30)</f>
        <v/>
      </c>
      <c r="O535" s="53" t="str">
        <f>IF((Curso[[#This Row],[Estudado]]-60)&lt;$H$2,"",Curso[[#This Row],[Estudado]]-60)</f>
        <v/>
      </c>
      <c r="P535" s="53" t="str">
        <f>IF((Curso[[#This Row],[Estudado]]-120)&lt;$H$2,"",Curso[[#This Row],[Estudado]]-120)</f>
        <v/>
      </c>
      <c r="Q535" s="48"/>
    </row>
    <row r="536" spans="1:17" x14ac:dyDescent="0.25">
      <c r="A536" s="44">
        <f t="shared" si="48"/>
        <v>535</v>
      </c>
      <c r="B536" s="44" t="s">
        <v>5</v>
      </c>
      <c r="C536" s="44" t="s">
        <v>39</v>
      </c>
      <c r="D536" s="45">
        <v>0</v>
      </c>
      <c r="E536" s="44" t="s">
        <v>7</v>
      </c>
      <c r="F536" s="45">
        <f>Curso[[#This Row],[Tempo]]*$AG$4</f>
        <v>0</v>
      </c>
      <c r="G536" s="46">
        <f t="shared" si="47"/>
        <v>3.8889718752434139</v>
      </c>
      <c r="H536" s="47">
        <f>_xlfn.XLOOKUP(Curso[[#This Row],[Tempo Progr Acum]],Controle[Tempo Esperado Acum],Controle[Data corrida],,1,1)</f>
        <v>44720</v>
      </c>
      <c r="I536" s="44"/>
      <c r="J536" s="48">
        <f ca="1">IF(Curso[[#This Row],[Data Prevista]]&gt;TODAY(),0,IF(Curso[[#This Row],[Data Prevista]]=TODAY(),3,2))</f>
        <v>0</v>
      </c>
      <c r="K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6" s="53" t="str">
        <f>IF((Curso[[#This Row],[Estudado]]-7)&lt;$H$2,"",Curso[[#This Row],[Estudado]]-7)</f>
        <v/>
      </c>
      <c r="M536" s="53" t="str">
        <f>IF((Curso[[#This Row],[Estudado]]-15)&lt;$H$2,"",Curso[[#This Row],[Estudado]]-15)</f>
        <v/>
      </c>
      <c r="N536" s="53" t="str">
        <f>IF((Curso[[#This Row],[Estudado]]-30)&lt;$H$2,"",Curso[[#This Row],[Estudado]]-30)</f>
        <v/>
      </c>
      <c r="O536" s="53" t="str">
        <f>IF((Curso[[#This Row],[Estudado]]-60)&lt;$H$2,"",Curso[[#This Row],[Estudado]]-60)</f>
        <v/>
      </c>
      <c r="P536" s="53" t="str">
        <f>IF((Curso[[#This Row],[Estudado]]-120)&lt;$H$2,"",Curso[[#This Row],[Estudado]]-120)</f>
        <v/>
      </c>
      <c r="Q536" s="48"/>
    </row>
    <row r="537" spans="1:17" x14ac:dyDescent="0.25">
      <c r="A537" s="44">
        <f t="shared" si="48"/>
        <v>536</v>
      </c>
      <c r="B537" s="44" t="s">
        <v>5</v>
      </c>
      <c r="C537" s="44" t="s">
        <v>450</v>
      </c>
      <c r="D537" s="45">
        <v>0</v>
      </c>
      <c r="E537" s="44" t="s">
        <v>7</v>
      </c>
      <c r="F537" s="45">
        <f>Curso[[#This Row],[Tempo]]*$AG$4</f>
        <v>0</v>
      </c>
      <c r="G537" s="46">
        <f t="shared" si="47"/>
        <v>3.8889718752434139</v>
      </c>
      <c r="H537" s="47">
        <f>_xlfn.XLOOKUP(Curso[[#This Row],[Tempo Progr Acum]],Controle[Tempo Esperado Acum],Controle[Data corrida],,1,1)</f>
        <v>44720</v>
      </c>
      <c r="I537" s="44"/>
      <c r="J537" s="48">
        <f ca="1">IF(Curso[[#This Row],[Data Prevista]]&gt;TODAY(),0,IF(Curso[[#This Row],[Data Prevista]]=TODAY(),3,2))</f>
        <v>0</v>
      </c>
      <c r="K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7" s="53" t="str">
        <f>IF((Curso[[#This Row],[Estudado]]-7)&lt;$H$2,"",Curso[[#This Row],[Estudado]]-7)</f>
        <v/>
      </c>
      <c r="M537" s="53" t="str">
        <f>IF((Curso[[#This Row],[Estudado]]-15)&lt;$H$2,"",Curso[[#This Row],[Estudado]]-15)</f>
        <v/>
      </c>
      <c r="N537" s="53" t="str">
        <f>IF((Curso[[#This Row],[Estudado]]-30)&lt;$H$2,"",Curso[[#This Row],[Estudado]]-30)</f>
        <v/>
      </c>
      <c r="O537" s="53" t="str">
        <f>IF((Curso[[#This Row],[Estudado]]-60)&lt;$H$2,"",Curso[[#This Row],[Estudado]]-60)</f>
        <v/>
      </c>
      <c r="P537" s="53" t="str">
        <f>IF((Curso[[#This Row],[Estudado]]-120)&lt;$H$2,"",Curso[[#This Row],[Estudado]]-120)</f>
        <v/>
      </c>
      <c r="Q537" s="48"/>
    </row>
    <row r="538" spans="1:17" x14ac:dyDescent="0.25">
      <c r="A538" s="44">
        <f t="shared" si="48"/>
        <v>537</v>
      </c>
      <c r="B538" s="44" t="s">
        <v>5</v>
      </c>
      <c r="C538" s="44" t="s">
        <v>42</v>
      </c>
      <c r="D538" s="45">
        <v>1.8518518518518517E-3</v>
      </c>
      <c r="E538" s="44"/>
      <c r="F538" s="45">
        <f>Curso[[#This Row],[Tempo]]*$AG$4</f>
        <v>3.6725876043307471E-3</v>
      </c>
      <c r="G538" s="46">
        <f t="shared" si="47"/>
        <v>3.8926444628477448</v>
      </c>
      <c r="H538" s="47">
        <f>_xlfn.XLOOKUP(Curso[[#This Row],[Tempo Progr Acum]],Controle[Tempo Esperado Acum],Controle[Data corrida],,1,1)</f>
        <v>44720</v>
      </c>
      <c r="I538" s="44"/>
      <c r="J538" s="48">
        <f ca="1">IF(Curso[[#This Row],[Data Prevista]]&gt;TODAY(),0,IF(Curso[[#This Row],[Data Prevista]]=TODAY(),3,2))</f>
        <v>0</v>
      </c>
      <c r="K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8" s="53" t="str">
        <f>IF((Curso[[#This Row],[Estudado]]-7)&lt;$H$2,"",Curso[[#This Row],[Estudado]]-7)</f>
        <v/>
      </c>
      <c r="M538" s="53" t="str">
        <f>IF((Curso[[#This Row],[Estudado]]-15)&lt;$H$2,"",Curso[[#This Row],[Estudado]]-15)</f>
        <v/>
      </c>
      <c r="N538" s="53" t="str">
        <f>IF((Curso[[#This Row],[Estudado]]-30)&lt;$H$2,"",Curso[[#This Row],[Estudado]]-30)</f>
        <v/>
      </c>
      <c r="O538" s="53" t="str">
        <f>IF((Curso[[#This Row],[Estudado]]-60)&lt;$H$2,"",Curso[[#This Row],[Estudado]]-60)</f>
        <v/>
      </c>
      <c r="P538" s="53" t="str">
        <f>IF((Curso[[#This Row],[Estudado]]-120)&lt;$H$2,"",Curso[[#This Row],[Estudado]]-120)</f>
        <v/>
      </c>
      <c r="Q538" s="48"/>
    </row>
    <row r="539" spans="1:17" x14ac:dyDescent="0.25">
      <c r="A539" s="44">
        <f t="shared" si="48"/>
        <v>538</v>
      </c>
      <c r="B539" s="44" t="s">
        <v>5</v>
      </c>
      <c r="C539" s="44" t="s">
        <v>451</v>
      </c>
      <c r="D539" s="45">
        <v>4.0277777777777777E-3</v>
      </c>
      <c r="E539" s="44"/>
      <c r="F539" s="45">
        <f>Curso[[#This Row],[Tempo]]*$AG$4</f>
        <v>7.9878780394193744E-3</v>
      </c>
      <c r="G539" s="46">
        <f t="shared" si="47"/>
        <v>3.9006323408871642</v>
      </c>
      <c r="H539" s="47">
        <f>_xlfn.XLOOKUP(Curso[[#This Row],[Tempo Progr Acum]],Controle[Tempo Esperado Acum],Controle[Data corrida],,1,1)</f>
        <v>44720</v>
      </c>
      <c r="I539" s="44"/>
      <c r="J539" s="48">
        <f ca="1">IF(Curso[[#This Row],[Data Prevista]]&gt;TODAY(),0,IF(Curso[[#This Row],[Data Prevista]]=TODAY(),3,2))</f>
        <v>0</v>
      </c>
      <c r="K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9" s="53" t="str">
        <f>IF((Curso[[#This Row],[Estudado]]-7)&lt;$H$2,"",Curso[[#This Row],[Estudado]]-7)</f>
        <v/>
      </c>
      <c r="M539" s="53" t="str">
        <f>IF((Curso[[#This Row],[Estudado]]-15)&lt;$H$2,"",Curso[[#This Row],[Estudado]]-15)</f>
        <v/>
      </c>
      <c r="N539" s="53" t="str">
        <f>IF((Curso[[#This Row],[Estudado]]-30)&lt;$H$2,"",Curso[[#This Row],[Estudado]]-30)</f>
        <v/>
      </c>
      <c r="O539" s="53" t="str">
        <f>IF((Curso[[#This Row],[Estudado]]-60)&lt;$H$2,"",Curso[[#This Row],[Estudado]]-60)</f>
        <v/>
      </c>
      <c r="P539" s="53" t="str">
        <f>IF((Curso[[#This Row],[Estudado]]-120)&lt;$H$2,"",Curso[[#This Row],[Estudado]]-120)</f>
        <v/>
      </c>
      <c r="Q539" s="48"/>
    </row>
    <row r="540" spans="1:17" x14ac:dyDescent="0.25">
      <c r="A540" s="44">
        <f t="shared" si="48"/>
        <v>539</v>
      </c>
      <c r="B540" s="44" t="s">
        <v>5</v>
      </c>
      <c r="C540" s="44" t="s">
        <v>452</v>
      </c>
      <c r="D540" s="45">
        <v>3.2060185185185191E-3</v>
      </c>
      <c r="E540" s="44"/>
      <c r="F540" s="45">
        <f>Curso[[#This Row],[Tempo]]*$AG$4</f>
        <v>6.3581672899976072E-3</v>
      </c>
      <c r="G540" s="46">
        <f t="shared" si="47"/>
        <v>3.9069905081771616</v>
      </c>
      <c r="H540" s="47">
        <f>_xlfn.XLOOKUP(Curso[[#This Row],[Tempo Progr Acum]],Controle[Tempo Esperado Acum],Controle[Data corrida],,1,1)</f>
        <v>44720</v>
      </c>
      <c r="I540" s="44"/>
      <c r="J540" s="48">
        <f ca="1">IF(Curso[[#This Row],[Data Prevista]]&gt;TODAY(),0,IF(Curso[[#This Row],[Data Prevista]]=TODAY(),3,2))</f>
        <v>0</v>
      </c>
      <c r="K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0" s="53" t="str">
        <f>IF((Curso[[#This Row],[Estudado]]-7)&lt;$H$2,"",Curso[[#This Row],[Estudado]]-7)</f>
        <v/>
      </c>
      <c r="M540" s="53" t="str">
        <f>IF((Curso[[#This Row],[Estudado]]-15)&lt;$H$2,"",Curso[[#This Row],[Estudado]]-15)</f>
        <v/>
      </c>
      <c r="N540" s="53" t="str">
        <f>IF((Curso[[#This Row],[Estudado]]-30)&lt;$H$2,"",Curso[[#This Row],[Estudado]]-30)</f>
        <v/>
      </c>
      <c r="O540" s="53" t="str">
        <f>IF((Curso[[#This Row],[Estudado]]-60)&lt;$H$2,"",Curso[[#This Row],[Estudado]]-60)</f>
        <v/>
      </c>
      <c r="P540" s="53" t="str">
        <f>IF((Curso[[#This Row],[Estudado]]-120)&lt;$H$2,"",Curso[[#This Row],[Estudado]]-120)</f>
        <v/>
      </c>
      <c r="Q540" s="48"/>
    </row>
    <row r="541" spans="1:17" x14ac:dyDescent="0.25">
      <c r="A541" s="44">
        <f t="shared" si="48"/>
        <v>540</v>
      </c>
      <c r="B541" s="44" t="s">
        <v>5</v>
      </c>
      <c r="C541" s="44" t="s">
        <v>453</v>
      </c>
      <c r="D541" s="45">
        <v>3.5532407407407405E-3</v>
      </c>
      <c r="E541" s="44"/>
      <c r="F541" s="45">
        <f>Curso[[#This Row],[Tempo]]*$AG$4</f>
        <v>7.0467774658096206E-3</v>
      </c>
      <c r="G541" s="46">
        <f t="shared" si="47"/>
        <v>3.9140372856429715</v>
      </c>
      <c r="H541" s="47">
        <f>_xlfn.XLOOKUP(Curso[[#This Row],[Tempo Progr Acum]],Controle[Tempo Esperado Acum],Controle[Data corrida],,1,1)</f>
        <v>44721</v>
      </c>
      <c r="I541" s="44"/>
      <c r="J541" s="48">
        <f ca="1">IF(Curso[[#This Row],[Data Prevista]]&gt;TODAY(),0,IF(Curso[[#This Row],[Data Prevista]]=TODAY(),3,2))</f>
        <v>0</v>
      </c>
      <c r="K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1" s="53" t="str">
        <f>IF((Curso[[#This Row],[Estudado]]-7)&lt;$H$2,"",Curso[[#This Row],[Estudado]]-7)</f>
        <v/>
      </c>
      <c r="M541" s="53" t="str">
        <f>IF((Curso[[#This Row],[Estudado]]-15)&lt;$H$2,"",Curso[[#This Row],[Estudado]]-15)</f>
        <v/>
      </c>
      <c r="N541" s="53" t="str">
        <f>IF((Curso[[#This Row],[Estudado]]-30)&lt;$H$2,"",Curso[[#This Row],[Estudado]]-30)</f>
        <v/>
      </c>
      <c r="O541" s="53" t="str">
        <f>IF((Curso[[#This Row],[Estudado]]-60)&lt;$H$2,"",Curso[[#This Row],[Estudado]]-60)</f>
        <v/>
      </c>
      <c r="P541" s="53" t="str">
        <f>IF((Curso[[#This Row],[Estudado]]-120)&lt;$H$2,"",Curso[[#This Row],[Estudado]]-120)</f>
        <v/>
      </c>
      <c r="Q541" s="48"/>
    </row>
    <row r="542" spans="1:17" x14ac:dyDescent="0.25">
      <c r="A542" s="44">
        <f t="shared" si="48"/>
        <v>541</v>
      </c>
      <c r="B542" s="44" t="s">
        <v>5</v>
      </c>
      <c r="C542" s="44" t="s">
        <v>454</v>
      </c>
      <c r="D542" s="45">
        <v>3.5416666666666665E-3</v>
      </c>
      <c r="E542" s="44"/>
      <c r="F542" s="45">
        <f>Curso[[#This Row],[Tempo]]*$AG$4</f>
        <v>7.0238237932825536E-3</v>
      </c>
      <c r="G542" s="46">
        <f t="shared" si="47"/>
        <v>3.9210611094362542</v>
      </c>
      <c r="H542" s="47">
        <f>_xlfn.XLOOKUP(Curso[[#This Row],[Tempo Progr Acum]],Controle[Tempo Esperado Acum],Controle[Data corrida],,1,1)</f>
        <v>44721</v>
      </c>
      <c r="I542" s="44"/>
      <c r="J542" s="48">
        <f ca="1">IF(Curso[[#This Row],[Data Prevista]]&gt;TODAY(),0,IF(Curso[[#This Row],[Data Prevista]]=TODAY(),3,2))</f>
        <v>0</v>
      </c>
      <c r="K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2" s="53" t="str">
        <f>IF((Curso[[#This Row],[Estudado]]-7)&lt;$H$2,"",Curso[[#This Row],[Estudado]]-7)</f>
        <v/>
      </c>
      <c r="M542" s="53" t="str">
        <f>IF((Curso[[#This Row],[Estudado]]-15)&lt;$H$2,"",Curso[[#This Row],[Estudado]]-15)</f>
        <v/>
      </c>
      <c r="N542" s="53" t="str">
        <f>IF((Curso[[#This Row],[Estudado]]-30)&lt;$H$2,"",Curso[[#This Row],[Estudado]]-30)</f>
        <v/>
      </c>
      <c r="O542" s="53" t="str">
        <f>IF((Curso[[#This Row],[Estudado]]-60)&lt;$H$2,"",Curso[[#This Row],[Estudado]]-60)</f>
        <v/>
      </c>
      <c r="P542" s="53" t="str">
        <f>IF((Curso[[#This Row],[Estudado]]-120)&lt;$H$2,"",Curso[[#This Row],[Estudado]]-120)</f>
        <v/>
      </c>
      <c r="Q542" s="48"/>
    </row>
    <row r="543" spans="1:17" x14ac:dyDescent="0.25">
      <c r="A543" s="44">
        <f t="shared" si="48"/>
        <v>542</v>
      </c>
      <c r="B543" s="44" t="s">
        <v>5</v>
      </c>
      <c r="C543" s="44" t="s">
        <v>428</v>
      </c>
      <c r="D543" s="45">
        <v>0</v>
      </c>
      <c r="E543" s="44" t="s">
        <v>7</v>
      </c>
      <c r="F543" s="45">
        <f>Curso[[#This Row],[Tempo]]*$AG$4</f>
        <v>0</v>
      </c>
      <c r="G543" s="46">
        <f t="shared" si="47"/>
        <v>3.9210611094362542</v>
      </c>
      <c r="H543" s="47">
        <f>_xlfn.XLOOKUP(Curso[[#This Row],[Tempo Progr Acum]],Controle[Tempo Esperado Acum],Controle[Data corrida],,1,1)</f>
        <v>44721</v>
      </c>
      <c r="I543" s="44"/>
      <c r="J543" s="48">
        <f ca="1">IF(Curso[[#This Row],[Data Prevista]]&gt;TODAY(),0,IF(Curso[[#This Row],[Data Prevista]]=TODAY(),3,2))</f>
        <v>0</v>
      </c>
      <c r="K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3" s="53" t="str">
        <f>IF((Curso[[#This Row],[Estudado]]-7)&lt;$H$2,"",Curso[[#This Row],[Estudado]]-7)</f>
        <v/>
      </c>
      <c r="M543" s="53" t="str">
        <f>IF((Curso[[#This Row],[Estudado]]-15)&lt;$H$2,"",Curso[[#This Row],[Estudado]]-15)</f>
        <v/>
      </c>
      <c r="N543" s="53" t="str">
        <f>IF((Curso[[#This Row],[Estudado]]-30)&lt;$H$2,"",Curso[[#This Row],[Estudado]]-30)</f>
        <v/>
      </c>
      <c r="O543" s="53" t="str">
        <f>IF((Curso[[#This Row],[Estudado]]-60)&lt;$H$2,"",Curso[[#This Row],[Estudado]]-60)</f>
        <v/>
      </c>
      <c r="P543" s="53" t="str">
        <f>IF((Curso[[#This Row],[Estudado]]-120)&lt;$H$2,"",Curso[[#This Row],[Estudado]]-120)</f>
        <v/>
      </c>
      <c r="Q543" s="48"/>
    </row>
    <row r="544" spans="1:17" x14ac:dyDescent="0.25">
      <c r="A544" s="44">
        <f t="shared" si="48"/>
        <v>543</v>
      </c>
      <c r="B544" s="44" t="s">
        <v>5</v>
      </c>
      <c r="C544" s="44" t="s">
        <v>429</v>
      </c>
      <c r="D544" s="45">
        <v>5.9606481481481489E-3</v>
      </c>
      <c r="E544" s="44"/>
      <c r="F544" s="45">
        <f>Curso[[#This Row],[Tempo]]*$AG$4</f>
        <v>1.1821141351439595E-2</v>
      </c>
      <c r="G544" s="46">
        <f t="shared" si="47"/>
        <v>3.9328822507876939</v>
      </c>
      <c r="H544" s="47">
        <f>_xlfn.XLOOKUP(Curso[[#This Row],[Tempo Progr Acum]],Controle[Tempo Esperado Acum],Controle[Data corrida],,1,1)</f>
        <v>44721</v>
      </c>
      <c r="I544" s="44"/>
      <c r="J544" s="48">
        <f ca="1">IF(Curso[[#This Row],[Data Prevista]]&gt;TODAY(),0,IF(Curso[[#This Row],[Data Prevista]]=TODAY(),3,2))</f>
        <v>0</v>
      </c>
      <c r="K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4" s="53" t="str">
        <f>IF((Curso[[#This Row],[Estudado]]-7)&lt;$H$2,"",Curso[[#This Row],[Estudado]]-7)</f>
        <v/>
      </c>
      <c r="M544" s="53" t="str">
        <f>IF((Curso[[#This Row],[Estudado]]-15)&lt;$H$2,"",Curso[[#This Row],[Estudado]]-15)</f>
        <v/>
      </c>
      <c r="N544" s="53" t="str">
        <f>IF((Curso[[#This Row],[Estudado]]-30)&lt;$H$2,"",Curso[[#This Row],[Estudado]]-30)</f>
        <v/>
      </c>
      <c r="O544" s="53" t="str">
        <f>IF((Curso[[#This Row],[Estudado]]-60)&lt;$H$2,"",Curso[[#This Row],[Estudado]]-60)</f>
        <v/>
      </c>
      <c r="P544" s="53" t="str">
        <f>IF((Curso[[#This Row],[Estudado]]-120)&lt;$H$2,"",Curso[[#This Row],[Estudado]]-120)</f>
        <v/>
      </c>
      <c r="Q544" s="48"/>
    </row>
    <row r="545" spans="1:17" x14ac:dyDescent="0.25">
      <c r="A545" s="44">
        <f t="shared" si="48"/>
        <v>544</v>
      </c>
      <c r="B545" s="44" t="s">
        <v>5</v>
      </c>
      <c r="C545" s="44" t="s">
        <v>455</v>
      </c>
      <c r="D545" s="45">
        <v>4.9768518518518521E-3</v>
      </c>
      <c r="E545" s="44"/>
      <c r="F545" s="45">
        <f>Curso[[#This Row],[Tempo]]*$AG$4</f>
        <v>9.8700791866388835E-3</v>
      </c>
      <c r="G545" s="46">
        <f t="shared" si="47"/>
        <v>3.9427523299743328</v>
      </c>
      <c r="H545" s="47">
        <f>_xlfn.XLOOKUP(Curso[[#This Row],[Tempo Progr Acum]],Controle[Tempo Esperado Acum],Controle[Data corrida],,1,1)</f>
        <v>44721</v>
      </c>
      <c r="I545" s="44"/>
      <c r="J545" s="48">
        <f ca="1">IF(Curso[[#This Row],[Data Prevista]]&gt;TODAY(),0,IF(Curso[[#This Row],[Data Prevista]]=TODAY(),3,2))</f>
        <v>0</v>
      </c>
      <c r="K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5" s="53" t="str">
        <f>IF((Curso[[#This Row],[Estudado]]-7)&lt;$H$2,"",Curso[[#This Row],[Estudado]]-7)</f>
        <v/>
      </c>
      <c r="M545" s="53" t="str">
        <f>IF((Curso[[#This Row],[Estudado]]-15)&lt;$H$2,"",Curso[[#This Row],[Estudado]]-15)</f>
        <v/>
      </c>
      <c r="N545" s="53" t="str">
        <f>IF((Curso[[#This Row],[Estudado]]-30)&lt;$H$2,"",Curso[[#This Row],[Estudado]]-30)</f>
        <v/>
      </c>
      <c r="O545" s="53" t="str">
        <f>IF((Curso[[#This Row],[Estudado]]-60)&lt;$H$2,"",Curso[[#This Row],[Estudado]]-60)</f>
        <v/>
      </c>
      <c r="P545" s="53" t="str">
        <f>IF((Curso[[#This Row],[Estudado]]-120)&lt;$H$2,"",Curso[[#This Row],[Estudado]]-120)</f>
        <v/>
      </c>
      <c r="Q545" s="48"/>
    </row>
    <row r="546" spans="1:17" x14ac:dyDescent="0.25">
      <c r="A546" s="44">
        <f t="shared" si="48"/>
        <v>545</v>
      </c>
      <c r="B546" s="44" t="s">
        <v>5</v>
      </c>
      <c r="C546" s="44" t="s">
        <v>456</v>
      </c>
      <c r="D546" s="45">
        <v>3.414351851851852E-3</v>
      </c>
      <c r="E546" s="44"/>
      <c r="F546" s="45">
        <f>Curso[[#This Row],[Tempo]]*$AG$4</f>
        <v>6.7713333954848151E-3</v>
      </c>
      <c r="G546" s="46">
        <f t="shared" si="47"/>
        <v>3.9495236633698174</v>
      </c>
      <c r="H546" s="47">
        <f>_xlfn.XLOOKUP(Curso[[#This Row],[Tempo Progr Acum]],Controle[Tempo Esperado Acum],Controle[Data corrida],,1,1)</f>
        <v>44721</v>
      </c>
      <c r="I546" s="44"/>
      <c r="J546" s="48">
        <f ca="1">IF(Curso[[#This Row],[Data Prevista]]&gt;TODAY(),0,IF(Curso[[#This Row],[Data Prevista]]=TODAY(),3,2))</f>
        <v>0</v>
      </c>
      <c r="K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6" s="53" t="str">
        <f>IF((Curso[[#This Row],[Estudado]]-7)&lt;$H$2,"",Curso[[#This Row],[Estudado]]-7)</f>
        <v/>
      </c>
      <c r="M546" s="53" t="str">
        <f>IF((Curso[[#This Row],[Estudado]]-15)&lt;$H$2,"",Curso[[#This Row],[Estudado]]-15)</f>
        <v/>
      </c>
      <c r="N546" s="53" t="str">
        <f>IF((Curso[[#This Row],[Estudado]]-30)&lt;$H$2,"",Curso[[#This Row],[Estudado]]-30)</f>
        <v/>
      </c>
      <c r="O546" s="53" t="str">
        <f>IF((Curso[[#This Row],[Estudado]]-60)&lt;$H$2,"",Curso[[#This Row],[Estudado]]-60)</f>
        <v/>
      </c>
      <c r="P546" s="53" t="str">
        <f>IF((Curso[[#This Row],[Estudado]]-120)&lt;$H$2,"",Curso[[#This Row],[Estudado]]-120)</f>
        <v/>
      </c>
      <c r="Q546" s="48"/>
    </row>
    <row r="547" spans="1:17" x14ac:dyDescent="0.25">
      <c r="A547" s="44">
        <f t="shared" si="48"/>
        <v>546</v>
      </c>
      <c r="B547" s="44" t="s">
        <v>5</v>
      </c>
      <c r="C547" s="44" t="s">
        <v>457</v>
      </c>
      <c r="D547" s="45">
        <v>5.37037037037037E-3</v>
      </c>
      <c r="E547" s="44"/>
      <c r="F547" s="45">
        <f>Curso[[#This Row],[Tempo]]*$AG$4</f>
        <v>1.0650504052559165E-2</v>
      </c>
      <c r="G547" s="46">
        <f t="shared" si="47"/>
        <v>3.9601741674223767</v>
      </c>
      <c r="H547" s="47">
        <f>_xlfn.XLOOKUP(Curso[[#This Row],[Tempo Progr Acum]],Controle[Tempo Esperado Acum],Controle[Data corrida],,1,1)</f>
        <v>44721</v>
      </c>
      <c r="I547" s="44"/>
      <c r="J547" s="48">
        <f ca="1">IF(Curso[[#This Row],[Data Prevista]]&gt;TODAY(),0,IF(Curso[[#This Row],[Data Prevista]]=TODAY(),3,2))</f>
        <v>0</v>
      </c>
      <c r="K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7" s="53" t="str">
        <f>IF((Curso[[#This Row],[Estudado]]-7)&lt;$H$2,"",Curso[[#This Row],[Estudado]]-7)</f>
        <v/>
      </c>
      <c r="M547" s="53" t="str">
        <f>IF((Curso[[#This Row],[Estudado]]-15)&lt;$H$2,"",Curso[[#This Row],[Estudado]]-15)</f>
        <v/>
      </c>
      <c r="N547" s="53" t="str">
        <f>IF((Curso[[#This Row],[Estudado]]-30)&lt;$H$2,"",Curso[[#This Row],[Estudado]]-30)</f>
        <v/>
      </c>
      <c r="O547" s="53" t="str">
        <f>IF((Curso[[#This Row],[Estudado]]-60)&lt;$H$2,"",Curso[[#This Row],[Estudado]]-60)</f>
        <v/>
      </c>
      <c r="P547" s="53" t="str">
        <f>IF((Curso[[#This Row],[Estudado]]-120)&lt;$H$2,"",Curso[[#This Row],[Estudado]]-120)</f>
        <v/>
      </c>
      <c r="Q547" s="48"/>
    </row>
    <row r="548" spans="1:17" x14ac:dyDescent="0.25">
      <c r="A548" s="44">
        <f t="shared" si="48"/>
        <v>547</v>
      </c>
      <c r="B548" s="44" t="s">
        <v>5</v>
      </c>
      <c r="C548" s="44" t="s">
        <v>458</v>
      </c>
      <c r="D548" s="45">
        <v>6.215277777777777E-3</v>
      </c>
      <c r="E548" s="44"/>
      <c r="F548" s="45">
        <f>Curso[[#This Row],[Tempo]]*$AG$4</f>
        <v>1.2326122147035068E-2</v>
      </c>
      <c r="G548" s="46">
        <f t="shared" si="47"/>
        <v>3.9725002895694117</v>
      </c>
      <c r="H548" s="47">
        <f>_xlfn.XLOOKUP(Curso[[#This Row],[Tempo Progr Acum]],Controle[Tempo Esperado Acum],Controle[Data corrida],,1,1)</f>
        <v>44721</v>
      </c>
      <c r="I548" s="44"/>
      <c r="J548" s="48">
        <f ca="1">IF(Curso[[#This Row],[Data Prevista]]&gt;TODAY(),0,IF(Curso[[#This Row],[Data Prevista]]=TODAY(),3,2))</f>
        <v>0</v>
      </c>
      <c r="K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8" s="53" t="str">
        <f>IF((Curso[[#This Row],[Estudado]]-7)&lt;$H$2,"",Curso[[#This Row],[Estudado]]-7)</f>
        <v/>
      </c>
      <c r="M548" s="53" t="str">
        <f>IF((Curso[[#This Row],[Estudado]]-15)&lt;$H$2,"",Curso[[#This Row],[Estudado]]-15)</f>
        <v/>
      </c>
      <c r="N548" s="53" t="str">
        <f>IF((Curso[[#This Row],[Estudado]]-30)&lt;$H$2,"",Curso[[#This Row],[Estudado]]-30)</f>
        <v/>
      </c>
      <c r="O548" s="53" t="str">
        <f>IF((Curso[[#This Row],[Estudado]]-60)&lt;$H$2,"",Curso[[#This Row],[Estudado]]-60)</f>
        <v/>
      </c>
      <c r="P548" s="53" t="str">
        <f>IF((Curso[[#This Row],[Estudado]]-120)&lt;$H$2,"",Curso[[#This Row],[Estudado]]-120)</f>
        <v/>
      </c>
      <c r="Q548" s="48"/>
    </row>
    <row r="549" spans="1:17" x14ac:dyDescent="0.25">
      <c r="A549" s="44">
        <f t="shared" si="48"/>
        <v>548</v>
      </c>
      <c r="B549" s="44" t="s">
        <v>5</v>
      </c>
      <c r="C549" s="44" t="s">
        <v>459</v>
      </c>
      <c r="D549" s="45">
        <v>5.1504629629629635E-3</v>
      </c>
      <c r="E549" s="44"/>
      <c r="F549" s="45">
        <f>Curso[[#This Row],[Tempo]]*$AG$4</f>
        <v>1.0214384274544892E-2</v>
      </c>
      <c r="G549" s="46">
        <f t="shared" si="47"/>
        <v>3.9827146738439567</v>
      </c>
      <c r="H549" s="47">
        <f>_xlfn.XLOOKUP(Curso[[#This Row],[Tempo Progr Acum]],Controle[Tempo Esperado Acum],Controle[Data corrida],,1,1)</f>
        <v>44721</v>
      </c>
      <c r="I549" s="44"/>
      <c r="J549" s="48">
        <f ca="1">IF(Curso[[#This Row],[Data Prevista]]&gt;TODAY(),0,IF(Curso[[#This Row],[Data Prevista]]=TODAY(),3,2))</f>
        <v>0</v>
      </c>
      <c r="K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9" s="53" t="str">
        <f>IF((Curso[[#This Row],[Estudado]]-7)&lt;$H$2,"",Curso[[#This Row],[Estudado]]-7)</f>
        <v/>
      </c>
      <c r="M549" s="53" t="str">
        <f>IF((Curso[[#This Row],[Estudado]]-15)&lt;$H$2,"",Curso[[#This Row],[Estudado]]-15)</f>
        <v/>
      </c>
      <c r="N549" s="53" t="str">
        <f>IF((Curso[[#This Row],[Estudado]]-30)&lt;$H$2,"",Curso[[#This Row],[Estudado]]-30)</f>
        <v/>
      </c>
      <c r="O549" s="53" t="str">
        <f>IF((Curso[[#This Row],[Estudado]]-60)&lt;$H$2,"",Curso[[#This Row],[Estudado]]-60)</f>
        <v/>
      </c>
      <c r="P549" s="53" t="str">
        <f>IF((Curso[[#This Row],[Estudado]]-120)&lt;$H$2,"",Curso[[#This Row],[Estudado]]-120)</f>
        <v/>
      </c>
      <c r="Q549" s="48"/>
    </row>
    <row r="550" spans="1:17" x14ac:dyDescent="0.25">
      <c r="A550" s="44">
        <f t="shared" si="48"/>
        <v>549</v>
      </c>
      <c r="B550" s="44" t="s">
        <v>5</v>
      </c>
      <c r="C550" s="44" t="s">
        <v>460</v>
      </c>
      <c r="D550" s="45">
        <v>5.7754629629629623E-3</v>
      </c>
      <c r="E550" s="44"/>
      <c r="F550" s="45">
        <f>Curso[[#This Row],[Tempo]]*$AG$4</f>
        <v>1.1453882591006517E-2</v>
      </c>
      <c r="G550" s="46">
        <f t="shared" si="47"/>
        <v>3.9941685564349632</v>
      </c>
      <c r="H550" s="47">
        <f>_xlfn.XLOOKUP(Curso[[#This Row],[Tempo Progr Acum]],Controle[Tempo Esperado Acum],Controle[Data corrida],,1,1)</f>
        <v>44721</v>
      </c>
      <c r="I550" s="44"/>
      <c r="J550" s="48">
        <f ca="1">IF(Curso[[#This Row],[Data Prevista]]&gt;TODAY(),0,IF(Curso[[#This Row],[Data Prevista]]=TODAY(),3,2))</f>
        <v>0</v>
      </c>
      <c r="K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0" s="53" t="str">
        <f>IF((Curso[[#This Row],[Estudado]]-7)&lt;$H$2,"",Curso[[#This Row],[Estudado]]-7)</f>
        <v/>
      </c>
      <c r="M550" s="53" t="str">
        <f>IF((Curso[[#This Row],[Estudado]]-15)&lt;$H$2,"",Curso[[#This Row],[Estudado]]-15)</f>
        <v/>
      </c>
      <c r="N550" s="53" t="str">
        <f>IF((Curso[[#This Row],[Estudado]]-30)&lt;$H$2,"",Curso[[#This Row],[Estudado]]-30)</f>
        <v/>
      </c>
      <c r="O550" s="53" t="str">
        <f>IF((Curso[[#This Row],[Estudado]]-60)&lt;$H$2,"",Curso[[#This Row],[Estudado]]-60)</f>
        <v/>
      </c>
      <c r="P550" s="53" t="str">
        <f>IF((Curso[[#This Row],[Estudado]]-120)&lt;$H$2,"",Curso[[#This Row],[Estudado]]-120)</f>
        <v/>
      </c>
      <c r="Q550" s="48"/>
    </row>
    <row r="551" spans="1:17" x14ac:dyDescent="0.25">
      <c r="A551" s="44">
        <f t="shared" si="48"/>
        <v>550</v>
      </c>
      <c r="B551" s="44" t="s">
        <v>5</v>
      </c>
      <c r="C551" s="44" t="s">
        <v>461</v>
      </c>
      <c r="D551" s="45">
        <v>5.9722222222222225E-3</v>
      </c>
      <c r="E551" s="44"/>
      <c r="F551" s="45">
        <f>Curso[[#This Row],[Tempo]]*$AG$4</f>
        <v>1.1844095023966661E-2</v>
      </c>
      <c r="G551" s="46">
        <f t="shared" si="47"/>
        <v>4.0060126514589296</v>
      </c>
      <c r="H551" s="47">
        <f>_xlfn.XLOOKUP(Curso[[#This Row],[Tempo Progr Acum]],Controle[Tempo Esperado Acum],Controle[Data corrida],,1,1)</f>
        <v>44722</v>
      </c>
      <c r="I551" s="44"/>
      <c r="J551" s="48">
        <f ca="1">IF(Curso[[#This Row],[Data Prevista]]&gt;TODAY(),0,IF(Curso[[#This Row],[Data Prevista]]=TODAY(),3,2))</f>
        <v>0</v>
      </c>
      <c r="K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1" s="53" t="str">
        <f>IF((Curso[[#This Row],[Estudado]]-7)&lt;$H$2,"",Curso[[#This Row],[Estudado]]-7)</f>
        <v/>
      </c>
      <c r="M551" s="53" t="str">
        <f>IF((Curso[[#This Row],[Estudado]]-15)&lt;$H$2,"",Curso[[#This Row],[Estudado]]-15)</f>
        <v/>
      </c>
      <c r="N551" s="53" t="str">
        <f>IF((Curso[[#This Row],[Estudado]]-30)&lt;$H$2,"",Curso[[#This Row],[Estudado]]-30)</f>
        <v/>
      </c>
      <c r="O551" s="53" t="str">
        <f>IF((Curso[[#This Row],[Estudado]]-60)&lt;$H$2,"",Curso[[#This Row],[Estudado]]-60)</f>
        <v/>
      </c>
      <c r="P551" s="53" t="str">
        <f>IF((Curso[[#This Row],[Estudado]]-120)&lt;$H$2,"",Curso[[#This Row],[Estudado]]-120)</f>
        <v/>
      </c>
      <c r="Q551" s="48"/>
    </row>
    <row r="552" spans="1:17" x14ac:dyDescent="0.25">
      <c r="A552" s="44">
        <f t="shared" si="48"/>
        <v>551</v>
      </c>
      <c r="B552" s="44" t="s">
        <v>5</v>
      </c>
      <c r="C552" s="44" t="s">
        <v>462</v>
      </c>
      <c r="D552" s="45">
        <v>3.7037037037037034E-3</v>
      </c>
      <c r="E552" s="44"/>
      <c r="F552" s="45">
        <f>Curso[[#This Row],[Tempo]]*$AG$4</f>
        <v>7.3451752086614941E-3</v>
      </c>
      <c r="G552" s="46">
        <f t="shared" si="47"/>
        <v>4.0133578266675913</v>
      </c>
      <c r="H552" s="47">
        <f>_xlfn.XLOOKUP(Curso[[#This Row],[Tempo Progr Acum]],Controle[Tempo Esperado Acum],Controle[Data corrida],,1,1)</f>
        <v>44722</v>
      </c>
      <c r="I552" s="44"/>
      <c r="J552" s="48">
        <f ca="1">IF(Curso[[#This Row],[Data Prevista]]&gt;TODAY(),0,IF(Curso[[#This Row],[Data Prevista]]=TODAY(),3,2))</f>
        <v>0</v>
      </c>
      <c r="K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2" s="53" t="str">
        <f>IF((Curso[[#This Row],[Estudado]]-7)&lt;$H$2,"",Curso[[#This Row],[Estudado]]-7)</f>
        <v/>
      </c>
      <c r="M552" s="53" t="str">
        <f>IF((Curso[[#This Row],[Estudado]]-15)&lt;$H$2,"",Curso[[#This Row],[Estudado]]-15)</f>
        <v/>
      </c>
      <c r="N552" s="53" t="str">
        <f>IF((Curso[[#This Row],[Estudado]]-30)&lt;$H$2,"",Curso[[#This Row],[Estudado]]-30)</f>
        <v/>
      </c>
      <c r="O552" s="53" t="str">
        <f>IF((Curso[[#This Row],[Estudado]]-60)&lt;$H$2,"",Curso[[#This Row],[Estudado]]-60)</f>
        <v/>
      </c>
      <c r="P552" s="53" t="str">
        <f>IF((Curso[[#This Row],[Estudado]]-120)&lt;$H$2,"",Curso[[#This Row],[Estudado]]-120)</f>
        <v/>
      </c>
      <c r="Q552" s="48"/>
    </row>
    <row r="553" spans="1:17" x14ac:dyDescent="0.25">
      <c r="A553" s="44">
        <f t="shared" si="48"/>
        <v>552</v>
      </c>
      <c r="B553" s="44" t="s">
        <v>5</v>
      </c>
      <c r="C553" s="44" t="s">
        <v>441</v>
      </c>
      <c r="D553" s="45">
        <v>4.7106481481481478E-3</v>
      </c>
      <c r="E553" s="44"/>
      <c r="F553" s="45">
        <f>Curso[[#This Row],[Tempo]]*$AG$4</f>
        <v>9.3421447185163368E-3</v>
      </c>
      <c r="G553" s="46">
        <f t="shared" si="47"/>
        <v>4.0226999713861078</v>
      </c>
      <c r="H553" s="47">
        <f>_xlfn.XLOOKUP(Curso[[#This Row],[Tempo Progr Acum]],Controle[Tempo Esperado Acum],Controle[Data corrida],,1,1)</f>
        <v>44722</v>
      </c>
      <c r="I553" s="44"/>
      <c r="J553" s="48">
        <f ca="1">IF(Curso[[#This Row],[Data Prevista]]&gt;TODAY(),0,IF(Curso[[#This Row],[Data Prevista]]=TODAY(),3,2))</f>
        <v>0</v>
      </c>
      <c r="K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3" s="53" t="str">
        <f>IF((Curso[[#This Row],[Estudado]]-7)&lt;$H$2,"",Curso[[#This Row],[Estudado]]-7)</f>
        <v/>
      </c>
      <c r="M553" s="53" t="str">
        <f>IF((Curso[[#This Row],[Estudado]]-15)&lt;$H$2,"",Curso[[#This Row],[Estudado]]-15)</f>
        <v/>
      </c>
      <c r="N553" s="53" t="str">
        <f>IF((Curso[[#This Row],[Estudado]]-30)&lt;$H$2,"",Curso[[#This Row],[Estudado]]-30)</f>
        <v/>
      </c>
      <c r="O553" s="53" t="str">
        <f>IF((Curso[[#This Row],[Estudado]]-60)&lt;$H$2,"",Curso[[#This Row],[Estudado]]-60)</f>
        <v/>
      </c>
      <c r="P553" s="53" t="str">
        <f>IF((Curso[[#This Row],[Estudado]]-120)&lt;$H$2,"",Curso[[#This Row],[Estudado]]-120)</f>
        <v/>
      </c>
      <c r="Q553" s="48"/>
    </row>
    <row r="554" spans="1:17" x14ac:dyDescent="0.25">
      <c r="A554" s="44">
        <f t="shared" si="48"/>
        <v>553</v>
      </c>
      <c r="B554" s="44" t="s">
        <v>5</v>
      </c>
      <c r="C554" s="44" t="s">
        <v>463</v>
      </c>
      <c r="D554" s="45">
        <v>5.4166666666666669E-3</v>
      </c>
      <c r="E554" s="44"/>
      <c r="F554" s="45">
        <f>Curso[[#This Row],[Tempo]]*$AG$4</f>
        <v>1.0742318742667435E-2</v>
      </c>
      <c r="G554" s="46">
        <f t="shared" si="47"/>
        <v>4.0334422901287752</v>
      </c>
      <c r="H554" s="47">
        <f>_xlfn.XLOOKUP(Curso[[#This Row],[Tempo Progr Acum]],Controle[Tempo Esperado Acum],Controle[Data corrida],,1,1)</f>
        <v>44722</v>
      </c>
      <c r="I554" s="44"/>
      <c r="J554" s="48">
        <f ca="1">IF(Curso[[#This Row],[Data Prevista]]&gt;TODAY(),0,IF(Curso[[#This Row],[Data Prevista]]=TODAY(),3,2))</f>
        <v>0</v>
      </c>
      <c r="K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4" s="53" t="str">
        <f>IF((Curso[[#This Row],[Estudado]]-7)&lt;$H$2,"",Curso[[#This Row],[Estudado]]-7)</f>
        <v/>
      </c>
      <c r="M554" s="53" t="str">
        <f>IF((Curso[[#This Row],[Estudado]]-15)&lt;$H$2,"",Curso[[#This Row],[Estudado]]-15)</f>
        <v/>
      </c>
      <c r="N554" s="53" t="str">
        <f>IF((Curso[[#This Row],[Estudado]]-30)&lt;$H$2,"",Curso[[#This Row],[Estudado]]-30)</f>
        <v/>
      </c>
      <c r="O554" s="53" t="str">
        <f>IF((Curso[[#This Row],[Estudado]]-60)&lt;$H$2,"",Curso[[#This Row],[Estudado]]-60)</f>
        <v/>
      </c>
      <c r="P554" s="53" t="str">
        <f>IF((Curso[[#This Row],[Estudado]]-120)&lt;$H$2,"",Curso[[#This Row],[Estudado]]-120)</f>
        <v/>
      </c>
      <c r="Q554" s="48"/>
    </row>
    <row r="555" spans="1:17" x14ac:dyDescent="0.25">
      <c r="A555" s="44">
        <f t="shared" si="48"/>
        <v>554</v>
      </c>
      <c r="B555" s="44" t="s">
        <v>5</v>
      </c>
      <c r="C555" s="44" t="s">
        <v>464</v>
      </c>
      <c r="D555" s="45">
        <v>3.9004629629629632E-3</v>
      </c>
      <c r="E555" s="44"/>
      <c r="F555" s="45">
        <f>Curso[[#This Row],[Tempo]]*$AG$4</f>
        <v>7.7353876416216367E-3</v>
      </c>
      <c r="G555" s="46">
        <f t="shared" si="47"/>
        <v>4.0411776777703965</v>
      </c>
      <c r="H555" s="47">
        <f>_xlfn.XLOOKUP(Curso[[#This Row],[Tempo Progr Acum]],Controle[Tempo Esperado Acum],Controle[Data corrida],,1,1)</f>
        <v>44722</v>
      </c>
      <c r="I555" s="44"/>
      <c r="J555" s="48">
        <f ca="1">IF(Curso[[#This Row],[Data Prevista]]&gt;TODAY(),0,IF(Curso[[#This Row],[Data Prevista]]=TODAY(),3,2))</f>
        <v>0</v>
      </c>
      <c r="K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5" s="53" t="str">
        <f>IF((Curso[[#This Row],[Estudado]]-7)&lt;$H$2,"",Curso[[#This Row],[Estudado]]-7)</f>
        <v/>
      </c>
      <c r="M555" s="53" t="str">
        <f>IF((Curso[[#This Row],[Estudado]]-15)&lt;$H$2,"",Curso[[#This Row],[Estudado]]-15)</f>
        <v/>
      </c>
      <c r="N555" s="53" t="str">
        <f>IF((Curso[[#This Row],[Estudado]]-30)&lt;$H$2,"",Curso[[#This Row],[Estudado]]-30)</f>
        <v/>
      </c>
      <c r="O555" s="53" t="str">
        <f>IF((Curso[[#This Row],[Estudado]]-60)&lt;$H$2,"",Curso[[#This Row],[Estudado]]-60)</f>
        <v/>
      </c>
      <c r="P555" s="53" t="str">
        <f>IF((Curso[[#This Row],[Estudado]]-120)&lt;$H$2,"",Curso[[#This Row],[Estudado]]-120)</f>
        <v/>
      </c>
      <c r="Q555" s="48"/>
    </row>
    <row r="556" spans="1:17" x14ac:dyDescent="0.25">
      <c r="A556" s="44">
        <f t="shared" si="48"/>
        <v>555</v>
      </c>
      <c r="B556" s="44" t="s">
        <v>5</v>
      </c>
      <c r="C556" s="44" t="s">
        <v>465</v>
      </c>
      <c r="D556" s="45">
        <v>6.2268518518518515E-3</v>
      </c>
      <c r="E556" s="44"/>
      <c r="F556" s="45">
        <f>Curso[[#This Row],[Tempo]]*$AG$4</f>
        <v>1.2349075819562136E-2</v>
      </c>
      <c r="G556" s="46">
        <f t="shared" si="47"/>
        <v>4.0535267535899591</v>
      </c>
      <c r="H556" s="47">
        <f>_xlfn.XLOOKUP(Curso[[#This Row],[Tempo Progr Acum]],Controle[Tempo Esperado Acum],Controle[Data corrida],,1,1)</f>
        <v>44722</v>
      </c>
      <c r="I556" s="44"/>
      <c r="J556" s="48">
        <f ca="1">IF(Curso[[#This Row],[Data Prevista]]&gt;TODAY(),0,IF(Curso[[#This Row],[Data Prevista]]=TODAY(),3,2))</f>
        <v>0</v>
      </c>
      <c r="K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6" s="53" t="str">
        <f>IF((Curso[[#This Row],[Estudado]]-7)&lt;$H$2,"",Curso[[#This Row],[Estudado]]-7)</f>
        <v/>
      </c>
      <c r="M556" s="53" t="str">
        <f>IF((Curso[[#This Row],[Estudado]]-15)&lt;$H$2,"",Curso[[#This Row],[Estudado]]-15)</f>
        <v/>
      </c>
      <c r="N556" s="53" t="str">
        <f>IF((Curso[[#This Row],[Estudado]]-30)&lt;$H$2,"",Curso[[#This Row],[Estudado]]-30)</f>
        <v/>
      </c>
      <c r="O556" s="53" t="str">
        <f>IF((Curso[[#This Row],[Estudado]]-60)&lt;$H$2,"",Curso[[#This Row],[Estudado]]-60)</f>
        <v/>
      </c>
      <c r="P556" s="53" t="str">
        <f>IF((Curso[[#This Row],[Estudado]]-120)&lt;$H$2,"",Curso[[#This Row],[Estudado]]-120)</f>
        <v/>
      </c>
      <c r="Q556" s="48"/>
    </row>
    <row r="557" spans="1:17" x14ac:dyDescent="0.25">
      <c r="A557" s="44">
        <f t="shared" si="48"/>
        <v>556</v>
      </c>
      <c r="B557" s="44" t="s">
        <v>5</v>
      </c>
      <c r="C557" s="44" t="s">
        <v>466</v>
      </c>
      <c r="D557" s="45">
        <v>3.2870370370370367E-3</v>
      </c>
      <c r="E557" s="44"/>
      <c r="F557" s="45">
        <f>Curso[[#This Row],[Tempo]]*$AG$4</f>
        <v>6.5188429976870757E-3</v>
      </c>
      <c r="G557" s="46">
        <f t="shared" si="47"/>
        <v>4.0600455965876465</v>
      </c>
      <c r="H557" s="47">
        <f>_xlfn.XLOOKUP(Curso[[#This Row],[Tempo Progr Acum]],Controle[Tempo Esperado Acum],Controle[Data corrida],,1,1)</f>
        <v>44722</v>
      </c>
      <c r="I557" s="44"/>
      <c r="J557" s="48">
        <f ca="1">IF(Curso[[#This Row],[Data Prevista]]&gt;TODAY(),0,IF(Curso[[#This Row],[Data Prevista]]=TODAY(),3,2))</f>
        <v>0</v>
      </c>
      <c r="K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7" s="53" t="str">
        <f>IF((Curso[[#This Row],[Estudado]]-7)&lt;$H$2,"",Curso[[#This Row],[Estudado]]-7)</f>
        <v/>
      </c>
      <c r="M557" s="53" t="str">
        <f>IF((Curso[[#This Row],[Estudado]]-15)&lt;$H$2,"",Curso[[#This Row],[Estudado]]-15)</f>
        <v/>
      </c>
      <c r="N557" s="53" t="str">
        <f>IF((Curso[[#This Row],[Estudado]]-30)&lt;$H$2,"",Curso[[#This Row],[Estudado]]-30)</f>
        <v/>
      </c>
      <c r="O557" s="53" t="str">
        <f>IF((Curso[[#This Row],[Estudado]]-60)&lt;$H$2,"",Curso[[#This Row],[Estudado]]-60)</f>
        <v/>
      </c>
      <c r="P557" s="53" t="str">
        <f>IF((Curso[[#This Row],[Estudado]]-120)&lt;$H$2,"",Curso[[#This Row],[Estudado]]-120)</f>
        <v/>
      </c>
      <c r="Q557" s="48"/>
    </row>
    <row r="558" spans="1:17" x14ac:dyDescent="0.25">
      <c r="A558" s="44">
        <f t="shared" si="48"/>
        <v>557</v>
      </c>
      <c r="B558" s="44" t="s">
        <v>5</v>
      </c>
      <c r="C558" s="44" t="s">
        <v>467</v>
      </c>
      <c r="D558" s="45">
        <v>0</v>
      </c>
      <c r="E558" s="44" t="s">
        <v>7</v>
      </c>
      <c r="F558" s="45">
        <f>Curso[[#This Row],[Tempo]]*$AG$4</f>
        <v>0</v>
      </c>
      <c r="G558" s="46">
        <f t="shared" si="47"/>
        <v>4.0600455965876465</v>
      </c>
      <c r="H558" s="47">
        <f>_xlfn.XLOOKUP(Curso[[#This Row],[Tempo Progr Acum]],Controle[Tempo Esperado Acum],Controle[Data corrida],,1,1)</f>
        <v>44722</v>
      </c>
      <c r="I558" s="44"/>
      <c r="J558" s="48">
        <f ca="1">IF(Curso[[#This Row],[Data Prevista]]&gt;TODAY(),0,IF(Curso[[#This Row],[Data Prevista]]=TODAY(),3,2))</f>
        <v>0</v>
      </c>
      <c r="K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8" s="53" t="str">
        <f>IF((Curso[[#This Row],[Estudado]]-7)&lt;$H$2,"",Curso[[#This Row],[Estudado]]-7)</f>
        <v/>
      </c>
      <c r="M558" s="53" t="str">
        <f>IF((Curso[[#This Row],[Estudado]]-15)&lt;$H$2,"",Curso[[#This Row],[Estudado]]-15)</f>
        <v/>
      </c>
      <c r="N558" s="53" t="str">
        <f>IF((Curso[[#This Row],[Estudado]]-30)&lt;$H$2,"",Curso[[#This Row],[Estudado]]-30)</f>
        <v/>
      </c>
      <c r="O558" s="53" t="str">
        <f>IF((Curso[[#This Row],[Estudado]]-60)&lt;$H$2,"",Curso[[#This Row],[Estudado]]-60)</f>
        <v/>
      </c>
      <c r="P558" s="53" t="str">
        <f>IF((Curso[[#This Row],[Estudado]]-120)&lt;$H$2,"",Curso[[#This Row],[Estudado]]-120)</f>
        <v/>
      </c>
      <c r="Q558" s="48"/>
    </row>
    <row r="559" spans="1:17" x14ac:dyDescent="0.25">
      <c r="A559" s="44">
        <f t="shared" si="48"/>
        <v>558</v>
      </c>
      <c r="B559" s="44" t="s">
        <v>5</v>
      </c>
      <c r="C559" s="44" t="s">
        <v>468</v>
      </c>
      <c r="D559" s="45">
        <v>6.6898148148148142E-3</v>
      </c>
      <c r="E559" s="44"/>
      <c r="F559" s="45">
        <f>Curso[[#This Row],[Tempo]]*$AG$4</f>
        <v>1.3267222720644824E-2</v>
      </c>
      <c r="G559" s="46">
        <f t="shared" si="47"/>
        <v>4.073312819308291</v>
      </c>
      <c r="H559" s="47">
        <f>_xlfn.XLOOKUP(Curso[[#This Row],[Tempo Progr Acum]],Controle[Tempo Esperado Acum],Controle[Data corrida],,1,1)</f>
        <v>44722</v>
      </c>
      <c r="I559" s="44"/>
      <c r="J559" s="48">
        <f ca="1">IF(Curso[[#This Row],[Data Prevista]]&gt;TODAY(),0,IF(Curso[[#This Row],[Data Prevista]]=TODAY(),3,2))</f>
        <v>0</v>
      </c>
      <c r="K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9" s="53" t="str">
        <f>IF((Curso[[#This Row],[Estudado]]-7)&lt;$H$2,"",Curso[[#This Row],[Estudado]]-7)</f>
        <v/>
      </c>
      <c r="M559" s="53" t="str">
        <f>IF((Curso[[#This Row],[Estudado]]-15)&lt;$H$2,"",Curso[[#This Row],[Estudado]]-15)</f>
        <v/>
      </c>
      <c r="N559" s="53" t="str">
        <f>IF((Curso[[#This Row],[Estudado]]-30)&lt;$H$2,"",Curso[[#This Row],[Estudado]]-30)</f>
        <v/>
      </c>
      <c r="O559" s="53" t="str">
        <f>IF((Curso[[#This Row],[Estudado]]-60)&lt;$H$2,"",Curso[[#This Row],[Estudado]]-60)</f>
        <v/>
      </c>
      <c r="P559" s="53" t="str">
        <f>IF((Curso[[#This Row],[Estudado]]-120)&lt;$H$2,"",Curso[[#This Row],[Estudado]]-120)</f>
        <v/>
      </c>
      <c r="Q559" s="48"/>
    </row>
    <row r="560" spans="1:17" x14ac:dyDescent="0.25">
      <c r="A560" s="44">
        <f t="shared" si="48"/>
        <v>559</v>
      </c>
      <c r="B560" s="44" t="s">
        <v>5</v>
      </c>
      <c r="C560" s="44" t="s">
        <v>469</v>
      </c>
      <c r="D560" s="45">
        <v>2.2569444444444447E-3</v>
      </c>
      <c r="E560" s="44"/>
      <c r="F560" s="45">
        <f>Curso[[#This Row],[Tempo]]*$AG$4</f>
        <v>4.4759661427780989E-3</v>
      </c>
      <c r="G560" s="46">
        <f t="shared" si="47"/>
        <v>4.0777887854510695</v>
      </c>
      <c r="H560" s="47">
        <f>_xlfn.XLOOKUP(Curso[[#This Row],[Tempo Progr Acum]],Controle[Tempo Esperado Acum],Controle[Data corrida],,1,1)</f>
        <v>44722</v>
      </c>
      <c r="I560" s="44"/>
      <c r="J560" s="48">
        <f ca="1">IF(Curso[[#This Row],[Data Prevista]]&gt;TODAY(),0,IF(Curso[[#This Row],[Data Prevista]]=TODAY(),3,2))</f>
        <v>0</v>
      </c>
      <c r="K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0" s="53" t="str">
        <f>IF((Curso[[#This Row],[Estudado]]-7)&lt;$H$2,"",Curso[[#This Row],[Estudado]]-7)</f>
        <v/>
      </c>
      <c r="M560" s="53" t="str">
        <f>IF((Curso[[#This Row],[Estudado]]-15)&lt;$H$2,"",Curso[[#This Row],[Estudado]]-15)</f>
        <v/>
      </c>
      <c r="N560" s="53" t="str">
        <f>IF((Curso[[#This Row],[Estudado]]-30)&lt;$H$2,"",Curso[[#This Row],[Estudado]]-30)</f>
        <v/>
      </c>
      <c r="O560" s="53" t="str">
        <f>IF((Curso[[#This Row],[Estudado]]-60)&lt;$H$2,"",Curso[[#This Row],[Estudado]]-60)</f>
        <v/>
      </c>
      <c r="P560" s="53" t="str">
        <f>IF((Curso[[#This Row],[Estudado]]-120)&lt;$H$2,"",Curso[[#This Row],[Estudado]]-120)</f>
        <v/>
      </c>
      <c r="Q560" s="48"/>
    </row>
    <row r="561" spans="1:17" x14ac:dyDescent="0.25">
      <c r="A561" s="44">
        <f t="shared" si="48"/>
        <v>560</v>
      </c>
      <c r="B561" s="44" t="s">
        <v>5</v>
      </c>
      <c r="C561" s="44" t="s">
        <v>470</v>
      </c>
      <c r="D561" s="45">
        <v>3.472222222222222E-3</v>
      </c>
      <c r="E561" s="44"/>
      <c r="F561" s="45">
        <f>Curso[[#This Row],[Tempo]]*$AG$4</f>
        <v>6.8861017581201504E-3</v>
      </c>
      <c r="G561" s="46">
        <f t="shared" si="47"/>
        <v>4.0846748872091894</v>
      </c>
      <c r="H561" s="47">
        <f>_xlfn.XLOOKUP(Curso[[#This Row],[Tempo Progr Acum]],Controle[Tempo Esperado Acum],Controle[Data corrida],,1,1)</f>
        <v>44723</v>
      </c>
      <c r="I561" s="44"/>
      <c r="J561" s="48">
        <f ca="1">IF(Curso[[#This Row],[Data Prevista]]&gt;TODAY(),0,IF(Curso[[#This Row],[Data Prevista]]=TODAY(),3,2))</f>
        <v>0</v>
      </c>
      <c r="K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1" s="53" t="str">
        <f>IF((Curso[[#This Row],[Estudado]]-7)&lt;$H$2,"",Curso[[#This Row],[Estudado]]-7)</f>
        <v/>
      </c>
      <c r="M561" s="53" t="str">
        <f>IF((Curso[[#This Row],[Estudado]]-15)&lt;$H$2,"",Curso[[#This Row],[Estudado]]-15)</f>
        <v/>
      </c>
      <c r="N561" s="53" t="str">
        <f>IF((Curso[[#This Row],[Estudado]]-30)&lt;$H$2,"",Curso[[#This Row],[Estudado]]-30)</f>
        <v/>
      </c>
      <c r="O561" s="53" t="str">
        <f>IF((Curso[[#This Row],[Estudado]]-60)&lt;$H$2,"",Curso[[#This Row],[Estudado]]-60)</f>
        <v/>
      </c>
      <c r="P561" s="53" t="str">
        <f>IF((Curso[[#This Row],[Estudado]]-120)&lt;$H$2,"",Curso[[#This Row],[Estudado]]-120)</f>
        <v/>
      </c>
      <c r="Q561" s="48"/>
    </row>
    <row r="562" spans="1:17" x14ac:dyDescent="0.25">
      <c r="A562" s="44">
        <f t="shared" si="48"/>
        <v>561</v>
      </c>
      <c r="B562" s="44" t="s">
        <v>5</v>
      </c>
      <c r="C562" s="44" t="s">
        <v>471</v>
      </c>
      <c r="D562" s="45">
        <v>3.9699074074074072E-3</v>
      </c>
      <c r="E562" s="44"/>
      <c r="F562" s="45">
        <f>Curso[[#This Row],[Tempo]]*$AG$4</f>
        <v>7.8731096767840382E-3</v>
      </c>
      <c r="G562" s="46">
        <f t="shared" si="47"/>
        <v>4.0925479968859735</v>
      </c>
      <c r="H562" s="47">
        <f>_xlfn.XLOOKUP(Curso[[#This Row],[Tempo Progr Acum]],Controle[Tempo Esperado Acum],Controle[Data corrida],,1,1)</f>
        <v>44723</v>
      </c>
      <c r="I562" s="44"/>
      <c r="J562" s="48">
        <f ca="1">IF(Curso[[#This Row],[Data Prevista]]&gt;TODAY(),0,IF(Curso[[#This Row],[Data Prevista]]=TODAY(),3,2))</f>
        <v>0</v>
      </c>
      <c r="K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2" s="53" t="str">
        <f>IF((Curso[[#This Row],[Estudado]]-7)&lt;$H$2,"",Curso[[#This Row],[Estudado]]-7)</f>
        <v/>
      </c>
      <c r="M562" s="53" t="str">
        <f>IF((Curso[[#This Row],[Estudado]]-15)&lt;$H$2,"",Curso[[#This Row],[Estudado]]-15)</f>
        <v/>
      </c>
      <c r="N562" s="53" t="str">
        <f>IF((Curso[[#This Row],[Estudado]]-30)&lt;$H$2,"",Curso[[#This Row],[Estudado]]-30)</f>
        <v/>
      </c>
      <c r="O562" s="53" t="str">
        <f>IF((Curso[[#This Row],[Estudado]]-60)&lt;$H$2,"",Curso[[#This Row],[Estudado]]-60)</f>
        <v/>
      </c>
      <c r="P562" s="53" t="str">
        <f>IF((Curso[[#This Row],[Estudado]]-120)&lt;$H$2,"",Curso[[#This Row],[Estudado]]-120)</f>
        <v/>
      </c>
      <c r="Q562" s="48"/>
    </row>
    <row r="563" spans="1:17" x14ac:dyDescent="0.25">
      <c r="A563" s="44">
        <f t="shared" si="48"/>
        <v>562</v>
      </c>
      <c r="B563" s="44" t="s">
        <v>5</v>
      </c>
      <c r="C563" s="44" t="s">
        <v>472</v>
      </c>
      <c r="D563" s="45">
        <v>4.2824074074074075E-3</v>
      </c>
      <c r="E563" s="44"/>
      <c r="F563" s="45">
        <f>Curso[[#This Row],[Tempo]]*$AG$4</f>
        <v>8.4928588350148531E-3</v>
      </c>
      <c r="G563" s="46">
        <f t="shared" si="47"/>
        <v>4.1010408557209885</v>
      </c>
      <c r="H563" s="47">
        <f>_xlfn.XLOOKUP(Curso[[#This Row],[Tempo Progr Acum]],Controle[Tempo Esperado Acum],Controle[Data corrida],,1,1)</f>
        <v>44723</v>
      </c>
      <c r="I563" s="44"/>
      <c r="J563" s="48">
        <f ca="1">IF(Curso[[#This Row],[Data Prevista]]&gt;TODAY(),0,IF(Curso[[#This Row],[Data Prevista]]=TODAY(),3,2))</f>
        <v>0</v>
      </c>
      <c r="K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3" s="53" t="str">
        <f>IF((Curso[[#This Row],[Estudado]]-7)&lt;$H$2,"",Curso[[#This Row],[Estudado]]-7)</f>
        <v/>
      </c>
      <c r="M563" s="53" t="str">
        <f>IF((Curso[[#This Row],[Estudado]]-15)&lt;$H$2,"",Curso[[#This Row],[Estudado]]-15)</f>
        <v/>
      </c>
      <c r="N563" s="53" t="str">
        <f>IF((Curso[[#This Row],[Estudado]]-30)&lt;$H$2,"",Curso[[#This Row],[Estudado]]-30)</f>
        <v/>
      </c>
      <c r="O563" s="53" t="str">
        <f>IF((Curso[[#This Row],[Estudado]]-60)&lt;$H$2,"",Curso[[#This Row],[Estudado]]-60)</f>
        <v/>
      </c>
      <c r="P563" s="53" t="str">
        <f>IF((Curso[[#This Row],[Estudado]]-120)&lt;$H$2,"",Curso[[#This Row],[Estudado]]-120)</f>
        <v/>
      </c>
      <c r="Q563" s="48"/>
    </row>
    <row r="564" spans="1:17" x14ac:dyDescent="0.25">
      <c r="A564" s="44">
        <f t="shared" si="48"/>
        <v>563</v>
      </c>
      <c r="B564" s="44" t="s">
        <v>5</v>
      </c>
      <c r="C564" s="44" t="s">
        <v>473</v>
      </c>
      <c r="D564" s="45">
        <v>5.7870370370370376E-3</v>
      </c>
      <c r="E564" s="44"/>
      <c r="F564" s="45">
        <f>Curso[[#This Row],[Tempo]]*$AG$4</f>
        <v>1.1476836263533586E-2</v>
      </c>
      <c r="G564" s="46">
        <f t="shared" si="47"/>
        <v>4.1125176919845225</v>
      </c>
      <c r="H564" s="47">
        <f>_xlfn.XLOOKUP(Curso[[#This Row],[Tempo Progr Acum]],Controle[Tempo Esperado Acum],Controle[Data corrida],,1,1)</f>
        <v>44723</v>
      </c>
      <c r="I564" s="44"/>
      <c r="J564" s="48">
        <f ca="1">IF(Curso[[#This Row],[Data Prevista]]&gt;TODAY(),0,IF(Curso[[#This Row],[Data Prevista]]=TODAY(),3,2))</f>
        <v>0</v>
      </c>
      <c r="K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4" s="53" t="str">
        <f>IF((Curso[[#This Row],[Estudado]]-7)&lt;$H$2,"",Curso[[#This Row],[Estudado]]-7)</f>
        <v/>
      </c>
      <c r="M564" s="53" t="str">
        <f>IF((Curso[[#This Row],[Estudado]]-15)&lt;$H$2,"",Curso[[#This Row],[Estudado]]-15)</f>
        <v/>
      </c>
      <c r="N564" s="53" t="str">
        <f>IF((Curso[[#This Row],[Estudado]]-30)&lt;$H$2,"",Curso[[#This Row],[Estudado]]-30)</f>
        <v/>
      </c>
      <c r="O564" s="53" t="str">
        <f>IF((Curso[[#This Row],[Estudado]]-60)&lt;$H$2,"",Curso[[#This Row],[Estudado]]-60)</f>
        <v/>
      </c>
      <c r="P564" s="53" t="str">
        <f>IF((Curso[[#This Row],[Estudado]]-120)&lt;$H$2,"",Curso[[#This Row],[Estudado]]-120)</f>
        <v/>
      </c>
      <c r="Q564" s="48"/>
    </row>
    <row r="565" spans="1:17" x14ac:dyDescent="0.25">
      <c r="A565" s="44">
        <f t="shared" si="48"/>
        <v>564</v>
      </c>
      <c r="B565" s="44" t="s">
        <v>5</v>
      </c>
      <c r="C565" s="44" t="s">
        <v>474</v>
      </c>
      <c r="D565" s="45">
        <v>6.2037037037037043E-3</v>
      </c>
      <c r="E565" s="44"/>
      <c r="F565" s="45">
        <f>Curso[[#This Row],[Tempo]]*$AG$4</f>
        <v>1.2303168474508004E-2</v>
      </c>
      <c r="G565" s="46">
        <f t="shared" si="47"/>
        <v>4.1248208604590308</v>
      </c>
      <c r="H565" s="47">
        <f>_xlfn.XLOOKUP(Curso[[#This Row],[Tempo Progr Acum]],Controle[Tempo Esperado Acum],Controle[Data corrida],,1,1)</f>
        <v>44723</v>
      </c>
      <c r="I565" s="44"/>
      <c r="J565" s="48">
        <f ca="1">IF(Curso[[#This Row],[Data Prevista]]&gt;TODAY(),0,IF(Curso[[#This Row],[Data Prevista]]=TODAY(),3,2))</f>
        <v>0</v>
      </c>
      <c r="K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5" s="53" t="str">
        <f>IF((Curso[[#This Row],[Estudado]]-7)&lt;$H$2,"",Curso[[#This Row],[Estudado]]-7)</f>
        <v/>
      </c>
      <c r="M565" s="53" t="str">
        <f>IF((Curso[[#This Row],[Estudado]]-15)&lt;$H$2,"",Curso[[#This Row],[Estudado]]-15)</f>
        <v/>
      </c>
      <c r="N565" s="53" t="str">
        <f>IF((Curso[[#This Row],[Estudado]]-30)&lt;$H$2,"",Curso[[#This Row],[Estudado]]-30)</f>
        <v/>
      </c>
      <c r="O565" s="53" t="str">
        <f>IF((Curso[[#This Row],[Estudado]]-60)&lt;$H$2,"",Curso[[#This Row],[Estudado]]-60)</f>
        <v/>
      </c>
      <c r="P565" s="53" t="str">
        <f>IF((Curso[[#This Row],[Estudado]]-120)&lt;$H$2,"",Curso[[#This Row],[Estudado]]-120)</f>
        <v/>
      </c>
      <c r="Q565" s="48"/>
    </row>
    <row r="566" spans="1:17" x14ac:dyDescent="0.25">
      <c r="A566" s="44">
        <f t="shared" si="48"/>
        <v>565</v>
      </c>
      <c r="B566" s="44" t="s">
        <v>5</v>
      </c>
      <c r="C566" s="44" t="s">
        <v>475</v>
      </c>
      <c r="D566" s="45">
        <v>2.5694444444444445E-3</v>
      </c>
      <c r="E566" s="44"/>
      <c r="F566" s="45">
        <f>Curso[[#This Row],[Tempo]]*$AG$4</f>
        <v>5.095715301008912E-3</v>
      </c>
      <c r="G566" s="46">
        <f t="shared" si="47"/>
        <v>4.1299165757600393</v>
      </c>
      <c r="H566" s="47">
        <f>_xlfn.XLOOKUP(Curso[[#This Row],[Tempo Progr Acum]],Controle[Tempo Esperado Acum],Controle[Data corrida],,1,1)</f>
        <v>44723</v>
      </c>
      <c r="I566" s="44"/>
      <c r="J566" s="48">
        <f ca="1">IF(Curso[[#This Row],[Data Prevista]]&gt;TODAY(),0,IF(Curso[[#This Row],[Data Prevista]]=TODAY(),3,2))</f>
        <v>0</v>
      </c>
      <c r="K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6" s="53" t="str">
        <f>IF((Curso[[#This Row],[Estudado]]-7)&lt;$H$2,"",Curso[[#This Row],[Estudado]]-7)</f>
        <v/>
      </c>
      <c r="M566" s="53" t="str">
        <f>IF((Curso[[#This Row],[Estudado]]-15)&lt;$H$2,"",Curso[[#This Row],[Estudado]]-15)</f>
        <v/>
      </c>
      <c r="N566" s="53" t="str">
        <f>IF((Curso[[#This Row],[Estudado]]-30)&lt;$H$2,"",Curso[[#This Row],[Estudado]]-30)</f>
        <v/>
      </c>
      <c r="O566" s="53" t="str">
        <f>IF((Curso[[#This Row],[Estudado]]-60)&lt;$H$2,"",Curso[[#This Row],[Estudado]]-60)</f>
        <v/>
      </c>
      <c r="P566" s="53" t="str">
        <f>IF((Curso[[#This Row],[Estudado]]-120)&lt;$H$2,"",Curso[[#This Row],[Estudado]]-120)</f>
        <v/>
      </c>
      <c r="Q566" s="48"/>
    </row>
    <row r="567" spans="1:17" x14ac:dyDescent="0.25">
      <c r="A567" s="44">
        <f t="shared" si="48"/>
        <v>566</v>
      </c>
      <c r="B567" s="44" t="s">
        <v>5</v>
      </c>
      <c r="C567" s="44" t="s">
        <v>68</v>
      </c>
      <c r="D567" s="45">
        <v>0</v>
      </c>
      <c r="E567" s="44" t="s">
        <v>69</v>
      </c>
      <c r="F567" s="45">
        <f>Curso[[#This Row],[Tempo]]*$AG$4</f>
        <v>0</v>
      </c>
      <c r="G567" s="46">
        <f t="shared" si="47"/>
        <v>4.1299165757600393</v>
      </c>
      <c r="H567" s="47">
        <f>_xlfn.XLOOKUP(Curso[[#This Row],[Tempo Progr Acum]],Controle[Tempo Esperado Acum],Controle[Data corrida],,1,1)</f>
        <v>44723</v>
      </c>
      <c r="I567" s="44"/>
      <c r="J567" s="48">
        <f ca="1">IF(Curso[[#This Row],[Data Prevista]]&gt;TODAY(),0,IF(Curso[[#This Row],[Data Prevista]]=TODAY(),3,2))</f>
        <v>0</v>
      </c>
      <c r="K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7" s="53" t="str">
        <f>IF((Curso[[#This Row],[Estudado]]-7)&lt;$H$2,"",Curso[[#This Row],[Estudado]]-7)</f>
        <v/>
      </c>
      <c r="M567" s="53" t="str">
        <f>IF((Curso[[#This Row],[Estudado]]-15)&lt;$H$2,"",Curso[[#This Row],[Estudado]]-15)</f>
        <v/>
      </c>
      <c r="N567" s="53" t="str">
        <f>IF((Curso[[#This Row],[Estudado]]-30)&lt;$H$2,"",Curso[[#This Row],[Estudado]]-30)</f>
        <v/>
      </c>
      <c r="O567" s="53" t="str">
        <f>IF((Curso[[#This Row],[Estudado]]-60)&lt;$H$2,"",Curso[[#This Row],[Estudado]]-60)</f>
        <v/>
      </c>
      <c r="P567" s="53" t="str">
        <f>IF((Curso[[#This Row],[Estudado]]-120)&lt;$H$2,"",Curso[[#This Row],[Estudado]]-120)</f>
        <v/>
      </c>
      <c r="Q567" s="48"/>
    </row>
    <row r="568" spans="1:17" x14ac:dyDescent="0.25">
      <c r="A568" s="44">
        <f t="shared" si="48"/>
        <v>567</v>
      </c>
      <c r="B568" s="44" t="s">
        <v>5</v>
      </c>
      <c r="C568" s="44" t="s">
        <v>70</v>
      </c>
      <c r="D568" s="45">
        <v>0</v>
      </c>
      <c r="E568" s="44" t="s">
        <v>7</v>
      </c>
      <c r="F568" s="45">
        <f>Curso[[#This Row],[Tempo]]*$AG$4</f>
        <v>0</v>
      </c>
      <c r="G568" s="46">
        <f t="shared" si="47"/>
        <v>4.1299165757600393</v>
      </c>
      <c r="H568" s="47">
        <f>_xlfn.XLOOKUP(Curso[[#This Row],[Tempo Progr Acum]],Controle[Tempo Esperado Acum],Controle[Data corrida],,1,1)</f>
        <v>44723</v>
      </c>
      <c r="I568" s="44"/>
      <c r="J568" s="48">
        <f ca="1">IF(Curso[[#This Row],[Data Prevista]]&gt;TODAY(),0,IF(Curso[[#This Row],[Data Prevista]]=TODAY(),3,2))</f>
        <v>0</v>
      </c>
      <c r="K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8" s="53" t="str">
        <f>IF((Curso[[#This Row],[Estudado]]-7)&lt;$H$2,"",Curso[[#This Row],[Estudado]]-7)</f>
        <v/>
      </c>
      <c r="M568" s="53" t="str">
        <f>IF((Curso[[#This Row],[Estudado]]-15)&lt;$H$2,"",Curso[[#This Row],[Estudado]]-15)</f>
        <v/>
      </c>
      <c r="N568" s="53" t="str">
        <f>IF((Curso[[#This Row],[Estudado]]-30)&lt;$H$2,"",Curso[[#This Row],[Estudado]]-30)</f>
        <v/>
      </c>
      <c r="O568" s="53" t="str">
        <f>IF((Curso[[#This Row],[Estudado]]-60)&lt;$H$2,"",Curso[[#This Row],[Estudado]]-60)</f>
        <v/>
      </c>
      <c r="P568" s="53" t="str">
        <f>IF((Curso[[#This Row],[Estudado]]-120)&lt;$H$2,"",Curso[[#This Row],[Estudado]]-120)</f>
        <v/>
      </c>
      <c r="Q568" s="48"/>
    </row>
    <row r="569" spans="1:17" x14ac:dyDescent="0.25">
      <c r="A569" s="44">
        <f t="shared" si="48"/>
        <v>568</v>
      </c>
      <c r="B569" s="44" t="s">
        <v>5</v>
      </c>
      <c r="C569" s="44" t="s">
        <v>39</v>
      </c>
      <c r="D569" s="45">
        <v>0</v>
      </c>
      <c r="E569" s="44" t="s">
        <v>7</v>
      </c>
      <c r="F569" s="45">
        <f>Curso[[#This Row],[Tempo]]*$AG$4</f>
        <v>0</v>
      </c>
      <c r="G569" s="46">
        <f t="shared" si="47"/>
        <v>4.1299165757600393</v>
      </c>
      <c r="H569" s="47">
        <f>_xlfn.XLOOKUP(Curso[[#This Row],[Tempo Progr Acum]],Controle[Tempo Esperado Acum],Controle[Data corrida],,1,1)</f>
        <v>44723</v>
      </c>
      <c r="I569" s="44"/>
      <c r="J569" s="48">
        <f ca="1">IF(Curso[[#This Row],[Data Prevista]]&gt;TODAY(),0,IF(Curso[[#This Row],[Data Prevista]]=TODAY(),3,2))</f>
        <v>0</v>
      </c>
      <c r="K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9" s="53" t="str">
        <f>IF((Curso[[#This Row],[Estudado]]-7)&lt;$H$2,"",Curso[[#This Row],[Estudado]]-7)</f>
        <v/>
      </c>
      <c r="M569" s="53" t="str">
        <f>IF((Curso[[#This Row],[Estudado]]-15)&lt;$H$2,"",Curso[[#This Row],[Estudado]]-15)</f>
        <v/>
      </c>
      <c r="N569" s="53" t="str">
        <f>IF((Curso[[#This Row],[Estudado]]-30)&lt;$H$2,"",Curso[[#This Row],[Estudado]]-30)</f>
        <v/>
      </c>
      <c r="O569" s="53" t="str">
        <f>IF((Curso[[#This Row],[Estudado]]-60)&lt;$H$2,"",Curso[[#This Row],[Estudado]]-60)</f>
        <v/>
      </c>
      <c r="P569" s="53" t="str">
        <f>IF((Curso[[#This Row],[Estudado]]-120)&lt;$H$2,"",Curso[[#This Row],[Estudado]]-120)</f>
        <v/>
      </c>
      <c r="Q569" s="48"/>
    </row>
    <row r="570" spans="1:17" x14ac:dyDescent="0.25">
      <c r="A570" s="44">
        <f t="shared" si="48"/>
        <v>569</v>
      </c>
      <c r="B570" s="44" t="s">
        <v>5</v>
      </c>
      <c r="C570" s="44" t="s">
        <v>476</v>
      </c>
      <c r="D570" s="45">
        <v>0</v>
      </c>
      <c r="E570" s="44" t="s">
        <v>7</v>
      </c>
      <c r="F570" s="45">
        <f>Curso[[#This Row],[Tempo]]*$AG$4</f>
        <v>0</v>
      </c>
      <c r="G570" s="46">
        <f t="shared" si="47"/>
        <v>4.1299165757600393</v>
      </c>
      <c r="H570" s="47">
        <f>_xlfn.XLOOKUP(Curso[[#This Row],[Tempo Progr Acum]],Controle[Tempo Esperado Acum],Controle[Data corrida],,1,1)</f>
        <v>44723</v>
      </c>
      <c r="I570" s="44"/>
      <c r="J570" s="48">
        <f ca="1">IF(Curso[[#This Row],[Data Prevista]]&gt;TODAY(),0,IF(Curso[[#This Row],[Data Prevista]]=TODAY(),3,2))</f>
        <v>0</v>
      </c>
      <c r="K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0" s="53" t="str">
        <f>IF((Curso[[#This Row],[Estudado]]-7)&lt;$H$2,"",Curso[[#This Row],[Estudado]]-7)</f>
        <v/>
      </c>
      <c r="M570" s="53" t="str">
        <f>IF((Curso[[#This Row],[Estudado]]-15)&lt;$H$2,"",Curso[[#This Row],[Estudado]]-15)</f>
        <v/>
      </c>
      <c r="N570" s="53" t="str">
        <f>IF((Curso[[#This Row],[Estudado]]-30)&lt;$H$2,"",Curso[[#This Row],[Estudado]]-30)</f>
        <v/>
      </c>
      <c r="O570" s="53" t="str">
        <f>IF((Curso[[#This Row],[Estudado]]-60)&lt;$H$2,"",Curso[[#This Row],[Estudado]]-60)</f>
        <v/>
      </c>
      <c r="P570" s="53" t="str">
        <f>IF((Curso[[#This Row],[Estudado]]-120)&lt;$H$2,"",Curso[[#This Row],[Estudado]]-120)</f>
        <v/>
      </c>
      <c r="Q570" s="48"/>
    </row>
    <row r="571" spans="1:17" x14ac:dyDescent="0.25">
      <c r="A571" s="44">
        <f t="shared" si="48"/>
        <v>570</v>
      </c>
      <c r="B571" s="44" t="s">
        <v>5</v>
      </c>
      <c r="C571" s="44" t="s">
        <v>42</v>
      </c>
      <c r="D571" s="45">
        <v>3.5069444444444445E-3</v>
      </c>
      <c r="E571" s="44"/>
      <c r="F571" s="45">
        <f>Curso[[#This Row],[Tempo]]*$AG$4</f>
        <v>6.9549627757013524E-3</v>
      </c>
      <c r="G571" s="46">
        <f t="shared" si="47"/>
        <v>4.1368715385357406</v>
      </c>
      <c r="H571" s="47">
        <f>_xlfn.XLOOKUP(Curso[[#This Row],[Tempo Progr Acum]],Controle[Tempo Esperado Acum],Controle[Data corrida],,1,1)</f>
        <v>44723</v>
      </c>
      <c r="I571" s="44"/>
      <c r="J571" s="48">
        <f ca="1">IF(Curso[[#This Row],[Data Prevista]]&gt;TODAY(),0,IF(Curso[[#This Row],[Data Prevista]]=TODAY(),3,2))</f>
        <v>0</v>
      </c>
      <c r="K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1" s="53" t="str">
        <f>IF((Curso[[#This Row],[Estudado]]-7)&lt;$H$2,"",Curso[[#This Row],[Estudado]]-7)</f>
        <v/>
      </c>
      <c r="M571" s="53" t="str">
        <f>IF((Curso[[#This Row],[Estudado]]-15)&lt;$H$2,"",Curso[[#This Row],[Estudado]]-15)</f>
        <v/>
      </c>
      <c r="N571" s="53" t="str">
        <f>IF((Curso[[#This Row],[Estudado]]-30)&lt;$H$2,"",Curso[[#This Row],[Estudado]]-30)</f>
        <v/>
      </c>
      <c r="O571" s="53" t="str">
        <f>IF((Curso[[#This Row],[Estudado]]-60)&lt;$H$2,"",Curso[[#This Row],[Estudado]]-60)</f>
        <v/>
      </c>
      <c r="P571" s="53" t="str">
        <f>IF((Curso[[#This Row],[Estudado]]-120)&lt;$H$2,"",Curso[[#This Row],[Estudado]]-120)</f>
        <v/>
      </c>
      <c r="Q571" s="48"/>
    </row>
    <row r="572" spans="1:17" x14ac:dyDescent="0.25">
      <c r="A572" s="44">
        <f t="shared" si="48"/>
        <v>571</v>
      </c>
      <c r="B572" s="44" t="s">
        <v>5</v>
      </c>
      <c r="C572" s="44" t="s">
        <v>477</v>
      </c>
      <c r="D572" s="45">
        <v>5.6249999999999989E-3</v>
      </c>
      <c r="E572" s="44"/>
      <c r="F572" s="45">
        <f>Curso[[#This Row],[Tempo]]*$AG$4</f>
        <v>1.1155484848154642E-2</v>
      </c>
      <c r="G572" s="46">
        <f t="shared" si="47"/>
        <v>4.1480270233838956</v>
      </c>
      <c r="H572" s="47">
        <f>_xlfn.XLOOKUP(Curso[[#This Row],[Tempo Progr Acum]],Controle[Tempo Esperado Acum],Controle[Data corrida],,1,1)</f>
        <v>44723</v>
      </c>
      <c r="I572" s="44"/>
      <c r="J572" s="48">
        <f ca="1">IF(Curso[[#This Row],[Data Prevista]]&gt;TODAY(),0,IF(Curso[[#This Row],[Data Prevista]]=TODAY(),3,2))</f>
        <v>0</v>
      </c>
      <c r="K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2" s="53" t="str">
        <f>IF((Curso[[#This Row],[Estudado]]-7)&lt;$H$2,"",Curso[[#This Row],[Estudado]]-7)</f>
        <v/>
      </c>
      <c r="M572" s="53" t="str">
        <f>IF((Curso[[#This Row],[Estudado]]-15)&lt;$H$2,"",Curso[[#This Row],[Estudado]]-15)</f>
        <v/>
      </c>
      <c r="N572" s="53" t="str">
        <f>IF((Curso[[#This Row],[Estudado]]-30)&lt;$H$2,"",Curso[[#This Row],[Estudado]]-30)</f>
        <v/>
      </c>
      <c r="O572" s="53" t="str">
        <f>IF((Curso[[#This Row],[Estudado]]-60)&lt;$H$2,"",Curso[[#This Row],[Estudado]]-60)</f>
        <v/>
      </c>
      <c r="P572" s="53" t="str">
        <f>IF((Curso[[#This Row],[Estudado]]-120)&lt;$H$2,"",Curso[[#This Row],[Estudado]]-120)</f>
        <v/>
      </c>
      <c r="Q572" s="48"/>
    </row>
    <row r="573" spans="1:17" x14ac:dyDescent="0.25">
      <c r="A573" s="44">
        <f t="shared" si="48"/>
        <v>572</v>
      </c>
      <c r="B573" s="44" t="s">
        <v>5</v>
      </c>
      <c r="C573" s="44" t="s">
        <v>478</v>
      </c>
      <c r="D573" s="45">
        <v>4.3287037037037035E-3</v>
      </c>
      <c r="E573" s="44"/>
      <c r="F573" s="45">
        <f>Curso[[#This Row],[Tempo]]*$AG$4</f>
        <v>8.5846735251231213E-3</v>
      </c>
      <c r="G573" s="46">
        <f t="shared" si="47"/>
        <v>4.1566116969090183</v>
      </c>
      <c r="H573" s="47">
        <f>_xlfn.XLOOKUP(Curso[[#This Row],[Tempo Progr Acum]],Controle[Tempo Esperado Acum],Controle[Data corrida],,1,1)</f>
        <v>44723</v>
      </c>
      <c r="I573" s="44"/>
      <c r="J573" s="48">
        <f ca="1">IF(Curso[[#This Row],[Data Prevista]]&gt;TODAY(),0,IF(Curso[[#This Row],[Data Prevista]]=TODAY(),3,2))</f>
        <v>0</v>
      </c>
      <c r="K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3" s="53" t="str">
        <f>IF((Curso[[#This Row],[Estudado]]-7)&lt;$H$2,"",Curso[[#This Row],[Estudado]]-7)</f>
        <v/>
      </c>
      <c r="M573" s="53" t="str">
        <f>IF((Curso[[#This Row],[Estudado]]-15)&lt;$H$2,"",Curso[[#This Row],[Estudado]]-15)</f>
        <v/>
      </c>
      <c r="N573" s="53" t="str">
        <f>IF((Curso[[#This Row],[Estudado]]-30)&lt;$H$2,"",Curso[[#This Row],[Estudado]]-30)</f>
        <v/>
      </c>
      <c r="O573" s="53" t="str">
        <f>IF((Curso[[#This Row],[Estudado]]-60)&lt;$H$2,"",Curso[[#This Row],[Estudado]]-60)</f>
        <v/>
      </c>
      <c r="P573" s="53" t="str">
        <f>IF((Curso[[#This Row],[Estudado]]-120)&lt;$H$2,"",Curso[[#This Row],[Estudado]]-120)</f>
        <v/>
      </c>
      <c r="Q573" s="48"/>
    </row>
    <row r="574" spans="1:17" x14ac:dyDescent="0.25">
      <c r="A574" s="44">
        <f t="shared" si="48"/>
        <v>573</v>
      </c>
      <c r="B574" s="44" t="s">
        <v>5</v>
      </c>
      <c r="C574" s="44" t="s">
        <v>479</v>
      </c>
      <c r="D574" s="45">
        <v>4.0393518518518521E-3</v>
      </c>
      <c r="E574" s="44"/>
      <c r="F574" s="45">
        <f>Curso[[#This Row],[Tempo]]*$AG$4</f>
        <v>8.0108317119464423E-3</v>
      </c>
      <c r="G574" s="46">
        <f t="shared" si="47"/>
        <v>4.1646225286209644</v>
      </c>
      <c r="H574" s="47">
        <f>_xlfn.XLOOKUP(Curso[[#This Row],[Tempo Progr Acum]],Controle[Tempo Esperado Acum],Controle[Data corrida],,1,1)</f>
        <v>44723</v>
      </c>
      <c r="I574" s="44"/>
      <c r="J574" s="48">
        <f ca="1">IF(Curso[[#This Row],[Data Prevista]]&gt;TODAY(),0,IF(Curso[[#This Row],[Data Prevista]]=TODAY(),3,2))</f>
        <v>0</v>
      </c>
      <c r="K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4" s="53" t="str">
        <f>IF((Curso[[#This Row],[Estudado]]-7)&lt;$H$2,"",Curso[[#This Row],[Estudado]]-7)</f>
        <v/>
      </c>
      <c r="M574" s="53" t="str">
        <f>IF((Curso[[#This Row],[Estudado]]-15)&lt;$H$2,"",Curso[[#This Row],[Estudado]]-15)</f>
        <v/>
      </c>
      <c r="N574" s="53" t="str">
        <f>IF((Curso[[#This Row],[Estudado]]-30)&lt;$H$2,"",Curso[[#This Row],[Estudado]]-30)</f>
        <v/>
      </c>
      <c r="O574" s="53" t="str">
        <f>IF((Curso[[#This Row],[Estudado]]-60)&lt;$H$2,"",Curso[[#This Row],[Estudado]]-60)</f>
        <v/>
      </c>
      <c r="P574" s="53" t="str">
        <f>IF((Curso[[#This Row],[Estudado]]-120)&lt;$H$2,"",Curso[[#This Row],[Estudado]]-120)</f>
        <v/>
      </c>
      <c r="Q574" s="48"/>
    </row>
    <row r="575" spans="1:17" x14ac:dyDescent="0.25">
      <c r="A575" s="44">
        <f t="shared" si="48"/>
        <v>574</v>
      </c>
      <c r="B575" s="44" t="s">
        <v>5</v>
      </c>
      <c r="C575" s="44" t="s">
        <v>480</v>
      </c>
      <c r="D575" s="45">
        <v>0</v>
      </c>
      <c r="E575" s="44" t="s">
        <v>7</v>
      </c>
      <c r="F575" s="45">
        <f>Curso[[#This Row],[Tempo]]*$AG$4</f>
        <v>0</v>
      </c>
      <c r="G575" s="46">
        <f t="shared" si="47"/>
        <v>4.1646225286209644</v>
      </c>
      <c r="H575" s="47">
        <f>_xlfn.XLOOKUP(Curso[[#This Row],[Tempo Progr Acum]],Controle[Tempo Esperado Acum],Controle[Data corrida],,1,1)</f>
        <v>44723</v>
      </c>
      <c r="I575" s="44"/>
      <c r="J575" s="48">
        <f ca="1">IF(Curso[[#This Row],[Data Prevista]]&gt;TODAY(),0,IF(Curso[[#This Row],[Data Prevista]]=TODAY(),3,2))</f>
        <v>0</v>
      </c>
      <c r="K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5" s="53" t="str">
        <f>IF((Curso[[#This Row],[Estudado]]-7)&lt;$H$2,"",Curso[[#This Row],[Estudado]]-7)</f>
        <v/>
      </c>
      <c r="M575" s="53" t="str">
        <f>IF((Curso[[#This Row],[Estudado]]-15)&lt;$H$2,"",Curso[[#This Row],[Estudado]]-15)</f>
        <v/>
      </c>
      <c r="N575" s="53" t="str">
        <f>IF((Curso[[#This Row],[Estudado]]-30)&lt;$H$2,"",Curso[[#This Row],[Estudado]]-30)</f>
        <v/>
      </c>
      <c r="O575" s="53" t="str">
        <f>IF((Curso[[#This Row],[Estudado]]-60)&lt;$H$2,"",Curso[[#This Row],[Estudado]]-60)</f>
        <v/>
      </c>
      <c r="P575" s="53" t="str">
        <f>IF((Curso[[#This Row],[Estudado]]-120)&lt;$H$2,"",Curso[[#This Row],[Estudado]]-120)</f>
        <v/>
      </c>
      <c r="Q575" s="48"/>
    </row>
    <row r="576" spans="1:17" x14ac:dyDescent="0.25">
      <c r="A576" s="44">
        <f t="shared" si="48"/>
        <v>575</v>
      </c>
      <c r="B576" s="44" t="s">
        <v>5</v>
      </c>
      <c r="C576" s="44" t="s">
        <v>481</v>
      </c>
      <c r="D576" s="45">
        <v>3.9699074074074072E-3</v>
      </c>
      <c r="E576" s="44"/>
      <c r="F576" s="45">
        <f>Curso[[#This Row],[Tempo]]*$AG$4</f>
        <v>7.8731096767840382E-3</v>
      </c>
      <c r="G576" s="46">
        <f t="shared" si="47"/>
        <v>4.1724956382977485</v>
      </c>
      <c r="H576" s="47">
        <f>_xlfn.XLOOKUP(Curso[[#This Row],[Tempo Progr Acum]],Controle[Tempo Esperado Acum],Controle[Data corrida],,1,1)</f>
        <v>44725</v>
      </c>
      <c r="I576" s="44"/>
      <c r="J576" s="48">
        <f ca="1">IF(Curso[[#This Row],[Data Prevista]]&gt;TODAY(),0,IF(Curso[[#This Row],[Data Prevista]]=TODAY(),3,2))</f>
        <v>0</v>
      </c>
      <c r="K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6" s="53" t="str">
        <f>IF((Curso[[#This Row],[Estudado]]-7)&lt;$H$2,"",Curso[[#This Row],[Estudado]]-7)</f>
        <v/>
      </c>
      <c r="M576" s="53" t="str">
        <f>IF((Curso[[#This Row],[Estudado]]-15)&lt;$H$2,"",Curso[[#This Row],[Estudado]]-15)</f>
        <v/>
      </c>
      <c r="N576" s="53" t="str">
        <f>IF((Curso[[#This Row],[Estudado]]-30)&lt;$H$2,"",Curso[[#This Row],[Estudado]]-30)</f>
        <v/>
      </c>
      <c r="O576" s="53" t="str">
        <f>IF((Curso[[#This Row],[Estudado]]-60)&lt;$H$2,"",Curso[[#This Row],[Estudado]]-60)</f>
        <v/>
      </c>
      <c r="P576" s="53" t="str">
        <f>IF((Curso[[#This Row],[Estudado]]-120)&lt;$H$2,"",Curso[[#This Row],[Estudado]]-120)</f>
        <v/>
      </c>
      <c r="Q576" s="48"/>
    </row>
    <row r="577" spans="1:17" x14ac:dyDescent="0.25">
      <c r="A577" s="44">
        <f t="shared" si="48"/>
        <v>576</v>
      </c>
      <c r="B577" s="44" t="s">
        <v>5</v>
      </c>
      <c r="C577" s="44" t="s">
        <v>482</v>
      </c>
      <c r="D577" s="45">
        <v>2.3032407407407407E-3</v>
      </c>
      <c r="E577" s="44"/>
      <c r="F577" s="45">
        <f>Curso[[#This Row],[Tempo]]*$AG$4</f>
        <v>4.5677808328863671E-3</v>
      </c>
      <c r="G577" s="46">
        <f t="shared" si="47"/>
        <v>4.1770634191306346</v>
      </c>
      <c r="H577" s="47">
        <f>_xlfn.XLOOKUP(Curso[[#This Row],[Tempo Progr Acum]],Controle[Tempo Esperado Acum],Controle[Data corrida],,1,1)</f>
        <v>44725</v>
      </c>
      <c r="I577" s="44"/>
      <c r="J577" s="48">
        <f ca="1">IF(Curso[[#This Row],[Data Prevista]]&gt;TODAY(),0,IF(Curso[[#This Row],[Data Prevista]]=TODAY(),3,2))</f>
        <v>0</v>
      </c>
      <c r="K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7" s="53" t="str">
        <f>IF((Curso[[#This Row],[Estudado]]-7)&lt;$H$2,"",Curso[[#This Row],[Estudado]]-7)</f>
        <v/>
      </c>
      <c r="M577" s="53" t="str">
        <f>IF((Curso[[#This Row],[Estudado]]-15)&lt;$H$2,"",Curso[[#This Row],[Estudado]]-15)</f>
        <v/>
      </c>
      <c r="N577" s="53" t="str">
        <f>IF((Curso[[#This Row],[Estudado]]-30)&lt;$H$2,"",Curso[[#This Row],[Estudado]]-30)</f>
        <v/>
      </c>
      <c r="O577" s="53" t="str">
        <f>IF((Curso[[#This Row],[Estudado]]-60)&lt;$H$2,"",Curso[[#This Row],[Estudado]]-60)</f>
        <v/>
      </c>
      <c r="P577" s="53" t="str">
        <f>IF((Curso[[#This Row],[Estudado]]-120)&lt;$H$2,"",Curso[[#This Row],[Estudado]]-120)</f>
        <v/>
      </c>
      <c r="Q577" s="48"/>
    </row>
    <row r="578" spans="1:17" x14ac:dyDescent="0.25">
      <c r="A578" s="44">
        <f t="shared" si="48"/>
        <v>577</v>
      </c>
      <c r="B578" s="44" t="s">
        <v>5</v>
      </c>
      <c r="C578" s="44" t="s">
        <v>483</v>
      </c>
      <c r="D578" s="45">
        <v>2.3958333333333336E-3</v>
      </c>
      <c r="E578" s="44"/>
      <c r="F578" s="45">
        <f>Curso[[#This Row],[Tempo]]*$AG$4</f>
        <v>4.7514102131029044E-3</v>
      </c>
      <c r="G578" s="46">
        <f t="shared" si="47"/>
        <v>4.1818148293437378</v>
      </c>
      <c r="H578" s="47">
        <f>_xlfn.XLOOKUP(Curso[[#This Row],[Tempo Progr Acum]],Controle[Tempo Esperado Acum],Controle[Data corrida],,1,1)</f>
        <v>44725</v>
      </c>
      <c r="I578" s="44"/>
      <c r="J578" s="48">
        <f ca="1">IF(Curso[[#This Row],[Data Prevista]]&gt;TODAY(),0,IF(Curso[[#This Row],[Data Prevista]]=TODAY(),3,2))</f>
        <v>0</v>
      </c>
      <c r="K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8" s="53" t="str">
        <f>IF((Curso[[#This Row],[Estudado]]-7)&lt;$H$2,"",Curso[[#This Row],[Estudado]]-7)</f>
        <v/>
      </c>
      <c r="M578" s="53" t="str">
        <f>IF((Curso[[#This Row],[Estudado]]-15)&lt;$H$2,"",Curso[[#This Row],[Estudado]]-15)</f>
        <v/>
      </c>
      <c r="N578" s="53" t="str">
        <f>IF((Curso[[#This Row],[Estudado]]-30)&lt;$H$2,"",Curso[[#This Row],[Estudado]]-30)</f>
        <v/>
      </c>
      <c r="O578" s="53" t="str">
        <f>IF((Curso[[#This Row],[Estudado]]-60)&lt;$H$2,"",Curso[[#This Row],[Estudado]]-60)</f>
        <v/>
      </c>
      <c r="P578" s="53" t="str">
        <f>IF((Curso[[#This Row],[Estudado]]-120)&lt;$H$2,"",Curso[[#This Row],[Estudado]]-120)</f>
        <v/>
      </c>
      <c r="Q578" s="48"/>
    </row>
    <row r="579" spans="1:17" x14ac:dyDescent="0.25">
      <c r="A579" s="44">
        <f t="shared" si="48"/>
        <v>578</v>
      </c>
      <c r="B579" s="44" t="s">
        <v>5</v>
      </c>
      <c r="C579" s="44" t="s">
        <v>484</v>
      </c>
      <c r="D579" s="45">
        <v>0</v>
      </c>
      <c r="E579" s="44" t="s">
        <v>7</v>
      </c>
      <c r="F579" s="45">
        <f>Curso[[#This Row],[Tempo]]*$AG$4</f>
        <v>0</v>
      </c>
      <c r="G579" s="46">
        <f t="shared" si="47"/>
        <v>4.1818148293437378</v>
      </c>
      <c r="H579" s="47">
        <f>_xlfn.XLOOKUP(Curso[[#This Row],[Tempo Progr Acum]],Controle[Tempo Esperado Acum],Controle[Data corrida],,1,1)</f>
        <v>44725</v>
      </c>
      <c r="I579" s="44"/>
      <c r="J579" s="48">
        <f ca="1">IF(Curso[[#This Row],[Data Prevista]]&gt;TODAY(),0,IF(Curso[[#This Row],[Data Prevista]]=TODAY(),3,2))</f>
        <v>0</v>
      </c>
      <c r="K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9" s="53" t="str">
        <f>IF((Curso[[#This Row],[Estudado]]-7)&lt;$H$2,"",Curso[[#This Row],[Estudado]]-7)</f>
        <v/>
      </c>
      <c r="M579" s="53" t="str">
        <f>IF((Curso[[#This Row],[Estudado]]-15)&lt;$H$2,"",Curso[[#This Row],[Estudado]]-15)</f>
        <v/>
      </c>
      <c r="N579" s="53" t="str">
        <f>IF((Curso[[#This Row],[Estudado]]-30)&lt;$H$2,"",Curso[[#This Row],[Estudado]]-30)</f>
        <v/>
      </c>
      <c r="O579" s="53" t="str">
        <f>IF((Curso[[#This Row],[Estudado]]-60)&lt;$H$2,"",Curso[[#This Row],[Estudado]]-60)</f>
        <v/>
      </c>
      <c r="P579" s="53" t="str">
        <f>IF((Curso[[#This Row],[Estudado]]-120)&lt;$H$2,"",Curso[[#This Row],[Estudado]]-120)</f>
        <v/>
      </c>
      <c r="Q579" s="48"/>
    </row>
    <row r="580" spans="1:17" x14ac:dyDescent="0.25">
      <c r="A580" s="44">
        <f t="shared" si="48"/>
        <v>579</v>
      </c>
      <c r="B580" s="44" t="s">
        <v>5</v>
      </c>
      <c r="C580" s="44" t="s">
        <v>485</v>
      </c>
      <c r="D580" s="45">
        <v>0</v>
      </c>
      <c r="E580" s="44" t="s">
        <v>7</v>
      </c>
      <c r="F580" s="45">
        <f>Curso[[#This Row],[Tempo]]*$AG$4</f>
        <v>0</v>
      </c>
      <c r="G580" s="46">
        <f t="shared" ref="G580:G643" si="49">F580+G579</f>
        <v>4.1818148293437378</v>
      </c>
      <c r="H580" s="47">
        <f>_xlfn.XLOOKUP(Curso[[#This Row],[Tempo Progr Acum]],Controle[Tempo Esperado Acum],Controle[Data corrida],,1,1)</f>
        <v>44725</v>
      </c>
      <c r="I580" s="44"/>
      <c r="J580" s="48">
        <f ca="1">IF(Curso[[#This Row],[Data Prevista]]&gt;TODAY(),0,IF(Curso[[#This Row],[Data Prevista]]=TODAY(),3,2))</f>
        <v>0</v>
      </c>
      <c r="K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0" s="53" t="str">
        <f>IF((Curso[[#This Row],[Estudado]]-7)&lt;$H$2,"",Curso[[#This Row],[Estudado]]-7)</f>
        <v/>
      </c>
      <c r="M580" s="53" t="str">
        <f>IF((Curso[[#This Row],[Estudado]]-15)&lt;$H$2,"",Curso[[#This Row],[Estudado]]-15)</f>
        <v/>
      </c>
      <c r="N580" s="53" t="str">
        <f>IF((Curso[[#This Row],[Estudado]]-30)&lt;$H$2,"",Curso[[#This Row],[Estudado]]-30)</f>
        <v/>
      </c>
      <c r="O580" s="53" t="str">
        <f>IF((Curso[[#This Row],[Estudado]]-60)&lt;$H$2,"",Curso[[#This Row],[Estudado]]-60)</f>
        <v/>
      </c>
      <c r="P580" s="53" t="str">
        <f>IF((Curso[[#This Row],[Estudado]]-120)&lt;$H$2,"",Curso[[#This Row],[Estudado]]-120)</f>
        <v/>
      </c>
      <c r="Q580" s="48"/>
    </row>
    <row r="581" spans="1:17" x14ac:dyDescent="0.25">
      <c r="A581" s="44">
        <f t="shared" si="48"/>
        <v>580</v>
      </c>
      <c r="B581" s="44" t="s">
        <v>5</v>
      </c>
      <c r="C581" s="44" t="s">
        <v>486</v>
      </c>
      <c r="D581" s="45">
        <v>1.3217592592592593E-2</v>
      </c>
      <c r="E581" s="44"/>
      <c r="F581" s="45">
        <f>Curso[[#This Row],[Tempo]]*$AG$4</f>
        <v>2.621309402591071E-2</v>
      </c>
      <c r="G581" s="46">
        <f t="shared" si="49"/>
        <v>4.2080279233696487</v>
      </c>
      <c r="H581" s="47">
        <f>_xlfn.XLOOKUP(Curso[[#This Row],[Tempo Progr Acum]],Controle[Tempo Esperado Acum],Controle[Data corrida],,1,1)</f>
        <v>44725</v>
      </c>
      <c r="I581" s="44"/>
      <c r="J581" s="48">
        <f ca="1">IF(Curso[[#This Row],[Data Prevista]]&gt;TODAY(),0,IF(Curso[[#This Row],[Data Prevista]]=TODAY(),3,2))</f>
        <v>0</v>
      </c>
      <c r="K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1" s="53" t="str">
        <f>IF((Curso[[#This Row],[Estudado]]-7)&lt;$H$2,"",Curso[[#This Row],[Estudado]]-7)</f>
        <v/>
      </c>
      <c r="M581" s="53" t="str">
        <f>IF((Curso[[#This Row],[Estudado]]-15)&lt;$H$2,"",Curso[[#This Row],[Estudado]]-15)</f>
        <v/>
      </c>
      <c r="N581" s="53" t="str">
        <f>IF((Curso[[#This Row],[Estudado]]-30)&lt;$H$2,"",Curso[[#This Row],[Estudado]]-30)</f>
        <v/>
      </c>
      <c r="O581" s="53" t="str">
        <f>IF((Curso[[#This Row],[Estudado]]-60)&lt;$H$2,"",Curso[[#This Row],[Estudado]]-60)</f>
        <v/>
      </c>
      <c r="P581" s="53" t="str">
        <f>IF((Curso[[#This Row],[Estudado]]-120)&lt;$H$2,"",Curso[[#This Row],[Estudado]]-120)</f>
        <v/>
      </c>
      <c r="Q581" s="48"/>
    </row>
    <row r="582" spans="1:17" x14ac:dyDescent="0.25">
      <c r="A582" s="44">
        <f t="shared" ref="A582:A645" si="50">A581+1</f>
        <v>581</v>
      </c>
      <c r="B582" s="44" t="s">
        <v>5</v>
      </c>
      <c r="C582" s="44" t="s">
        <v>484</v>
      </c>
      <c r="D582" s="45">
        <v>0</v>
      </c>
      <c r="E582" s="44" t="s">
        <v>7</v>
      </c>
      <c r="F582" s="45">
        <f>Curso[[#This Row],[Tempo]]*$AG$4</f>
        <v>0</v>
      </c>
      <c r="G582" s="46">
        <f t="shared" si="49"/>
        <v>4.2080279233696487</v>
      </c>
      <c r="H582" s="47">
        <f>_xlfn.XLOOKUP(Curso[[#This Row],[Tempo Progr Acum]],Controle[Tempo Esperado Acum],Controle[Data corrida],,1,1)</f>
        <v>44725</v>
      </c>
      <c r="I582" s="44"/>
      <c r="J582" s="48">
        <f ca="1">IF(Curso[[#This Row],[Data Prevista]]&gt;TODAY(),0,IF(Curso[[#This Row],[Data Prevista]]=TODAY(),3,2))</f>
        <v>0</v>
      </c>
      <c r="K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2" s="53" t="str">
        <f>IF((Curso[[#This Row],[Estudado]]-7)&lt;$H$2,"",Curso[[#This Row],[Estudado]]-7)</f>
        <v/>
      </c>
      <c r="M582" s="53" t="str">
        <f>IF((Curso[[#This Row],[Estudado]]-15)&lt;$H$2,"",Curso[[#This Row],[Estudado]]-15)</f>
        <v/>
      </c>
      <c r="N582" s="53" t="str">
        <f>IF((Curso[[#This Row],[Estudado]]-30)&lt;$H$2,"",Curso[[#This Row],[Estudado]]-30)</f>
        <v/>
      </c>
      <c r="O582" s="53" t="str">
        <f>IF((Curso[[#This Row],[Estudado]]-60)&lt;$H$2,"",Curso[[#This Row],[Estudado]]-60)</f>
        <v/>
      </c>
      <c r="P582" s="53" t="str">
        <f>IF((Curso[[#This Row],[Estudado]]-120)&lt;$H$2,"",Curso[[#This Row],[Estudado]]-120)</f>
        <v/>
      </c>
      <c r="Q582" s="48"/>
    </row>
    <row r="583" spans="1:17" x14ac:dyDescent="0.25">
      <c r="A583" s="44">
        <f t="shared" si="50"/>
        <v>582</v>
      </c>
      <c r="B583" s="44" t="s">
        <v>5</v>
      </c>
      <c r="C583" s="44" t="s">
        <v>486</v>
      </c>
      <c r="D583" s="45">
        <v>1.1168981481481481E-2</v>
      </c>
      <c r="E583" s="44"/>
      <c r="F583" s="45">
        <f>Curso[[#This Row],[Tempo]]*$AG$4</f>
        <v>2.2150293988619819E-2</v>
      </c>
      <c r="G583" s="46">
        <f t="shared" si="49"/>
        <v>4.2301782173582687</v>
      </c>
      <c r="H583" s="47">
        <f>_xlfn.XLOOKUP(Curso[[#This Row],[Tempo Progr Acum]],Controle[Tempo Esperado Acum],Controle[Data corrida],,1,1)</f>
        <v>44725</v>
      </c>
      <c r="I583" s="44"/>
      <c r="J583" s="48">
        <f ca="1">IF(Curso[[#This Row],[Data Prevista]]&gt;TODAY(),0,IF(Curso[[#This Row],[Data Prevista]]=TODAY(),3,2))</f>
        <v>0</v>
      </c>
      <c r="K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3" s="53" t="str">
        <f>IF((Curso[[#This Row],[Estudado]]-7)&lt;$H$2,"",Curso[[#This Row],[Estudado]]-7)</f>
        <v/>
      </c>
      <c r="M583" s="53" t="str">
        <f>IF((Curso[[#This Row],[Estudado]]-15)&lt;$H$2,"",Curso[[#This Row],[Estudado]]-15)</f>
        <v/>
      </c>
      <c r="N583" s="53" t="str">
        <f>IF((Curso[[#This Row],[Estudado]]-30)&lt;$H$2,"",Curso[[#This Row],[Estudado]]-30)</f>
        <v/>
      </c>
      <c r="O583" s="53" t="str">
        <f>IF((Curso[[#This Row],[Estudado]]-60)&lt;$H$2,"",Curso[[#This Row],[Estudado]]-60)</f>
        <v/>
      </c>
      <c r="P583" s="53" t="str">
        <f>IF((Curso[[#This Row],[Estudado]]-120)&lt;$H$2,"",Curso[[#This Row],[Estudado]]-120)</f>
        <v/>
      </c>
      <c r="Q583" s="48"/>
    </row>
    <row r="584" spans="1:17" x14ac:dyDescent="0.25">
      <c r="A584" s="44">
        <f t="shared" si="50"/>
        <v>583</v>
      </c>
      <c r="B584" s="44" t="s">
        <v>5</v>
      </c>
      <c r="C584" s="44" t="s">
        <v>484</v>
      </c>
      <c r="D584" s="45">
        <v>0</v>
      </c>
      <c r="E584" s="44" t="s">
        <v>7</v>
      </c>
      <c r="F584" s="45">
        <f>Curso[[#This Row],[Tempo]]*$AG$4</f>
        <v>0</v>
      </c>
      <c r="G584" s="46">
        <f t="shared" si="49"/>
        <v>4.2301782173582687</v>
      </c>
      <c r="H584" s="47">
        <f>_xlfn.XLOOKUP(Curso[[#This Row],[Tempo Progr Acum]],Controle[Tempo Esperado Acum],Controle[Data corrida],,1,1)</f>
        <v>44725</v>
      </c>
      <c r="I584" s="44"/>
      <c r="J584" s="48">
        <f ca="1">IF(Curso[[#This Row],[Data Prevista]]&gt;TODAY(),0,IF(Curso[[#This Row],[Data Prevista]]=TODAY(),3,2))</f>
        <v>0</v>
      </c>
      <c r="K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4" s="53" t="str">
        <f>IF((Curso[[#This Row],[Estudado]]-7)&lt;$H$2,"",Curso[[#This Row],[Estudado]]-7)</f>
        <v/>
      </c>
      <c r="M584" s="53" t="str">
        <f>IF((Curso[[#This Row],[Estudado]]-15)&lt;$H$2,"",Curso[[#This Row],[Estudado]]-15)</f>
        <v/>
      </c>
      <c r="N584" s="53" t="str">
        <f>IF((Curso[[#This Row],[Estudado]]-30)&lt;$H$2,"",Curso[[#This Row],[Estudado]]-30)</f>
        <v/>
      </c>
      <c r="O584" s="53" t="str">
        <f>IF((Curso[[#This Row],[Estudado]]-60)&lt;$H$2,"",Curso[[#This Row],[Estudado]]-60)</f>
        <v/>
      </c>
      <c r="P584" s="53" t="str">
        <f>IF((Curso[[#This Row],[Estudado]]-120)&lt;$H$2,"",Curso[[#This Row],[Estudado]]-120)</f>
        <v/>
      </c>
      <c r="Q584" s="48"/>
    </row>
    <row r="585" spans="1:17" x14ac:dyDescent="0.25">
      <c r="A585" s="44">
        <f t="shared" si="50"/>
        <v>584</v>
      </c>
      <c r="B585" s="44" t="s">
        <v>5</v>
      </c>
      <c r="C585" s="44" t="s">
        <v>486</v>
      </c>
      <c r="D585" s="45">
        <v>9.0277777777777787E-3</v>
      </c>
      <c r="E585" s="44"/>
      <c r="F585" s="45">
        <f>Curso[[#This Row],[Tempo]]*$AG$4</f>
        <v>1.7903864571112395E-2</v>
      </c>
      <c r="G585" s="46">
        <f t="shared" si="49"/>
        <v>4.2480820819293807</v>
      </c>
      <c r="H585" s="47">
        <f>_xlfn.XLOOKUP(Curso[[#This Row],[Tempo Progr Acum]],Controle[Tempo Esperado Acum],Controle[Data corrida],,1,1)</f>
        <v>44725</v>
      </c>
      <c r="I585" s="44"/>
      <c r="J585" s="48">
        <f ca="1">IF(Curso[[#This Row],[Data Prevista]]&gt;TODAY(),0,IF(Curso[[#This Row],[Data Prevista]]=TODAY(),3,2))</f>
        <v>0</v>
      </c>
      <c r="K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5" s="53" t="str">
        <f>IF((Curso[[#This Row],[Estudado]]-7)&lt;$H$2,"",Curso[[#This Row],[Estudado]]-7)</f>
        <v/>
      </c>
      <c r="M585" s="53" t="str">
        <f>IF((Curso[[#This Row],[Estudado]]-15)&lt;$H$2,"",Curso[[#This Row],[Estudado]]-15)</f>
        <v/>
      </c>
      <c r="N585" s="53" t="str">
        <f>IF((Curso[[#This Row],[Estudado]]-30)&lt;$H$2,"",Curso[[#This Row],[Estudado]]-30)</f>
        <v/>
      </c>
      <c r="O585" s="53" t="str">
        <f>IF((Curso[[#This Row],[Estudado]]-60)&lt;$H$2,"",Curso[[#This Row],[Estudado]]-60)</f>
        <v/>
      </c>
      <c r="P585" s="53" t="str">
        <f>IF((Curso[[#This Row],[Estudado]]-120)&lt;$H$2,"",Curso[[#This Row],[Estudado]]-120)</f>
        <v/>
      </c>
      <c r="Q585" s="48"/>
    </row>
    <row r="586" spans="1:17" x14ac:dyDescent="0.25">
      <c r="A586" s="44">
        <f t="shared" si="50"/>
        <v>585</v>
      </c>
      <c r="B586" s="44" t="s">
        <v>5</v>
      </c>
      <c r="C586" s="44" t="s">
        <v>487</v>
      </c>
      <c r="D586" s="45">
        <v>0</v>
      </c>
      <c r="E586" s="44" t="s">
        <v>7</v>
      </c>
      <c r="F586" s="45">
        <f>Curso[[#This Row],[Tempo]]*$AG$4</f>
        <v>0</v>
      </c>
      <c r="G586" s="46">
        <f t="shared" si="49"/>
        <v>4.2480820819293807</v>
      </c>
      <c r="H586" s="47">
        <f>_xlfn.XLOOKUP(Curso[[#This Row],[Tempo Progr Acum]],Controle[Tempo Esperado Acum],Controle[Data corrida],,1,1)</f>
        <v>44725</v>
      </c>
      <c r="I586" s="44"/>
      <c r="J586" s="48">
        <f ca="1">IF(Curso[[#This Row],[Data Prevista]]&gt;TODAY(),0,IF(Curso[[#This Row],[Data Prevista]]=TODAY(),3,2))</f>
        <v>0</v>
      </c>
      <c r="K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6" s="53" t="str">
        <f>IF((Curso[[#This Row],[Estudado]]-7)&lt;$H$2,"",Curso[[#This Row],[Estudado]]-7)</f>
        <v/>
      </c>
      <c r="M586" s="53" t="str">
        <f>IF((Curso[[#This Row],[Estudado]]-15)&lt;$H$2,"",Curso[[#This Row],[Estudado]]-15)</f>
        <v/>
      </c>
      <c r="N586" s="53" t="str">
        <f>IF((Curso[[#This Row],[Estudado]]-30)&lt;$H$2,"",Curso[[#This Row],[Estudado]]-30)</f>
        <v/>
      </c>
      <c r="O586" s="53" t="str">
        <f>IF((Curso[[#This Row],[Estudado]]-60)&lt;$H$2,"",Curso[[#This Row],[Estudado]]-60)</f>
        <v/>
      </c>
      <c r="P586" s="53" t="str">
        <f>IF((Curso[[#This Row],[Estudado]]-120)&lt;$H$2,"",Curso[[#This Row],[Estudado]]-120)</f>
        <v/>
      </c>
      <c r="Q586" s="48"/>
    </row>
    <row r="587" spans="1:17" x14ac:dyDescent="0.25">
      <c r="A587" s="44">
        <f t="shared" si="50"/>
        <v>586</v>
      </c>
      <c r="B587" s="44" t="s">
        <v>5</v>
      </c>
      <c r="C587" s="44" t="s">
        <v>488</v>
      </c>
      <c r="D587" s="45">
        <v>0</v>
      </c>
      <c r="E587" s="44" t="s">
        <v>7</v>
      </c>
      <c r="F587" s="45">
        <f>Curso[[#This Row],[Tempo]]*$AG$4</f>
        <v>0</v>
      </c>
      <c r="G587" s="46">
        <f t="shared" si="49"/>
        <v>4.2480820819293807</v>
      </c>
      <c r="H587" s="47">
        <f>_xlfn.XLOOKUP(Curso[[#This Row],[Tempo Progr Acum]],Controle[Tempo Esperado Acum],Controle[Data corrida],,1,1)</f>
        <v>44725</v>
      </c>
      <c r="I587" s="44"/>
      <c r="J587" s="48">
        <f ca="1">IF(Curso[[#This Row],[Data Prevista]]&gt;TODAY(),0,IF(Curso[[#This Row],[Data Prevista]]=TODAY(),3,2))</f>
        <v>0</v>
      </c>
      <c r="K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7" s="53" t="str">
        <f>IF((Curso[[#This Row],[Estudado]]-7)&lt;$H$2,"",Curso[[#This Row],[Estudado]]-7)</f>
        <v/>
      </c>
      <c r="M587" s="53" t="str">
        <f>IF((Curso[[#This Row],[Estudado]]-15)&lt;$H$2,"",Curso[[#This Row],[Estudado]]-15)</f>
        <v/>
      </c>
      <c r="N587" s="53" t="str">
        <f>IF((Curso[[#This Row],[Estudado]]-30)&lt;$H$2,"",Curso[[#This Row],[Estudado]]-30)</f>
        <v/>
      </c>
      <c r="O587" s="53" t="str">
        <f>IF((Curso[[#This Row],[Estudado]]-60)&lt;$H$2,"",Curso[[#This Row],[Estudado]]-60)</f>
        <v/>
      </c>
      <c r="P587" s="53" t="str">
        <f>IF((Curso[[#This Row],[Estudado]]-120)&lt;$H$2,"",Curso[[#This Row],[Estudado]]-120)</f>
        <v/>
      </c>
      <c r="Q587" s="48"/>
    </row>
    <row r="588" spans="1:17" x14ac:dyDescent="0.25">
      <c r="A588" s="44">
        <f t="shared" si="50"/>
        <v>587</v>
      </c>
      <c r="B588" s="44" t="s">
        <v>5</v>
      </c>
      <c r="C588" s="44" t="s">
        <v>489</v>
      </c>
      <c r="D588" s="45">
        <v>0</v>
      </c>
      <c r="E588" s="44" t="s">
        <v>7</v>
      </c>
      <c r="F588" s="45">
        <f>Curso[[#This Row],[Tempo]]*$AG$4</f>
        <v>0</v>
      </c>
      <c r="G588" s="46">
        <f t="shared" si="49"/>
        <v>4.2480820819293807</v>
      </c>
      <c r="H588" s="47">
        <f>_xlfn.XLOOKUP(Curso[[#This Row],[Tempo Progr Acum]],Controle[Tempo Esperado Acum],Controle[Data corrida],,1,1)</f>
        <v>44725</v>
      </c>
      <c r="I588" s="44"/>
      <c r="J588" s="48">
        <f ca="1">IF(Curso[[#This Row],[Data Prevista]]&gt;TODAY(),0,IF(Curso[[#This Row],[Data Prevista]]=TODAY(),3,2))</f>
        <v>0</v>
      </c>
      <c r="K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8" s="53" t="str">
        <f>IF((Curso[[#This Row],[Estudado]]-7)&lt;$H$2,"",Curso[[#This Row],[Estudado]]-7)</f>
        <v/>
      </c>
      <c r="M588" s="53" t="str">
        <f>IF((Curso[[#This Row],[Estudado]]-15)&lt;$H$2,"",Curso[[#This Row],[Estudado]]-15)</f>
        <v/>
      </c>
      <c r="N588" s="53" t="str">
        <f>IF((Curso[[#This Row],[Estudado]]-30)&lt;$H$2,"",Curso[[#This Row],[Estudado]]-30)</f>
        <v/>
      </c>
      <c r="O588" s="53" t="str">
        <f>IF((Curso[[#This Row],[Estudado]]-60)&lt;$H$2,"",Curso[[#This Row],[Estudado]]-60)</f>
        <v/>
      </c>
      <c r="P588" s="53" t="str">
        <f>IF((Curso[[#This Row],[Estudado]]-120)&lt;$H$2,"",Curso[[#This Row],[Estudado]]-120)</f>
        <v/>
      </c>
      <c r="Q588" s="48"/>
    </row>
    <row r="589" spans="1:17" x14ac:dyDescent="0.25">
      <c r="A589" s="44">
        <f t="shared" si="50"/>
        <v>588</v>
      </c>
      <c r="B589" s="44" t="s">
        <v>5</v>
      </c>
      <c r="C589" s="44" t="s">
        <v>490</v>
      </c>
      <c r="D589" s="45">
        <v>0</v>
      </c>
      <c r="E589" s="44" t="s">
        <v>7</v>
      </c>
      <c r="F589" s="45">
        <f>Curso[[#This Row],[Tempo]]*$AG$4</f>
        <v>0</v>
      </c>
      <c r="G589" s="46">
        <f t="shared" si="49"/>
        <v>4.2480820819293807</v>
      </c>
      <c r="H589" s="47">
        <f>_xlfn.XLOOKUP(Curso[[#This Row],[Tempo Progr Acum]],Controle[Tempo Esperado Acum],Controle[Data corrida],,1,1)</f>
        <v>44725</v>
      </c>
      <c r="I589" s="44"/>
      <c r="J589" s="48">
        <f ca="1">IF(Curso[[#This Row],[Data Prevista]]&gt;TODAY(),0,IF(Curso[[#This Row],[Data Prevista]]=TODAY(),3,2))</f>
        <v>0</v>
      </c>
      <c r="K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9" s="53" t="str">
        <f>IF((Curso[[#This Row],[Estudado]]-7)&lt;$H$2,"",Curso[[#This Row],[Estudado]]-7)</f>
        <v/>
      </c>
      <c r="M589" s="53" t="str">
        <f>IF((Curso[[#This Row],[Estudado]]-15)&lt;$H$2,"",Curso[[#This Row],[Estudado]]-15)</f>
        <v/>
      </c>
      <c r="N589" s="53" t="str">
        <f>IF((Curso[[#This Row],[Estudado]]-30)&lt;$H$2,"",Curso[[#This Row],[Estudado]]-30)</f>
        <v/>
      </c>
      <c r="O589" s="53" t="str">
        <f>IF((Curso[[#This Row],[Estudado]]-60)&lt;$H$2,"",Curso[[#This Row],[Estudado]]-60)</f>
        <v/>
      </c>
      <c r="P589" s="53" t="str">
        <f>IF((Curso[[#This Row],[Estudado]]-120)&lt;$H$2,"",Curso[[#This Row],[Estudado]]-120)</f>
        <v/>
      </c>
      <c r="Q589" s="48"/>
    </row>
    <row r="590" spans="1:17" x14ac:dyDescent="0.25">
      <c r="A590" s="44">
        <f t="shared" si="50"/>
        <v>589</v>
      </c>
      <c r="B590" s="44" t="s">
        <v>5</v>
      </c>
      <c r="C590" s="44" t="s">
        <v>491</v>
      </c>
      <c r="D590" s="45">
        <v>0</v>
      </c>
      <c r="E590" s="44" t="s">
        <v>492</v>
      </c>
      <c r="F590" s="45">
        <f>Curso[[#This Row],[Tempo]]*$AG$4</f>
        <v>0</v>
      </c>
      <c r="G590" s="46">
        <f t="shared" si="49"/>
        <v>4.2480820819293807</v>
      </c>
      <c r="H590" s="47">
        <f>_xlfn.XLOOKUP(Curso[[#This Row],[Tempo Progr Acum]],Controle[Tempo Esperado Acum],Controle[Data corrida],,1,1)</f>
        <v>44725</v>
      </c>
      <c r="I590" s="44"/>
      <c r="J590" s="48">
        <f ca="1">IF(Curso[[#This Row],[Data Prevista]]&gt;TODAY(),0,IF(Curso[[#This Row],[Data Prevista]]=TODAY(),3,2))</f>
        <v>0</v>
      </c>
      <c r="K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0" s="53" t="str">
        <f>IF((Curso[[#This Row],[Estudado]]-7)&lt;$H$2,"",Curso[[#This Row],[Estudado]]-7)</f>
        <v/>
      </c>
      <c r="M590" s="53" t="str">
        <f>IF((Curso[[#This Row],[Estudado]]-15)&lt;$H$2,"",Curso[[#This Row],[Estudado]]-15)</f>
        <v/>
      </c>
      <c r="N590" s="53" t="str">
        <f>IF((Curso[[#This Row],[Estudado]]-30)&lt;$H$2,"",Curso[[#This Row],[Estudado]]-30)</f>
        <v/>
      </c>
      <c r="O590" s="53" t="str">
        <f>IF((Curso[[#This Row],[Estudado]]-60)&lt;$H$2,"",Curso[[#This Row],[Estudado]]-60)</f>
        <v/>
      </c>
      <c r="P590" s="53" t="str">
        <f>IF((Curso[[#This Row],[Estudado]]-120)&lt;$H$2,"",Curso[[#This Row],[Estudado]]-120)</f>
        <v/>
      </c>
      <c r="Q590" s="48"/>
    </row>
    <row r="591" spans="1:17" x14ac:dyDescent="0.25">
      <c r="A591" s="44">
        <f t="shared" si="50"/>
        <v>590</v>
      </c>
      <c r="B591" s="44" t="s">
        <v>493</v>
      </c>
      <c r="C591" s="44" t="s">
        <v>6</v>
      </c>
      <c r="D591" s="45">
        <v>0</v>
      </c>
      <c r="E591" s="44" t="s">
        <v>7</v>
      </c>
      <c r="F591" s="45">
        <f>Curso[[#This Row],[Tempo]]*$AG$4</f>
        <v>0</v>
      </c>
      <c r="G591" s="46">
        <f t="shared" si="49"/>
        <v>4.2480820819293807</v>
      </c>
      <c r="H591" s="47">
        <f>_xlfn.XLOOKUP(Curso[[#This Row],[Tempo Progr Acum]],Controle[Tempo Esperado Acum],Controle[Data corrida],,1,1)</f>
        <v>44725</v>
      </c>
      <c r="I591" s="44"/>
      <c r="J591" s="48">
        <f ca="1">IF(Curso[[#This Row],[Data Prevista]]&gt;TODAY(),0,IF(Curso[[#This Row],[Data Prevista]]=TODAY(),3,2))</f>
        <v>0</v>
      </c>
      <c r="K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1" s="53" t="str">
        <f>IF((Curso[[#This Row],[Estudado]]-7)&lt;$H$2,"",Curso[[#This Row],[Estudado]]-7)</f>
        <v/>
      </c>
      <c r="M591" s="53" t="str">
        <f>IF((Curso[[#This Row],[Estudado]]-15)&lt;$H$2,"",Curso[[#This Row],[Estudado]]-15)</f>
        <v/>
      </c>
      <c r="N591" s="53" t="str">
        <f>IF((Curso[[#This Row],[Estudado]]-30)&lt;$H$2,"",Curso[[#This Row],[Estudado]]-30)</f>
        <v/>
      </c>
      <c r="O591" s="53" t="str">
        <f>IF((Curso[[#This Row],[Estudado]]-60)&lt;$H$2,"",Curso[[#This Row],[Estudado]]-60)</f>
        <v/>
      </c>
      <c r="P591" s="53" t="str">
        <f>IF((Curso[[#This Row],[Estudado]]-120)&lt;$H$2,"",Curso[[#This Row],[Estudado]]-120)</f>
        <v/>
      </c>
      <c r="Q591" s="48"/>
    </row>
    <row r="592" spans="1:17" x14ac:dyDescent="0.25">
      <c r="A592" s="44">
        <f t="shared" si="50"/>
        <v>591</v>
      </c>
      <c r="B592" s="44" t="s">
        <v>493</v>
      </c>
      <c r="C592" s="44" t="s">
        <v>8</v>
      </c>
      <c r="D592" s="45">
        <v>1.9907407407407408E-3</v>
      </c>
      <c r="E592" s="44"/>
      <c r="F592" s="45">
        <f>Curso[[#This Row],[Tempo]]*$AG$4</f>
        <v>3.9480316746555531E-3</v>
      </c>
      <c r="G592" s="46">
        <f t="shared" si="49"/>
        <v>4.2520301136040359</v>
      </c>
      <c r="H592" s="47">
        <f>_xlfn.XLOOKUP(Curso[[#This Row],[Tempo Progr Acum]],Controle[Tempo Esperado Acum],Controle[Data corrida],,1,1)</f>
        <v>44726</v>
      </c>
      <c r="I592" s="44"/>
      <c r="J592" s="48">
        <f ca="1">IF(Curso[[#This Row],[Data Prevista]]&gt;TODAY(),0,IF(Curso[[#This Row],[Data Prevista]]=TODAY(),3,2))</f>
        <v>0</v>
      </c>
      <c r="K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2" s="53" t="str">
        <f>IF((Curso[[#This Row],[Estudado]]-7)&lt;$H$2,"",Curso[[#This Row],[Estudado]]-7)</f>
        <v/>
      </c>
      <c r="M592" s="53" t="str">
        <f>IF((Curso[[#This Row],[Estudado]]-15)&lt;$H$2,"",Curso[[#This Row],[Estudado]]-15)</f>
        <v/>
      </c>
      <c r="N592" s="53" t="str">
        <f>IF((Curso[[#This Row],[Estudado]]-30)&lt;$H$2,"",Curso[[#This Row],[Estudado]]-30)</f>
        <v/>
      </c>
      <c r="O592" s="53" t="str">
        <f>IF((Curso[[#This Row],[Estudado]]-60)&lt;$H$2,"",Curso[[#This Row],[Estudado]]-60)</f>
        <v/>
      </c>
      <c r="P592" s="53" t="str">
        <f>IF((Curso[[#This Row],[Estudado]]-120)&lt;$H$2,"",Curso[[#This Row],[Estudado]]-120)</f>
        <v/>
      </c>
      <c r="Q592" s="48"/>
    </row>
    <row r="593" spans="1:17" x14ac:dyDescent="0.25">
      <c r="A593" s="44">
        <f t="shared" si="50"/>
        <v>592</v>
      </c>
      <c r="B593" s="44" t="s">
        <v>493</v>
      </c>
      <c r="C593" s="44" t="s">
        <v>494</v>
      </c>
      <c r="D593" s="45">
        <v>1.0879629629629629E-3</v>
      </c>
      <c r="E593" s="44"/>
      <c r="F593" s="45">
        <f>Curso[[#This Row],[Tempo]]*$AG$4</f>
        <v>2.1576452175443139E-3</v>
      </c>
      <c r="G593" s="46">
        <f t="shared" si="49"/>
        <v>4.2541877588215806</v>
      </c>
      <c r="H593" s="47">
        <f>_xlfn.XLOOKUP(Curso[[#This Row],[Tempo Progr Acum]],Controle[Tempo Esperado Acum],Controle[Data corrida],,1,1)</f>
        <v>44726</v>
      </c>
      <c r="I593" s="44"/>
      <c r="J593" s="48">
        <f ca="1">IF(Curso[[#This Row],[Data Prevista]]&gt;TODAY(),0,IF(Curso[[#This Row],[Data Prevista]]=TODAY(),3,2))</f>
        <v>0</v>
      </c>
      <c r="K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3" s="53" t="str">
        <f>IF((Curso[[#This Row],[Estudado]]-7)&lt;$H$2,"",Curso[[#This Row],[Estudado]]-7)</f>
        <v/>
      </c>
      <c r="M593" s="53" t="str">
        <f>IF((Curso[[#This Row],[Estudado]]-15)&lt;$H$2,"",Curso[[#This Row],[Estudado]]-15)</f>
        <v/>
      </c>
      <c r="N593" s="53" t="str">
        <f>IF((Curso[[#This Row],[Estudado]]-30)&lt;$H$2,"",Curso[[#This Row],[Estudado]]-30)</f>
        <v/>
      </c>
      <c r="O593" s="53" t="str">
        <f>IF((Curso[[#This Row],[Estudado]]-60)&lt;$H$2,"",Curso[[#This Row],[Estudado]]-60)</f>
        <v/>
      </c>
      <c r="P593" s="53" t="str">
        <f>IF((Curso[[#This Row],[Estudado]]-120)&lt;$H$2,"",Curso[[#This Row],[Estudado]]-120)</f>
        <v/>
      </c>
      <c r="Q593" s="48"/>
    </row>
    <row r="594" spans="1:17" x14ac:dyDescent="0.25">
      <c r="A594" s="44">
        <f t="shared" si="50"/>
        <v>593</v>
      </c>
      <c r="B594" s="44" t="s">
        <v>493</v>
      </c>
      <c r="C594" s="44" t="s">
        <v>10</v>
      </c>
      <c r="D594" s="45">
        <v>0</v>
      </c>
      <c r="E594" s="44" t="s">
        <v>7</v>
      </c>
      <c r="F594" s="45">
        <f>Curso[[#This Row],[Tempo]]*$AG$4</f>
        <v>0</v>
      </c>
      <c r="G594" s="46">
        <f t="shared" si="49"/>
        <v>4.2541877588215806</v>
      </c>
      <c r="H594" s="47">
        <f>_xlfn.XLOOKUP(Curso[[#This Row],[Tempo Progr Acum]],Controle[Tempo Esperado Acum],Controle[Data corrida],,1,1)</f>
        <v>44726</v>
      </c>
      <c r="I594" s="44"/>
      <c r="J594" s="48">
        <f ca="1">IF(Curso[[#This Row],[Data Prevista]]&gt;TODAY(),0,IF(Curso[[#This Row],[Data Prevista]]=TODAY(),3,2))</f>
        <v>0</v>
      </c>
      <c r="K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4" s="53" t="str">
        <f>IF((Curso[[#This Row],[Estudado]]-7)&lt;$H$2,"",Curso[[#This Row],[Estudado]]-7)</f>
        <v/>
      </c>
      <c r="M594" s="53" t="str">
        <f>IF((Curso[[#This Row],[Estudado]]-15)&lt;$H$2,"",Curso[[#This Row],[Estudado]]-15)</f>
        <v/>
      </c>
      <c r="N594" s="53" t="str">
        <f>IF((Curso[[#This Row],[Estudado]]-30)&lt;$H$2,"",Curso[[#This Row],[Estudado]]-30)</f>
        <v/>
      </c>
      <c r="O594" s="53" t="str">
        <f>IF((Curso[[#This Row],[Estudado]]-60)&lt;$H$2,"",Curso[[#This Row],[Estudado]]-60)</f>
        <v/>
      </c>
      <c r="P594" s="53" t="str">
        <f>IF((Curso[[#This Row],[Estudado]]-120)&lt;$H$2,"",Curso[[#This Row],[Estudado]]-120)</f>
        <v/>
      </c>
      <c r="Q594" s="48"/>
    </row>
    <row r="595" spans="1:17" x14ac:dyDescent="0.25">
      <c r="A595" s="44">
        <f t="shared" si="50"/>
        <v>594</v>
      </c>
      <c r="B595" s="44" t="s">
        <v>493</v>
      </c>
      <c r="C595" s="44" t="s">
        <v>11</v>
      </c>
      <c r="D595" s="45">
        <v>2.8819444444444444E-3</v>
      </c>
      <c r="E595" s="44"/>
      <c r="F595" s="45">
        <f>Curso[[#This Row],[Tempo]]*$AG$4</f>
        <v>5.7154644592397252E-3</v>
      </c>
      <c r="G595" s="46">
        <f t="shared" si="49"/>
        <v>4.2599032232808201</v>
      </c>
      <c r="H595" s="47">
        <f>_xlfn.XLOOKUP(Curso[[#This Row],[Tempo Progr Acum]],Controle[Tempo Esperado Acum],Controle[Data corrida],,1,1)</f>
        <v>44726</v>
      </c>
      <c r="I595" s="44"/>
      <c r="J595" s="48">
        <f ca="1">IF(Curso[[#This Row],[Data Prevista]]&gt;TODAY(),0,IF(Curso[[#This Row],[Data Prevista]]=TODAY(),3,2))</f>
        <v>0</v>
      </c>
      <c r="K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5" s="53" t="str">
        <f>IF((Curso[[#This Row],[Estudado]]-7)&lt;$H$2,"",Curso[[#This Row],[Estudado]]-7)</f>
        <v/>
      </c>
      <c r="M595" s="53" t="str">
        <f>IF((Curso[[#This Row],[Estudado]]-15)&lt;$H$2,"",Curso[[#This Row],[Estudado]]-15)</f>
        <v/>
      </c>
      <c r="N595" s="53" t="str">
        <f>IF((Curso[[#This Row],[Estudado]]-30)&lt;$H$2,"",Curso[[#This Row],[Estudado]]-30)</f>
        <v/>
      </c>
      <c r="O595" s="53" t="str">
        <f>IF((Curso[[#This Row],[Estudado]]-60)&lt;$H$2,"",Curso[[#This Row],[Estudado]]-60)</f>
        <v/>
      </c>
      <c r="P595" s="53" t="str">
        <f>IF((Curso[[#This Row],[Estudado]]-120)&lt;$H$2,"",Curso[[#This Row],[Estudado]]-120)</f>
        <v/>
      </c>
      <c r="Q595" s="48"/>
    </row>
    <row r="596" spans="1:17" x14ac:dyDescent="0.25">
      <c r="A596" s="44">
        <f t="shared" si="50"/>
        <v>595</v>
      </c>
      <c r="B596" s="44" t="s">
        <v>493</v>
      </c>
      <c r="C596" s="44" t="s">
        <v>12</v>
      </c>
      <c r="D596" s="45">
        <v>0</v>
      </c>
      <c r="E596" s="44" t="s">
        <v>7</v>
      </c>
      <c r="F596" s="45">
        <f>Curso[[#This Row],[Tempo]]*$AG$4</f>
        <v>0</v>
      </c>
      <c r="G596" s="46">
        <f t="shared" si="49"/>
        <v>4.2599032232808201</v>
      </c>
      <c r="H596" s="47">
        <f>_xlfn.XLOOKUP(Curso[[#This Row],[Tempo Progr Acum]],Controle[Tempo Esperado Acum],Controle[Data corrida],,1,1)</f>
        <v>44726</v>
      </c>
      <c r="I596" s="44"/>
      <c r="J596" s="48">
        <f ca="1">IF(Curso[[#This Row],[Data Prevista]]&gt;TODAY(),0,IF(Curso[[#This Row],[Data Prevista]]=TODAY(),3,2))</f>
        <v>0</v>
      </c>
      <c r="K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6" s="53" t="str">
        <f>IF((Curso[[#This Row],[Estudado]]-7)&lt;$H$2,"",Curso[[#This Row],[Estudado]]-7)</f>
        <v/>
      </c>
      <c r="M596" s="53" t="str">
        <f>IF((Curso[[#This Row],[Estudado]]-15)&lt;$H$2,"",Curso[[#This Row],[Estudado]]-15)</f>
        <v/>
      </c>
      <c r="N596" s="53" t="str">
        <f>IF((Curso[[#This Row],[Estudado]]-30)&lt;$H$2,"",Curso[[#This Row],[Estudado]]-30)</f>
        <v/>
      </c>
      <c r="O596" s="53" t="str">
        <f>IF((Curso[[#This Row],[Estudado]]-60)&lt;$H$2,"",Curso[[#This Row],[Estudado]]-60)</f>
        <v/>
      </c>
      <c r="P596" s="53" t="str">
        <f>IF((Curso[[#This Row],[Estudado]]-120)&lt;$H$2,"",Curso[[#This Row],[Estudado]]-120)</f>
        <v/>
      </c>
      <c r="Q596" s="48"/>
    </row>
    <row r="597" spans="1:17" x14ac:dyDescent="0.25">
      <c r="A597" s="44">
        <f t="shared" si="50"/>
        <v>596</v>
      </c>
      <c r="B597" s="44" t="s">
        <v>493</v>
      </c>
      <c r="C597" s="44" t="s">
        <v>13</v>
      </c>
      <c r="D597" s="45">
        <v>0</v>
      </c>
      <c r="E597" s="44" t="s">
        <v>7</v>
      </c>
      <c r="F597" s="45">
        <f>Curso[[#This Row],[Tempo]]*$AG$4</f>
        <v>0</v>
      </c>
      <c r="G597" s="46">
        <f t="shared" si="49"/>
        <v>4.2599032232808201</v>
      </c>
      <c r="H597" s="47">
        <f>_xlfn.XLOOKUP(Curso[[#This Row],[Tempo Progr Acum]],Controle[Tempo Esperado Acum],Controle[Data corrida],,1,1)</f>
        <v>44726</v>
      </c>
      <c r="I597" s="44"/>
      <c r="J597" s="48">
        <f ca="1">IF(Curso[[#This Row],[Data Prevista]]&gt;TODAY(),0,IF(Curso[[#This Row],[Data Prevista]]=TODAY(),3,2))</f>
        <v>0</v>
      </c>
      <c r="K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7" s="53" t="str">
        <f>IF((Curso[[#This Row],[Estudado]]-7)&lt;$H$2,"",Curso[[#This Row],[Estudado]]-7)</f>
        <v/>
      </c>
      <c r="M597" s="53" t="str">
        <f>IF((Curso[[#This Row],[Estudado]]-15)&lt;$H$2,"",Curso[[#This Row],[Estudado]]-15)</f>
        <v/>
      </c>
      <c r="N597" s="53" t="str">
        <f>IF((Curso[[#This Row],[Estudado]]-30)&lt;$H$2,"",Curso[[#This Row],[Estudado]]-30)</f>
        <v/>
      </c>
      <c r="O597" s="53" t="str">
        <f>IF((Curso[[#This Row],[Estudado]]-60)&lt;$H$2,"",Curso[[#This Row],[Estudado]]-60)</f>
        <v/>
      </c>
      <c r="P597" s="53" t="str">
        <f>IF((Curso[[#This Row],[Estudado]]-120)&lt;$H$2,"",Curso[[#This Row],[Estudado]]-120)</f>
        <v/>
      </c>
      <c r="Q597" s="48"/>
    </row>
    <row r="598" spans="1:17" x14ac:dyDescent="0.25">
      <c r="A598" s="44">
        <f t="shared" si="50"/>
        <v>597</v>
      </c>
      <c r="B598" s="44" t="s">
        <v>493</v>
      </c>
      <c r="C598" s="44" t="s">
        <v>14</v>
      </c>
      <c r="D598" s="45">
        <v>5.5787037037037038E-3</v>
      </c>
      <c r="E598" s="44"/>
      <c r="F598" s="45">
        <f>Curso[[#This Row],[Tempo]]*$AG$4</f>
        <v>1.1063670158046376E-2</v>
      </c>
      <c r="G598" s="46">
        <f t="shared" si="49"/>
        <v>4.2709668934388665</v>
      </c>
      <c r="H598" s="47">
        <f>_xlfn.XLOOKUP(Curso[[#This Row],[Tempo Progr Acum]],Controle[Tempo Esperado Acum],Controle[Data corrida],,1,1)</f>
        <v>44726</v>
      </c>
      <c r="I598" s="44"/>
      <c r="J598" s="48">
        <f ca="1">IF(Curso[[#This Row],[Data Prevista]]&gt;TODAY(),0,IF(Curso[[#This Row],[Data Prevista]]=TODAY(),3,2))</f>
        <v>0</v>
      </c>
      <c r="K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8" s="53" t="str">
        <f>IF((Curso[[#This Row],[Estudado]]-7)&lt;$H$2,"",Curso[[#This Row],[Estudado]]-7)</f>
        <v/>
      </c>
      <c r="M598" s="53" t="str">
        <f>IF((Curso[[#This Row],[Estudado]]-15)&lt;$H$2,"",Curso[[#This Row],[Estudado]]-15)</f>
        <v/>
      </c>
      <c r="N598" s="53" t="str">
        <f>IF((Curso[[#This Row],[Estudado]]-30)&lt;$H$2,"",Curso[[#This Row],[Estudado]]-30)</f>
        <v/>
      </c>
      <c r="O598" s="53" t="str">
        <f>IF((Curso[[#This Row],[Estudado]]-60)&lt;$H$2,"",Curso[[#This Row],[Estudado]]-60)</f>
        <v/>
      </c>
      <c r="P598" s="53" t="str">
        <f>IF((Curso[[#This Row],[Estudado]]-120)&lt;$H$2,"",Curso[[#This Row],[Estudado]]-120)</f>
        <v/>
      </c>
      <c r="Q598" s="48"/>
    </row>
    <row r="599" spans="1:17" x14ac:dyDescent="0.25">
      <c r="A599" s="44">
        <f t="shared" si="50"/>
        <v>598</v>
      </c>
      <c r="B599" s="44" t="s">
        <v>493</v>
      </c>
      <c r="C599" s="44" t="s">
        <v>495</v>
      </c>
      <c r="D599" s="45">
        <v>3.0439814814814821E-3</v>
      </c>
      <c r="E599" s="44"/>
      <c r="F599" s="45">
        <f>Curso[[#This Row],[Tempo]]*$AG$4</f>
        <v>6.0368158746186666E-3</v>
      </c>
      <c r="G599" s="46">
        <f t="shared" si="49"/>
        <v>4.2770037093134849</v>
      </c>
      <c r="H599" s="47">
        <f>_xlfn.XLOOKUP(Curso[[#This Row],[Tempo Progr Acum]],Controle[Tempo Esperado Acum],Controle[Data corrida],,1,1)</f>
        <v>44726</v>
      </c>
      <c r="I599" s="44"/>
      <c r="J599" s="48">
        <f ca="1">IF(Curso[[#This Row],[Data Prevista]]&gt;TODAY(),0,IF(Curso[[#This Row],[Data Prevista]]=TODAY(),3,2))</f>
        <v>0</v>
      </c>
      <c r="K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9" s="53" t="str">
        <f>IF((Curso[[#This Row],[Estudado]]-7)&lt;$H$2,"",Curso[[#This Row],[Estudado]]-7)</f>
        <v/>
      </c>
      <c r="M599" s="53" t="str">
        <f>IF((Curso[[#This Row],[Estudado]]-15)&lt;$H$2,"",Curso[[#This Row],[Estudado]]-15)</f>
        <v/>
      </c>
      <c r="N599" s="53" t="str">
        <f>IF((Curso[[#This Row],[Estudado]]-30)&lt;$H$2,"",Curso[[#This Row],[Estudado]]-30)</f>
        <v/>
      </c>
      <c r="O599" s="53" t="str">
        <f>IF((Curso[[#This Row],[Estudado]]-60)&lt;$H$2,"",Curso[[#This Row],[Estudado]]-60)</f>
        <v/>
      </c>
      <c r="P599" s="53" t="str">
        <f>IF((Curso[[#This Row],[Estudado]]-120)&lt;$H$2,"",Curso[[#This Row],[Estudado]]-120)</f>
        <v/>
      </c>
      <c r="Q599" s="48"/>
    </row>
    <row r="600" spans="1:17" x14ac:dyDescent="0.25">
      <c r="A600" s="44">
        <f t="shared" si="50"/>
        <v>599</v>
      </c>
      <c r="B600" s="44" t="s">
        <v>493</v>
      </c>
      <c r="C600" s="44" t="s">
        <v>496</v>
      </c>
      <c r="D600" s="45">
        <v>3.3217592592592591E-3</v>
      </c>
      <c r="E600" s="44"/>
      <c r="F600" s="45">
        <f>Curso[[#This Row],[Tempo]]*$AG$4</f>
        <v>6.5877040152682777E-3</v>
      </c>
      <c r="G600" s="46">
        <f t="shared" si="49"/>
        <v>4.2835914133287529</v>
      </c>
      <c r="H600" s="47">
        <f>_xlfn.XLOOKUP(Curso[[#This Row],[Tempo Progr Acum]],Controle[Tempo Esperado Acum],Controle[Data corrida],,1,1)</f>
        <v>44726</v>
      </c>
      <c r="I600" s="44"/>
      <c r="J600" s="48">
        <f ca="1">IF(Curso[[#This Row],[Data Prevista]]&gt;TODAY(),0,IF(Curso[[#This Row],[Data Prevista]]=TODAY(),3,2))</f>
        <v>0</v>
      </c>
      <c r="K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0" s="53" t="str">
        <f>IF((Curso[[#This Row],[Estudado]]-7)&lt;$H$2,"",Curso[[#This Row],[Estudado]]-7)</f>
        <v/>
      </c>
      <c r="M600" s="53" t="str">
        <f>IF((Curso[[#This Row],[Estudado]]-15)&lt;$H$2,"",Curso[[#This Row],[Estudado]]-15)</f>
        <v/>
      </c>
      <c r="N600" s="53" t="str">
        <f>IF((Curso[[#This Row],[Estudado]]-30)&lt;$H$2,"",Curso[[#This Row],[Estudado]]-30)</f>
        <v/>
      </c>
      <c r="O600" s="53" t="str">
        <f>IF((Curso[[#This Row],[Estudado]]-60)&lt;$H$2,"",Curso[[#This Row],[Estudado]]-60)</f>
        <v/>
      </c>
      <c r="P600" s="53" t="str">
        <f>IF((Curso[[#This Row],[Estudado]]-120)&lt;$H$2,"",Curso[[#This Row],[Estudado]]-120)</f>
        <v/>
      </c>
      <c r="Q600" s="48"/>
    </row>
    <row r="601" spans="1:17" x14ac:dyDescent="0.25">
      <c r="A601" s="44">
        <f t="shared" si="50"/>
        <v>600</v>
      </c>
      <c r="B601" s="44" t="s">
        <v>493</v>
      </c>
      <c r="C601" s="44" t="s">
        <v>497</v>
      </c>
      <c r="D601" s="45">
        <v>2.9745370370370373E-3</v>
      </c>
      <c r="E601" s="44"/>
      <c r="F601" s="45">
        <f>Curso[[#This Row],[Tempo]]*$AG$4</f>
        <v>5.8990938394562634E-3</v>
      </c>
      <c r="G601" s="46">
        <f t="shared" si="49"/>
        <v>4.2894905071682095</v>
      </c>
      <c r="H601" s="47">
        <f>_xlfn.XLOOKUP(Curso[[#This Row],[Tempo Progr Acum]],Controle[Tempo Esperado Acum],Controle[Data corrida],,1,1)</f>
        <v>44726</v>
      </c>
      <c r="I601" s="44"/>
      <c r="J601" s="48">
        <f ca="1">IF(Curso[[#This Row],[Data Prevista]]&gt;TODAY(),0,IF(Curso[[#This Row],[Data Prevista]]=TODAY(),3,2))</f>
        <v>0</v>
      </c>
      <c r="K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1" s="53" t="str">
        <f>IF((Curso[[#This Row],[Estudado]]-7)&lt;$H$2,"",Curso[[#This Row],[Estudado]]-7)</f>
        <v/>
      </c>
      <c r="M601" s="53" t="str">
        <f>IF((Curso[[#This Row],[Estudado]]-15)&lt;$H$2,"",Curso[[#This Row],[Estudado]]-15)</f>
        <v/>
      </c>
      <c r="N601" s="53" t="str">
        <f>IF((Curso[[#This Row],[Estudado]]-30)&lt;$H$2,"",Curso[[#This Row],[Estudado]]-30)</f>
        <v/>
      </c>
      <c r="O601" s="53" t="str">
        <f>IF((Curso[[#This Row],[Estudado]]-60)&lt;$H$2,"",Curso[[#This Row],[Estudado]]-60)</f>
        <v/>
      </c>
      <c r="P601" s="53" t="str">
        <f>IF((Curso[[#This Row],[Estudado]]-120)&lt;$H$2,"",Curso[[#This Row],[Estudado]]-120)</f>
        <v/>
      </c>
      <c r="Q601" s="48"/>
    </row>
    <row r="602" spans="1:17" x14ac:dyDescent="0.25">
      <c r="A602" s="44">
        <f t="shared" si="50"/>
        <v>601</v>
      </c>
      <c r="B602" s="44" t="s">
        <v>493</v>
      </c>
      <c r="C602" s="44" t="s">
        <v>498</v>
      </c>
      <c r="D602" s="45">
        <v>2.2569444444444447E-3</v>
      </c>
      <c r="E602" s="44"/>
      <c r="F602" s="45">
        <f>Curso[[#This Row],[Tempo]]*$AG$4</f>
        <v>4.4759661427780989E-3</v>
      </c>
      <c r="G602" s="46">
        <f t="shared" si="49"/>
        <v>4.2939664733109879</v>
      </c>
      <c r="H602" s="47">
        <f>_xlfn.XLOOKUP(Curso[[#This Row],[Tempo Progr Acum]],Controle[Tempo Esperado Acum],Controle[Data corrida],,1,1)</f>
        <v>44726</v>
      </c>
      <c r="I602" s="44"/>
      <c r="J602" s="48">
        <f ca="1">IF(Curso[[#This Row],[Data Prevista]]&gt;TODAY(),0,IF(Curso[[#This Row],[Data Prevista]]=TODAY(),3,2))</f>
        <v>0</v>
      </c>
      <c r="K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2" s="53" t="str">
        <f>IF((Curso[[#This Row],[Estudado]]-7)&lt;$H$2,"",Curso[[#This Row],[Estudado]]-7)</f>
        <v/>
      </c>
      <c r="M602" s="53" t="str">
        <f>IF((Curso[[#This Row],[Estudado]]-15)&lt;$H$2,"",Curso[[#This Row],[Estudado]]-15)</f>
        <v/>
      </c>
      <c r="N602" s="53" t="str">
        <f>IF((Curso[[#This Row],[Estudado]]-30)&lt;$H$2,"",Curso[[#This Row],[Estudado]]-30)</f>
        <v/>
      </c>
      <c r="O602" s="53" t="str">
        <f>IF((Curso[[#This Row],[Estudado]]-60)&lt;$H$2,"",Curso[[#This Row],[Estudado]]-60)</f>
        <v/>
      </c>
      <c r="P602" s="53" t="str">
        <f>IF((Curso[[#This Row],[Estudado]]-120)&lt;$H$2,"",Curso[[#This Row],[Estudado]]-120)</f>
        <v/>
      </c>
      <c r="Q602" s="48"/>
    </row>
    <row r="603" spans="1:17" x14ac:dyDescent="0.25">
      <c r="A603" s="44">
        <f t="shared" si="50"/>
        <v>602</v>
      </c>
      <c r="B603" s="44" t="s">
        <v>493</v>
      </c>
      <c r="C603" s="44" t="s">
        <v>499</v>
      </c>
      <c r="D603" s="45">
        <v>3.3333333333333335E-3</v>
      </c>
      <c r="E603" s="44"/>
      <c r="F603" s="45">
        <f>Curso[[#This Row],[Tempo]]*$AG$4</f>
        <v>6.6106576877953457E-3</v>
      </c>
      <c r="G603" s="46">
        <f t="shared" si="49"/>
        <v>4.300577130998783</v>
      </c>
      <c r="H603" s="47">
        <f>_xlfn.XLOOKUP(Curso[[#This Row],[Tempo Progr Acum]],Controle[Tempo Esperado Acum],Controle[Data corrida],,1,1)</f>
        <v>44726</v>
      </c>
      <c r="I603" s="44"/>
      <c r="J603" s="48">
        <f ca="1">IF(Curso[[#This Row],[Data Prevista]]&gt;TODAY(),0,IF(Curso[[#This Row],[Data Prevista]]=TODAY(),3,2))</f>
        <v>0</v>
      </c>
      <c r="K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3" s="53" t="str">
        <f>IF((Curso[[#This Row],[Estudado]]-7)&lt;$H$2,"",Curso[[#This Row],[Estudado]]-7)</f>
        <v/>
      </c>
      <c r="M603" s="53" t="str">
        <f>IF((Curso[[#This Row],[Estudado]]-15)&lt;$H$2,"",Curso[[#This Row],[Estudado]]-15)</f>
        <v/>
      </c>
      <c r="N603" s="53" t="str">
        <f>IF((Curso[[#This Row],[Estudado]]-30)&lt;$H$2,"",Curso[[#This Row],[Estudado]]-30)</f>
        <v/>
      </c>
      <c r="O603" s="53" t="str">
        <f>IF((Curso[[#This Row],[Estudado]]-60)&lt;$H$2,"",Curso[[#This Row],[Estudado]]-60)</f>
        <v/>
      </c>
      <c r="P603" s="53" t="str">
        <f>IF((Curso[[#This Row],[Estudado]]-120)&lt;$H$2,"",Curso[[#This Row],[Estudado]]-120)</f>
        <v/>
      </c>
      <c r="Q603" s="48"/>
    </row>
    <row r="604" spans="1:17" x14ac:dyDescent="0.25">
      <c r="A604" s="44">
        <f t="shared" si="50"/>
        <v>603</v>
      </c>
      <c r="B604" s="44" t="s">
        <v>493</v>
      </c>
      <c r="C604" s="44" t="s">
        <v>500</v>
      </c>
      <c r="D604" s="45">
        <v>7.6388888888888886E-3</v>
      </c>
      <c r="E604" s="44"/>
      <c r="F604" s="45">
        <f>Curso[[#This Row],[Tempo]]*$AG$4</f>
        <v>1.5149423867864331E-2</v>
      </c>
      <c r="G604" s="46">
        <f t="shared" si="49"/>
        <v>4.3157265548666475</v>
      </c>
      <c r="H604" s="47">
        <f>_xlfn.XLOOKUP(Curso[[#This Row],[Tempo Progr Acum]],Controle[Tempo Esperado Acum],Controle[Data corrida],,1,1)</f>
        <v>44726</v>
      </c>
      <c r="I604" s="44"/>
      <c r="J604" s="48">
        <f ca="1">IF(Curso[[#This Row],[Data Prevista]]&gt;TODAY(),0,IF(Curso[[#This Row],[Data Prevista]]=TODAY(),3,2))</f>
        <v>0</v>
      </c>
      <c r="K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4" s="53" t="str">
        <f>IF((Curso[[#This Row],[Estudado]]-7)&lt;$H$2,"",Curso[[#This Row],[Estudado]]-7)</f>
        <v/>
      </c>
      <c r="M604" s="53" t="str">
        <f>IF((Curso[[#This Row],[Estudado]]-15)&lt;$H$2,"",Curso[[#This Row],[Estudado]]-15)</f>
        <v/>
      </c>
      <c r="N604" s="53" t="str">
        <f>IF((Curso[[#This Row],[Estudado]]-30)&lt;$H$2,"",Curso[[#This Row],[Estudado]]-30)</f>
        <v/>
      </c>
      <c r="O604" s="53" t="str">
        <f>IF((Curso[[#This Row],[Estudado]]-60)&lt;$H$2,"",Curso[[#This Row],[Estudado]]-60)</f>
        <v/>
      </c>
      <c r="P604" s="53" t="str">
        <f>IF((Curso[[#This Row],[Estudado]]-120)&lt;$H$2,"",Curso[[#This Row],[Estudado]]-120)</f>
        <v/>
      </c>
      <c r="Q604" s="48"/>
    </row>
    <row r="605" spans="1:17" x14ac:dyDescent="0.25">
      <c r="A605" s="44">
        <f t="shared" si="50"/>
        <v>604</v>
      </c>
      <c r="B605" s="44" t="s">
        <v>493</v>
      </c>
      <c r="C605" s="44" t="s">
        <v>501</v>
      </c>
      <c r="D605" s="45">
        <v>5.7060185185185191E-3</v>
      </c>
      <c r="E605" s="44"/>
      <c r="F605" s="45">
        <f>Curso[[#This Row],[Tempo]]*$AG$4</f>
        <v>1.1316160555844116E-2</v>
      </c>
      <c r="G605" s="46">
        <f t="shared" si="49"/>
        <v>4.3270427154224915</v>
      </c>
      <c r="H605" s="47">
        <f>_xlfn.XLOOKUP(Curso[[#This Row],[Tempo Progr Acum]],Controle[Tempo Esperado Acum],Controle[Data corrida],,1,1)</f>
        <v>44726</v>
      </c>
      <c r="I605" s="44"/>
      <c r="J605" s="48">
        <f ca="1">IF(Curso[[#This Row],[Data Prevista]]&gt;TODAY(),0,IF(Curso[[#This Row],[Data Prevista]]=TODAY(),3,2))</f>
        <v>0</v>
      </c>
      <c r="K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5" s="53" t="str">
        <f>IF((Curso[[#This Row],[Estudado]]-7)&lt;$H$2,"",Curso[[#This Row],[Estudado]]-7)</f>
        <v/>
      </c>
      <c r="M605" s="53" t="str">
        <f>IF((Curso[[#This Row],[Estudado]]-15)&lt;$H$2,"",Curso[[#This Row],[Estudado]]-15)</f>
        <v/>
      </c>
      <c r="N605" s="53" t="str">
        <f>IF((Curso[[#This Row],[Estudado]]-30)&lt;$H$2,"",Curso[[#This Row],[Estudado]]-30)</f>
        <v/>
      </c>
      <c r="O605" s="53" t="str">
        <f>IF((Curso[[#This Row],[Estudado]]-60)&lt;$H$2,"",Curso[[#This Row],[Estudado]]-60)</f>
        <v/>
      </c>
      <c r="P605" s="53" t="str">
        <f>IF((Curso[[#This Row],[Estudado]]-120)&lt;$H$2,"",Curso[[#This Row],[Estudado]]-120)</f>
        <v/>
      </c>
      <c r="Q605" s="48"/>
    </row>
    <row r="606" spans="1:17" x14ac:dyDescent="0.25">
      <c r="A606" s="44">
        <f t="shared" si="50"/>
        <v>605</v>
      </c>
      <c r="B606" s="44" t="s">
        <v>493</v>
      </c>
      <c r="C606" s="44" t="s">
        <v>502</v>
      </c>
      <c r="D606" s="45">
        <v>4.108796296296297E-3</v>
      </c>
      <c r="E606" s="44"/>
      <c r="F606" s="45">
        <f>Curso[[#This Row],[Tempo]]*$AG$4</f>
        <v>8.1485537471088464E-3</v>
      </c>
      <c r="G606" s="46">
        <f t="shared" si="49"/>
        <v>4.3351912691696004</v>
      </c>
      <c r="H606" s="47">
        <f>_xlfn.XLOOKUP(Curso[[#This Row],[Tempo Progr Acum]],Controle[Tempo Esperado Acum],Controle[Data corrida],,1,1)</f>
        <v>44726</v>
      </c>
      <c r="I606" s="44"/>
      <c r="J606" s="48">
        <f ca="1">IF(Curso[[#This Row],[Data Prevista]]&gt;TODAY(),0,IF(Curso[[#This Row],[Data Prevista]]=TODAY(),3,2))</f>
        <v>0</v>
      </c>
      <c r="K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6" s="53" t="str">
        <f>IF((Curso[[#This Row],[Estudado]]-7)&lt;$H$2,"",Curso[[#This Row],[Estudado]]-7)</f>
        <v/>
      </c>
      <c r="M606" s="53" t="str">
        <f>IF((Curso[[#This Row],[Estudado]]-15)&lt;$H$2,"",Curso[[#This Row],[Estudado]]-15)</f>
        <v/>
      </c>
      <c r="N606" s="53" t="str">
        <f>IF((Curso[[#This Row],[Estudado]]-30)&lt;$H$2,"",Curso[[#This Row],[Estudado]]-30)</f>
        <v/>
      </c>
      <c r="O606" s="53" t="str">
        <f>IF((Curso[[#This Row],[Estudado]]-60)&lt;$H$2,"",Curso[[#This Row],[Estudado]]-60)</f>
        <v/>
      </c>
      <c r="P606" s="53" t="str">
        <f>IF((Curso[[#This Row],[Estudado]]-120)&lt;$H$2,"",Curso[[#This Row],[Estudado]]-120)</f>
        <v/>
      </c>
      <c r="Q606" s="48"/>
    </row>
    <row r="607" spans="1:17" x14ac:dyDescent="0.25">
      <c r="A607" s="44">
        <f t="shared" si="50"/>
        <v>606</v>
      </c>
      <c r="B607" s="44" t="s">
        <v>493</v>
      </c>
      <c r="C607" s="44" t="s">
        <v>503</v>
      </c>
      <c r="D607" s="45">
        <v>5.7986111111111112E-3</v>
      </c>
      <c r="E607" s="44"/>
      <c r="F607" s="45">
        <f>Curso[[#This Row],[Tempo]]*$AG$4</f>
        <v>1.1499789936060652E-2</v>
      </c>
      <c r="G607" s="46">
        <f t="shared" si="49"/>
        <v>4.3466910591056607</v>
      </c>
      <c r="H607" s="47">
        <f>_xlfn.XLOOKUP(Curso[[#This Row],[Tempo Progr Acum]],Controle[Tempo Esperado Acum],Controle[Data corrida],,1,1)</f>
        <v>44727</v>
      </c>
      <c r="I607" s="44"/>
      <c r="J607" s="48">
        <f ca="1">IF(Curso[[#This Row],[Data Prevista]]&gt;TODAY(),0,IF(Curso[[#This Row],[Data Prevista]]=TODAY(),3,2))</f>
        <v>0</v>
      </c>
      <c r="K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7" s="53" t="str">
        <f>IF((Curso[[#This Row],[Estudado]]-7)&lt;$H$2,"",Curso[[#This Row],[Estudado]]-7)</f>
        <v/>
      </c>
      <c r="M607" s="53" t="str">
        <f>IF((Curso[[#This Row],[Estudado]]-15)&lt;$H$2,"",Curso[[#This Row],[Estudado]]-15)</f>
        <v/>
      </c>
      <c r="N607" s="53" t="str">
        <f>IF((Curso[[#This Row],[Estudado]]-30)&lt;$H$2,"",Curso[[#This Row],[Estudado]]-30)</f>
        <v/>
      </c>
      <c r="O607" s="53" t="str">
        <f>IF((Curso[[#This Row],[Estudado]]-60)&lt;$H$2,"",Curso[[#This Row],[Estudado]]-60)</f>
        <v/>
      </c>
      <c r="P607" s="53" t="str">
        <f>IF((Curso[[#This Row],[Estudado]]-120)&lt;$H$2,"",Curso[[#This Row],[Estudado]]-120)</f>
        <v/>
      </c>
      <c r="Q607" s="48"/>
    </row>
    <row r="608" spans="1:17" x14ac:dyDescent="0.25">
      <c r="A608" s="44">
        <f t="shared" si="50"/>
        <v>607</v>
      </c>
      <c r="B608" s="44" t="s">
        <v>493</v>
      </c>
      <c r="C608" s="44" t="s">
        <v>504</v>
      </c>
      <c r="D608" s="45">
        <v>4.1203703703703706E-3</v>
      </c>
      <c r="E608" s="44"/>
      <c r="F608" s="45">
        <f>Curso[[#This Row],[Tempo]]*$AG$4</f>
        <v>8.1715074196359126E-3</v>
      </c>
      <c r="G608" s="46">
        <f t="shared" si="49"/>
        <v>4.3548625665252967</v>
      </c>
      <c r="H608" s="47">
        <f>_xlfn.XLOOKUP(Curso[[#This Row],[Tempo Progr Acum]],Controle[Tempo Esperado Acum],Controle[Data corrida],,1,1)</f>
        <v>44727</v>
      </c>
      <c r="I608" s="44"/>
      <c r="J608" s="48">
        <f ca="1">IF(Curso[[#This Row],[Data Prevista]]&gt;TODAY(),0,IF(Curso[[#This Row],[Data Prevista]]=TODAY(),3,2))</f>
        <v>0</v>
      </c>
      <c r="K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8" s="53" t="str">
        <f>IF((Curso[[#This Row],[Estudado]]-7)&lt;$H$2,"",Curso[[#This Row],[Estudado]]-7)</f>
        <v/>
      </c>
      <c r="M608" s="53" t="str">
        <f>IF((Curso[[#This Row],[Estudado]]-15)&lt;$H$2,"",Curso[[#This Row],[Estudado]]-15)</f>
        <v/>
      </c>
      <c r="N608" s="53" t="str">
        <f>IF((Curso[[#This Row],[Estudado]]-30)&lt;$H$2,"",Curso[[#This Row],[Estudado]]-30)</f>
        <v/>
      </c>
      <c r="O608" s="53" t="str">
        <f>IF((Curso[[#This Row],[Estudado]]-60)&lt;$H$2,"",Curso[[#This Row],[Estudado]]-60)</f>
        <v/>
      </c>
      <c r="P608" s="53" t="str">
        <f>IF((Curso[[#This Row],[Estudado]]-120)&lt;$H$2,"",Curso[[#This Row],[Estudado]]-120)</f>
        <v/>
      </c>
      <c r="Q608" s="48"/>
    </row>
    <row r="609" spans="1:17" x14ac:dyDescent="0.25">
      <c r="A609" s="44">
        <f t="shared" si="50"/>
        <v>608</v>
      </c>
      <c r="B609" s="44" t="s">
        <v>493</v>
      </c>
      <c r="C609" s="44" t="s">
        <v>505</v>
      </c>
      <c r="D609" s="45">
        <v>5.0115740740740737E-3</v>
      </c>
      <c r="E609" s="44"/>
      <c r="F609" s="45">
        <f>Curso[[#This Row],[Tempo]]*$AG$4</f>
        <v>9.9389402042200838E-3</v>
      </c>
      <c r="G609" s="46">
        <f t="shared" si="49"/>
        <v>4.3648015067295169</v>
      </c>
      <c r="H609" s="47">
        <f>_xlfn.XLOOKUP(Curso[[#This Row],[Tempo Progr Acum]],Controle[Tempo Esperado Acum],Controle[Data corrida],,1,1)</f>
        <v>44727</v>
      </c>
      <c r="I609" s="44"/>
      <c r="J609" s="48">
        <f ca="1">IF(Curso[[#This Row],[Data Prevista]]&gt;TODAY(),0,IF(Curso[[#This Row],[Data Prevista]]=TODAY(),3,2))</f>
        <v>0</v>
      </c>
      <c r="K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9" s="53" t="str">
        <f>IF((Curso[[#This Row],[Estudado]]-7)&lt;$H$2,"",Curso[[#This Row],[Estudado]]-7)</f>
        <v/>
      </c>
      <c r="M609" s="53" t="str">
        <f>IF((Curso[[#This Row],[Estudado]]-15)&lt;$H$2,"",Curso[[#This Row],[Estudado]]-15)</f>
        <v/>
      </c>
      <c r="N609" s="53" t="str">
        <f>IF((Curso[[#This Row],[Estudado]]-30)&lt;$H$2,"",Curso[[#This Row],[Estudado]]-30)</f>
        <v/>
      </c>
      <c r="O609" s="53" t="str">
        <f>IF((Curso[[#This Row],[Estudado]]-60)&lt;$H$2,"",Curso[[#This Row],[Estudado]]-60)</f>
        <v/>
      </c>
      <c r="P609" s="53" t="str">
        <f>IF((Curso[[#This Row],[Estudado]]-120)&lt;$H$2,"",Curso[[#This Row],[Estudado]]-120)</f>
        <v/>
      </c>
      <c r="Q609" s="48"/>
    </row>
    <row r="610" spans="1:17" x14ac:dyDescent="0.25">
      <c r="A610" s="44">
        <f t="shared" si="50"/>
        <v>609</v>
      </c>
      <c r="B610" s="44" t="s">
        <v>493</v>
      </c>
      <c r="C610" s="44" t="s">
        <v>506</v>
      </c>
      <c r="D610" s="45">
        <v>3.9814814814814817E-3</v>
      </c>
      <c r="E610" s="44"/>
      <c r="F610" s="45">
        <f>Curso[[#This Row],[Tempo]]*$AG$4</f>
        <v>7.8960633493111061E-3</v>
      </c>
      <c r="G610" s="46">
        <f t="shared" si="49"/>
        <v>4.3726975700788282</v>
      </c>
      <c r="H610" s="47">
        <f>_xlfn.XLOOKUP(Curso[[#This Row],[Tempo Progr Acum]],Controle[Tempo Esperado Acum],Controle[Data corrida],,1,1)</f>
        <v>44727</v>
      </c>
      <c r="I610" s="44"/>
      <c r="J610" s="48">
        <f ca="1">IF(Curso[[#This Row],[Data Prevista]]&gt;TODAY(),0,IF(Curso[[#This Row],[Data Prevista]]=TODAY(),3,2))</f>
        <v>0</v>
      </c>
      <c r="K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0" s="53" t="str">
        <f>IF((Curso[[#This Row],[Estudado]]-7)&lt;$H$2,"",Curso[[#This Row],[Estudado]]-7)</f>
        <v/>
      </c>
      <c r="M610" s="53" t="str">
        <f>IF((Curso[[#This Row],[Estudado]]-15)&lt;$H$2,"",Curso[[#This Row],[Estudado]]-15)</f>
        <v/>
      </c>
      <c r="N610" s="53" t="str">
        <f>IF((Curso[[#This Row],[Estudado]]-30)&lt;$H$2,"",Curso[[#This Row],[Estudado]]-30)</f>
        <v/>
      </c>
      <c r="O610" s="53" t="str">
        <f>IF((Curso[[#This Row],[Estudado]]-60)&lt;$H$2,"",Curso[[#This Row],[Estudado]]-60)</f>
        <v/>
      </c>
      <c r="P610" s="53" t="str">
        <f>IF((Curso[[#This Row],[Estudado]]-120)&lt;$H$2,"",Curso[[#This Row],[Estudado]]-120)</f>
        <v/>
      </c>
      <c r="Q610" s="48"/>
    </row>
    <row r="611" spans="1:17" x14ac:dyDescent="0.25">
      <c r="A611" s="44">
        <f t="shared" si="50"/>
        <v>610</v>
      </c>
      <c r="B611" s="44" t="s">
        <v>493</v>
      </c>
      <c r="C611" s="44" t="s">
        <v>507</v>
      </c>
      <c r="D611" s="45">
        <v>3.1828703703703702E-3</v>
      </c>
      <c r="E611" s="44"/>
      <c r="F611" s="45">
        <f>Curso[[#This Row],[Tempo]]*$AG$4</f>
        <v>6.3122599449434713E-3</v>
      </c>
      <c r="G611" s="46">
        <f t="shared" si="49"/>
        <v>4.3790098300237714</v>
      </c>
      <c r="H611" s="47">
        <f>_xlfn.XLOOKUP(Curso[[#This Row],[Tempo Progr Acum]],Controle[Tempo Esperado Acum],Controle[Data corrida],,1,1)</f>
        <v>44727</v>
      </c>
      <c r="I611" s="44"/>
      <c r="J611" s="48">
        <f ca="1">IF(Curso[[#This Row],[Data Prevista]]&gt;TODAY(),0,IF(Curso[[#This Row],[Data Prevista]]=TODAY(),3,2))</f>
        <v>0</v>
      </c>
      <c r="K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1" s="53" t="str">
        <f>IF((Curso[[#This Row],[Estudado]]-7)&lt;$H$2,"",Curso[[#This Row],[Estudado]]-7)</f>
        <v/>
      </c>
      <c r="M611" s="53" t="str">
        <f>IF((Curso[[#This Row],[Estudado]]-15)&lt;$H$2,"",Curso[[#This Row],[Estudado]]-15)</f>
        <v/>
      </c>
      <c r="N611" s="53" t="str">
        <f>IF((Curso[[#This Row],[Estudado]]-30)&lt;$H$2,"",Curso[[#This Row],[Estudado]]-30)</f>
        <v/>
      </c>
      <c r="O611" s="53" t="str">
        <f>IF((Curso[[#This Row],[Estudado]]-60)&lt;$H$2,"",Curso[[#This Row],[Estudado]]-60)</f>
        <v/>
      </c>
      <c r="P611" s="53" t="str">
        <f>IF((Curso[[#This Row],[Estudado]]-120)&lt;$H$2,"",Curso[[#This Row],[Estudado]]-120)</f>
        <v/>
      </c>
      <c r="Q611" s="48"/>
    </row>
    <row r="612" spans="1:17" x14ac:dyDescent="0.25">
      <c r="A612" s="44">
        <f t="shared" si="50"/>
        <v>611</v>
      </c>
      <c r="B612" s="44" t="s">
        <v>493</v>
      </c>
      <c r="C612" s="44" t="s">
        <v>508</v>
      </c>
      <c r="D612" s="45">
        <v>3.8310185185185183E-3</v>
      </c>
      <c r="E612" s="44"/>
      <c r="F612" s="45">
        <f>Curso[[#This Row],[Tempo]]*$AG$4</f>
        <v>7.5976656064592326E-3</v>
      </c>
      <c r="G612" s="46">
        <f t="shared" si="49"/>
        <v>4.3866074956302308</v>
      </c>
      <c r="H612" s="47">
        <f>_xlfn.XLOOKUP(Curso[[#This Row],[Tempo Progr Acum]],Controle[Tempo Esperado Acum],Controle[Data corrida],,1,1)</f>
        <v>44727</v>
      </c>
      <c r="I612" s="44"/>
      <c r="J612" s="48">
        <f ca="1">IF(Curso[[#This Row],[Data Prevista]]&gt;TODAY(),0,IF(Curso[[#This Row],[Data Prevista]]=TODAY(),3,2))</f>
        <v>0</v>
      </c>
      <c r="K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2" s="53" t="str">
        <f>IF((Curso[[#This Row],[Estudado]]-7)&lt;$H$2,"",Curso[[#This Row],[Estudado]]-7)</f>
        <v/>
      </c>
      <c r="M612" s="53" t="str">
        <f>IF((Curso[[#This Row],[Estudado]]-15)&lt;$H$2,"",Curso[[#This Row],[Estudado]]-15)</f>
        <v/>
      </c>
      <c r="N612" s="53" t="str">
        <f>IF((Curso[[#This Row],[Estudado]]-30)&lt;$H$2,"",Curso[[#This Row],[Estudado]]-30)</f>
        <v/>
      </c>
      <c r="O612" s="53" t="str">
        <f>IF((Curso[[#This Row],[Estudado]]-60)&lt;$H$2,"",Curso[[#This Row],[Estudado]]-60)</f>
        <v/>
      </c>
      <c r="P612" s="53" t="str">
        <f>IF((Curso[[#This Row],[Estudado]]-120)&lt;$H$2,"",Curso[[#This Row],[Estudado]]-120)</f>
        <v/>
      </c>
      <c r="Q612" s="48"/>
    </row>
    <row r="613" spans="1:17" x14ac:dyDescent="0.25">
      <c r="A613" s="44">
        <f t="shared" si="50"/>
        <v>612</v>
      </c>
      <c r="B613" s="44" t="s">
        <v>493</v>
      </c>
      <c r="C613" s="44" t="s">
        <v>509</v>
      </c>
      <c r="D613" s="45">
        <v>2.685185185185185E-3</v>
      </c>
      <c r="E613" s="44"/>
      <c r="F613" s="45">
        <f>Curso[[#This Row],[Tempo]]*$AG$4</f>
        <v>5.3252520262795826E-3</v>
      </c>
      <c r="G613" s="46">
        <f t="shared" si="49"/>
        <v>4.3919327476565106</v>
      </c>
      <c r="H613" s="47">
        <f>_xlfn.XLOOKUP(Curso[[#This Row],[Tempo Progr Acum]],Controle[Tempo Esperado Acum],Controle[Data corrida],,1,1)</f>
        <v>44727</v>
      </c>
      <c r="I613" s="44"/>
      <c r="J613" s="48">
        <f ca="1">IF(Curso[[#This Row],[Data Prevista]]&gt;TODAY(),0,IF(Curso[[#This Row],[Data Prevista]]=TODAY(),3,2))</f>
        <v>0</v>
      </c>
      <c r="K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3" s="53" t="str">
        <f>IF((Curso[[#This Row],[Estudado]]-7)&lt;$H$2,"",Curso[[#This Row],[Estudado]]-7)</f>
        <v/>
      </c>
      <c r="M613" s="53" t="str">
        <f>IF((Curso[[#This Row],[Estudado]]-15)&lt;$H$2,"",Curso[[#This Row],[Estudado]]-15)</f>
        <v/>
      </c>
      <c r="N613" s="53" t="str">
        <f>IF((Curso[[#This Row],[Estudado]]-30)&lt;$H$2,"",Curso[[#This Row],[Estudado]]-30)</f>
        <v/>
      </c>
      <c r="O613" s="53" t="str">
        <f>IF((Curso[[#This Row],[Estudado]]-60)&lt;$H$2,"",Curso[[#This Row],[Estudado]]-60)</f>
        <v/>
      </c>
      <c r="P613" s="53" t="str">
        <f>IF((Curso[[#This Row],[Estudado]]-120)&lt;$H$2,"",Curso[[#This Row],[Estudado]]-120)</f>
        <v/>
      </c>
      <c r="Q613" s="48"/>
    </row>
    <row r="614" spans="1:17" x14ac:dyDescent="0.25">
      <c r="A614" s="44">
        <f t="shared" si="50"/>
        <v>613</v>
      </c>
      <c r="B614" s="44" t="s">
        <v>493</v>
      </c>
      <c r="C614" s="44" t="s">
        <v>39</v>
      </c>
      <c r="D614" s="45">
        <v>0</v>
      </c>
      <c r="E614" s="44" t="s">
        <v>7</v>
      </c>
      <c r="F614" s="45">
        <f>Curso[[#This Row],[Tempo]]*$AG$4</f>
        <v>0</v>
      </c>
      <c r="G614" s="46">
        <f t="shared" si="49"/>
        <v>4.3919327476565106</v>
      </c>
      <c r="H614" s="47">
        <f>_xlfn.XLOOKUP(Curso[[#This Row],[Tempo Progr Acum]],Controle[Tempo Esperado Acum],Controle[Data corrida],,1,1)</f>
        <v>44727</v>
      </c>
      <c r="I614" s="44"/>
      <c r="J614" s="48">
        <f ca="1">IF(Curso[[#This Row],[Data Prevista]]&gt;TODAY(),0,IF(Curso[[#This Row],[Data Prevista]]=TODAY(),3,2))</f>
        <v>0</v>
      </c>
      <c r="K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4" s="53" t="str">
        <f>IF((Curso[[#This Row],[Estudado]]-7)&lt;$H$2,"",Curso[[#This Row],[Estudado]]-7)</f>
        <v/>
      </c>
      <c r="M614" s="53" t="str">
        <f>IF((Curso[[#This Row],[Estudado]]-15)&lt;$H$2,"",Curso[[#This Row],[Estudado]]-15)</f>
        <v/>
      </c>
      <c r="N614" s="53" t="str">
        <f>IF((Curso[[#This Row],[Estudado]]-30)&lt;$H$2,"",Curso[[#This Row],[Estudado]]-30)</f>
        <v/>
      </c>
      <c r="O614" s="53" t="str">
        <f>IF((Curso[[#This Row],[Estudado]]-60)&lt;$H$2,"",Curso[[#This Row],[Estudado]]-60)</f>
        <v/>
      </c>
      <c r="P614" s="53" t="str">
        <f>IF((Curso[[#This Row],[Estudado]]-120)&lt;$H$2,"",Curso[[#This Row],[Estudado]]-120)</f>
        <v/>
      </c>
      <c r="Q614" s="48"/>
    </row>
    <row r="615" spans="1:17" x14ac:dyDescent="0.25">
      <c r="A615" s="44">
        <f t="shared" si="50"/>
        <v>614</v>
      </c>
      <c r="B615" s="44" t="s">
        <v>493</v>
      </c>
      <c r="C615" s="44" t="s">
        <v>40</v>
      </c>
      <c r="D615" s="45">
        <v>0</v>
      </c>
      <c r="E615" s="44" t="s">
        <v>7</v>
      </c>
      <c r="F615" s="45">
        <f>Curso[[#This Row],[Tempo]]*$AG$4</f>
        <v>0</v>
      </c>
      <c r="G615" s="46">
        <f t="shared" si="49"/>
        <v>4.3919327476565106</v>
      </c>
      <c r="H615" s="47">
        <f>_xlfn.XLOOKUP(Curso[[#This Row],[Tempo Progr Acum]],Controle[Tempo Esperado Acum],Controle[Data corrida],,1,1)</f>
        <v>44727</v>
      </c>
      <c r="I615" s="44"/>
      <c r="J615" s="48">
        <f ca="1">IF(Curso[[#This Row],[Data Prevista]]&gt;TODAY(),0,IF(Curso[[#This Row],[Data Prevista]]=TODAY(),3,2))</f>
        <v>0</v>
      </c>
      <c r="K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5" s="53" t="str">
        <f>IF((Curso[[#This Row],[Estudado]]-7)&lt;$H$2,"",Curso[[#This Row],[Estudado]]-7)</f>
        <v/>
      </c>
      <c r="M615" s="53" t="str">
        <f>IF((Curso[[#This Row],[Estudado]]-15)&lt;$H$2,"",Curso[[#This Row],[Estudado]]-15)</f>
        <v/>
      </c>
      <c r="N615" s="53" t="str">
        <f>IF((Curso[[#This Row],[Estudado]]-30)&lt;$H$2,"",Curso[[#This Row],[Estudado]]-30)</f>
        <v/>
      </c>
      <c r="O615" s="53" t="str">
        <f>IF((Curso[[#This Row],[Estudado]]-60)&lt;$H$2,"",Curso[[#This Row],[Estudado]]-60)</f>
        <v/>
      </c>
      <c r="P615" s="53" t="str">
        <f>IF((Curso[[#This Row],[Estudado]]-120)&lt;$H$2,"",Curso[[#This Row],[Estudado]]-120)</f>
        <v/>
      </c>
      <c r="Q615" s="48"/>
    </row>
    <row r="616" spans="1:17" x14ac:dyDescent="0.25">
      <c r="A616" s="44">
        <f t="shared" si="50"/>
        <v>615</v>
      </c>
      <c r="B616" s="44" t="s">
        <v>493</v>
      </c>
      <c r="C616" s="44" t="s">
        <v>41</v>
      </c>
      <c r="D616" s="45">
        <v>0</v>
      </c>
      <c r="E616" s="44" t="s">
        <v>7</v>
      </c>
      <c r="F616" s="45">
        <f>Curso[[#This Row],[Tempo]]*$AG$4</f>
        <v>0</v>
      </c>
      <c r="G616" s="46">
        <f t="shared" si="49"/>
        <v>4.3919327476565106</v>
      </c>
      <c r="H616" s="47">
        <f>_xlfn.XLOOKUP(Curso[[#This Row],[Tempo Progr Acum]],Controle[Tempo Esperado Acum],Controle[Data corrida],,1,1)</f>
        <v>44727</v>
      </c>
      <c r="I616" s="44"/>
      <c r="J616" s="48">
        <f ca="1">IF(Curso[[#This Row],[Data Prevista]]&gt;TODAY(),0,IF(Curso[[#This Row],[Data Prevista]]=TODAY(),3,2))</f>
        <v>0</v>
      </c>
      <c r="K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6" s="53" t="str">
        <f>IF((Curso[[#This Row],[Estudado]]-7)&lt;$H$2,"",Curso[[#This Row],[Estudado]]-7)</f>
        <v/>
      </c>
      <c r="M616" s="53" t="str">
        <f>IF((Curso[[#This Row],[Estudado]]-15)&lt;$H$2,"",Curso[[#This Row],[Estudado]]-15)</f>
        <v/>
      </c>
      <c r="N616" s="53" t="str">
        <f>IF((Curso[[#This Row],[Estudado]]-30)&lt;$H$2,"",Curso[[#This Row],[Estudado]]-30)</f>
        <v/>
      </c>
      <c r="O616" s="53" t="str">
        <f>IF((Curso[[#This Row],[Estudado]]-60)&lt;$H$2,"",Curso[[#This Row],[Estudado]]-60)</f>
        <v/>
      </c>
      <c r="P616" s="53" t="str">
        <f>IF((Curso[[#This Row],[Estudado]]-120)&lt;$H$2,"",Curso[[#This Row],[Estudado]]-120)</f>
        <v/>
      </c>
      <c r="Q616" s="48"/>
    </row>
    <row r="617" spans="1:17" x14ac:dyDescent="0.25">
      <c r="A617" s="44">
        <f t="shared" si="50"/>
        <v>616</v>
      </c>
      <c r="B617" s="44" t="s">
        <v>493</v>
      </c>
      <c r="C617" s="44" t="s">
        <v>42</v>
      </c>
      <c r="D617" s="45">
        <v>1.5972222222222221E-3</v>
      </c>
      <c r="E617" s="44"/>
      <c r="F617" s="45">
        <f>Curso[[#This Row],[Tempo]]*$AG$4</f>
        <v>3.1676068087352692E-3</v>
      </c>
      <c r="G617" s="46">
        <f t="shared" si="49"/>
        <v>4.3951003544652458</v>
      </c>
      <c r="H617" s="47">
        <f>_xlfn.XLOOKUP(Curso[[#This Row],[Tempo Progr Acum]],Controle[Tempo Esperado Acum],Controle[Data corrida],,1,1)</f>
        <v>44727</v>
      </c>
      <c r="I617" s="44"/>
      <c r="J617" s="48">
        <f ca="1">IF(Curso[[#This Row],[Data Prevista]]&gt;TODAY(),0,IF(Curso[[#This Row],[Data Prevista]]=TODAY(),3,2))</f>
        <v>0</v>
      </c>
      <c r="K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7" s="53" t="str">
        <f>IF((Curso[[#This Row],[Estudado]]-7)&lt;$H$2,"",Curso[[#This Row],[Estudado]]-7)</f>
        <v/>
      </c>
      <c r="M617" s="53" t="str">
        <f>IF((Curso[[#This Row],[Estudado]]-15)&lt;$H$2,"",Curso[[#This Row],[Estudado]]-15)</f>
        <v/>
      </c>
      <c r="N617" s="53" t="str">
        <f>IF((Curso[[#This Row],[Estudado]]-30)&lt;$H$2,"",Curso[[#This Row],[Estudado]]-30)</f>
        <v/>
      </c>
      <c r="O617" s="53" t="str">
        <f>IF((Curso[[#This Row],[Estudado]]-60)&lt;$H$2,"",Curso[[#This Row],[Estudado]]-60)</f>
        <v/>
      </c>
      <c r="P617" s="53" t="str">
        <f>IF((Curso[[#This Row],[Estudado]]-120)&lt;$H$2,"",Curso[[#This Row],[Estudado]]-120)</f>
        <v/>
      </c>
      <c r="Q617" s="48"/>
    </row>
    <row r="618" spans="1:17" x14ac:dyDescent="0.25">
      <c r="A618" s="44">
        <f t="shared" si="50"/>
        <v>617</v>
      </c>
      <c r="B618" s="44" t="s">
        <v>493</v>
      </c>
      <c r="C618" s="44" t="s">
        <v>510</v>
      </c>
      <c r="D618" s="45">
        <v>5.4398148148148149E-3</v>
      </c>
      <c r="E618" s="44"/>
      <c r="F618" s="45">
        <f>Curso[[#This Row],[Tempo]]*$AG$4</f>
        <v>1.0788226087721569E-2</v>
      </c>
      <c r="G618" s="46">
        <f t="shared" si="49"/>
        <v>4.4058885805529675</v>
      </c>
      <c r="H618" s="47">
        <f>_xlfn.XLOOKUP(Curso[[#This Row],[Tempo Progr Acum]],Controle[Tempo Esperado Acum],Controle[Data corrida],,1,1)</f>
        <v>44727</v>
      </c>
      <c r="I618" s="44"/>
      <c r="J618" s="48">
        <f ca="1">IF(Curso[[#This Row],[Data Prevista]]&gt;TODAY(),0,IF(Curso[[#This Row],[Data Prevista]]=TODAY(),3,2))</f>
        <v>0</v>
      </c>
      <c r="K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8" s="53" t="str">
        <f>IF((Curso[[#This Row],[Estudado]]-7)&lt;$H$2,"",Curso[[#This Row],[Estudado]]-7)</f>
        <v/>
      </c>
      <c r="M618" s="53" t="str">
        <f>IF((Curso[[#This Row],[Estudado]]-15)&lt;$H$2,"",Curso[[#This Row],[Estudado]]-15)</f>
        <v/>
      </c>
      <c r="N618" s="53" t="str">
        <f>IF((Curso[[#This Row],[Estudado]]-30)&lt;$H$2,"",Curso[[#This Row],[Estudado]]-30)</f>
        <v/>
      </c>
      <c r="O618" s="53" t="str">
        <f>IF((Curso[[#This Row],[Estudado]]-60)&lt;$H$2,"",Curso[[#This Row],[Estudado]]-60)</f>
        <v/>
      </c>
      <c r="P618" s="53" t="str">
        <f>IF((Curso[[#This Row],[Estudado]]-120)&lt;$H$2,"",Curso[[#This Row],[Estudado]]-120)</f>
        <v/>
      </c>
      <c r="Q618" s="48"/>
    </row>
    <row r="619" spans="1:17" x14ac:dyDescent="0.25">
      <c r="A619" s="44">
        <f t="shared" si="50"/>
        <v>618</v>
      </c>
      <c r="B619" s="44" t="s">
        <v>493</v>
      </c>
      <c r="C619" s="44" t="s">
        <v>511</v>
      </c>
      <c r="D619" s="45">
        <v>3.4490740740740745E-3</v>
      </c>
      <c r="E619" s="44"/>
      <c r="F619" s="45">
        <f>Curso[[#This Row],[Tempo]]*$AG$4</f>
        <v>6.8401944130660171E-3</v>
      </c>
      <c r="G619" s="46">
        <f t="shared" si="49"/>
        <v>4.4127287749660331</v>
      </c>
      <c r="H619" s="47">
        <f>_xlfn.XLOOKUP(Curso[[#This Row],[Tempo Progr Acum]],Controle[Tempo Esperado Acum],Controle[Data corrida],,1,1)</f>
        <v>44727</v>
      </c>
      <c r="I619" s="44"/>
      <c r="J619" s="48">
        <f ca="1">IF(Curso[[#This Row],[Data Prevista]]&gt;TODAY(),0,IF(Curso[[#This Row],[Data Prevista]]=TODAY(),3,2))</f>
        <v>0</v>
      </c>
      <c r="K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9" s="53" t="str">
        <f>IF((Curso[[#This Row],[Estudado]]-7)&lt;$H$2,"",Curso[[#This Row],[Estudado]]-7)</f>
        <v/>
      </c>
      <c r="M619" s="53" t="str">
        <f>IF((Curso[[#This Row],[Estudado]]-15)&lt;$H$2,"",Curso[[#This Row],[Estudado]]-15)</f>
        <v/>
      </c>
      <c r="N619" s="53" t="str">
        <f>IF((Curso[[#This Row],[Estudado]]-30)&lt;$H$2,"",Curso[[#This Row],[Estudado]]-30)</f>
        <v/>
      </c>
      <c r="O619" s="53" t="str">
        <f>IF((Curso[[#This Row],[Estudado]]-60)&lt;$H$2,"",Curso[[#This Row],[Estudado]]-60)</f>
        <v/>
      </c>
      <c r="P619" s="53" t="str">
        <f>IF((Curso[[#This Row],[Estudado]]-120)&lt;$H$2,"",Curso[[#This Row],[Estudado]]-120)</f>
        <v/>
      </c>
      <c r="Q619" s="48"/>
    </row>
    <row r="620" spans="1:17" x14ac:dyDescent="0.25">
      <c r="A620" s="44">
        <f t="shared" si="50"/>
        <v>619</v>
      </c>
      <c r="B620" s="44" t="s">
        <v>493</v>
      </c>
      <c r="C620" s="44" t="s">
        <v>512</v>
      </c>
      <c r="D620" s="45">
        <v>5.5092592592592589E-3</v>
      </c>
      <c r="E620" s="44"/>
      <c r="F620" s="45">
        <f>Curso[[#This Row],[Tempo]]*$AG$4</f>
        <v>1.0925948122883972E-2</v>
      </c>
      <c r="G620" s="46">
        <f t="shared" si="49"/>
        <v>4.4236547230889167</v>
      </c>
      <c r="H620" s="47">
        <f>_xlfn.XLOOKUP(Curso[[#This Row],[Tempo Progr Acum]],Controle[Tempo Esperado Acum],Controle[Data corrida],,1,1)</f>
        <v>44728</v>
      </c>
      <c r="I620" s="44"/>
      <c r="J620" s="48">
        <f ca="1">IF(Curso[[#This Row],[Data Prevista]]&gt;TODAY(),0,IF(Curso[[#This Row],[Data Prevista]]=TODAY(),3,2))</f>
        <v>0</v>
      </c>
      <c r="K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0" s="53" t="str">
        <f>IF((Curso[[#This Row],[Estudado]]-7)&lt;$H$2,"",Curso[[#This Row],[Estudado]]-7)</f>
        <v/>
      </c>
      <c r="M620" s="53" t="str">
        <f>IF((Curso[[#This Row],[Estudado]]-15)&lt;$H$2,"",Curso[[#This Row],[Estudado]]-15)</f>
        <v/>
      </c>
      <c r="N620" s="53" t="str">
        <f>IF((Curso[[#This Row],[Estudado]]-30)&lt;$H$2,"",Curso[[#This Row],[Estudado]]-30)</f>
        <v/>
      </c>
      <c r="O620" s="53" t="str">
        <f>IF((Curso[[#This Row],[Estudado]]-60)&lt;$H$2,"",Curso[[#This Row],[Estudado]]-60)</f>
        <v/>
      </c>
      <c r="P620" s="53" t="str">
        <f>IF((Curso[[#This Row],[Estudado]]-120)&lt;$H$2,"",Curso[[#This Row],[Estudado]]-120)</f>
        <v/>
      </c>
      <c r="Q620" s="48"/>
    </row>
    <row r="621" spans="1:17" x14ac:dyDescent="0.25">
      <c r="A621" s="44">
        <f t="shared" si="50"/>
        <v>620</v>
      </c>
      <c r="B621" s="44" t="s">
        <v>493</v>
      </c>
      <c r="C621" s="44" t="s">
        <v>513</v>
      </c>
      <c r="D621" s="45">
        <v>3.2638888888888891E-3</v>
      </c>
      <c r="E621" s="44"/>
      <c r="F621" s="45">
        <f>Curso[[#This Row],[Tempo]]*$AG$4</f>
        <v>6.4729356526329425E-3</v>
      </c>
      <c r="G621" s="46">
        <f t="shared" si="49"/>
        <v>4.4301276587415499</v>
      </c>
      <c r="H621" s="47">
        <f>_xlfn.XLOOKUP(Curso[[#This Row],[Tempo Progr Acum]],Controle[Tempo Esperado Acum],Controle[Data corrida],,1,1)</f>
        <v>44728</v>
      </c>
      <c r="I621" s="44"/>
      <c r="J621" s="48">
        <f ca="1">IF(Curso[[#This Row],[Data Prevista]]&gt;TODAY(),0,IF(Curso[[#This Row],[Data Prevista]]=TODAY(),3,2))</f>
        <v>0</v>
      </c>
      <c r="K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1" s="53" t="str">
        <f>IF((Curso[[#This Row],[Estudado]]-7)&lt;$H$2,"",Curso[[#This Row],[Estudado]]-7)</f>
        <v/>
      </c>
      <c r="M621" s="53" t="str">
        <f>IF((Curso[[#This Row],[Estudado]]-15)&lt;$H$2,"",Curso[[#This Row],[Estudado]]-15)</f>
        <v/>
      </c>
      <c r="N621" s="53" t="str">
        <f>IF((Curso[[#This Row],[Estudado]]-30)&lt;$H$2,"",Curso[[#This Row],[Estudado]]-30)</f>
        <v/>
      </c>
      <c r="O621" s="53" t="str">
        <f>IF((Curso[[#This Row],[Estudado]]-60)&lt;$H$2,"",Curso[[#This Row],[Estudado]]-60)</f>
        <v/>
      </c>
      <c r="P621" s="53" t="str">
        <f>IF((Curso[[#This Row],[Estudado]]-120)&lt;$H$2,"",Curso[[#This Row],[Estudado]]-120)</f>
        <v/>
      </c>
      <c r="Q621" s="48"/>
    </row>
    <row r="622" spans="1:17" x14ac:dyDescent="0.25">
      <c r="A622" s="44">
        <f t="shared" si="50"/>
        <v>621</v>
      </c>
      <c r="B622" s="44" t="s">
        <v>493</v>
      </c>
      <c r="C622" s="44" t="s">
        <v>514</v>
      </c>
      <c r="D622" s="45">
        <v>5.6365740740740742E-3</v>
      </c>
      <c r="E622" s="44"/>
      <c r="F622" s="45">
        <f>Curso[[#This Row],[Tempo]]*$AG$4</f>
        <v>1.1178438520681712E-2</v>
      </c>
      <c r="G622" s="46">
        <f t="shared" si="49"/>
        <v>4.441306097262232</v>
      </c>
      <c r="H622" s="47">
        <f>_xlfn.XLOOKUP(Curso[[#This Row],[Tempo Progr Acum]],Controle[Tempo Esperado Acum],Controle[Data corrida],,1,1)</f>
        <v>44728</v>
      </c>
      <c r="I622" s="44"/>
      <c r="J622" s="48">
        <f ca="1">IF(Curso[[#This Row],[Data Prevista]]&gt;TODAY(),0,IF(Curso[[#This Row],[Data Prevista]]=TODAY(),3,2))</f>
        <v>0</v>
      </c>
      <c r="K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2" s="53" t="str">
        <f>IF((Curso[[#This Row],[Estudado]]-7)&lt;$H$2,"",Curso[[#This Row],[Estudado]]-7)</f>
        <v/>
      </c>
      <c r="M622" s="53" t="str">
        <f>IF((Curso[[#This Row],[Estudado]]-15)&lt;$H$2,"",Curso[[#This Row],[Estudado]]-15)</f>
        <v/>
      </c>
      <c r="N622" s="53" t="str">
        <f>IF((Curso[[#This Row],[Estudado]]-30)&lt;$H$2,"",Curso[[#This Row],[Estudado]]-30)</f>
        <v/>
      </c>
      <c r="O622" s="53" t="str">
        <f>IF((Curso[[#This Row],[Estudado]]-60)&lt;$H$2,"",Curso[[#This Row],[Estudado]]-60)</f>
        <v/>
      </c>
      <c r="P622" s="53" t="str">
        <f>IF((Curso[[#This Row],[Estudado]]-120)&lt;$H$2,"",Curso[[#This Row],[Estudado]]-120)</f>
        <v/>
      </c>
      <c r="Q622" s="48"/>
    </row>
    <row r="623" spans="1:17" x14ac:dyDescent="0.25">
      <c r="A623" s="44">
        <f t="shared" si="50"/>
        <v>622</v>
      </c>
      <c r="B623" s="44" t="s">
        <v>493</v>
      </c>
      <c r="C623" s="44" t="s">
        <v>515</v>
      </c>
      <c r="D623" s="45">
        <v>5.0810185185185186E-3</v>
      </c>
      <c r="E623" s="44"/>
      <c r="F623" s="45">
        <f>Curso[[#This Row],[Tempo]]*$AG$4</f>
        <v>1.0076662239382488E-2</v>
      </c>
      <c r="G623" s="46">
        <f t="shared" si="49"/>
        <v>4.4513827595016142</v>
      </c>
      <c r="H623" s="47">
        <f>_xlfn.XLOOKUP(Curso[[#This Row],[Tempo Progr Acum]],Controle[Tempo Esperado Acum],Controle[Data corrida],,1,1)</f>
        <v>44728</v>
      </c>
      <c r="I623" s="44"/>
      <c r="J623" s="48">
        <f ca="1">IF(Curso[[#This Row],[Data Prevista]]&gt;TODAY(),0,IF(Curso[[#This Row],[Data Prevista]]=TODAY(),3,2))</f>
        <v>0</v>
      </c>
      <c r="K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3" s="53" t="str">
        <f>IF((Curso[[#This Row],[Estudado]]-7)&lt;$H$2,"",Curso[[#This Row],[Estudado]]-7)</f>
        <v/>
      </c>
      <c r="M623" s="53" t="str">
        <f>IF((Curso[[#This Row],[Estudado]]-15)&lt;$H$2,"",Curso[[#This Row],[Estudado]]-15)</f>
        <v/>
      </c>
      <c r="N623" s="53" t="str">
        <f>IF((Curso[[#This Row],[Estudado]]-30)&lt;$H$2,"",Curso[[#This Row],[Estudado]]-30)</f>
        <v/>
      </c>
      <c r="O623" s="53" t="str">
        <f>IF((Curso[[#This Row],[Estudado]]-60)&lt;$H$2,"",Curso[[#This Row],[Estudado]]-60)</f>
        <v/>
      </c>
      <c r="P623" s="53" t="str">
        <f>IF((Curso[[#This Row],[Estudado]]-120)&lt;$H$2,"",Curso[[#This Row],[Estudado]]-120)</f>
        <v/>
      </c>
      <c r="Q623" s="48"/>
    </row>
    <row r="624" spans="1:17" x14ac:dyDescent="0.25">
      <c r="A624" s="44">
        <f t="shared" si="50"/>
        <v>623</v>
      </c>
      <c r="B624" s="44" t="s">
        <v>493</v>
      </c>
      <c r="C624" s="44" t="s">
        <v>516</v>
      </c>
      <c r="D624" s="45">
        <v>3.472222222222222E-3</v>
      </c>
      <c r="E624" s="44"/>
      <c r="F624" s="45">
        <f>Curso[[#This Row],[Tempo]]*$AG$4</f>
        <v>6.8861017581201504E-3</v>
      </c>
      <c r="G624" s="46">
        <f t="shared" si="49"/>
        <v>4.4582688612597341</v>
      </c>
      <c r="H624" s="47">
        <f>_xlfn.XLOOKUP(Curso[[#This Row],[Tempo Progr Acum]],Controle[Tempo Esperado Acum],Controle[Data corrida],,1,1)</f>
        <v>44728</v>
      </c>
      <c r="I624" s="44"/>
      <c r="J624" s="48">
        <f ca="1">IF(Curso[[#This Row],[Data Prevista]]&gt;TODAY(),0,IF(Curso[[#This Row],[Data Prevista]]=TODAY(),3,2))</f>
        <v>0</v>
      </c>
      <c r="K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4" s="53" t="str">
        <f>IF((Curso[[#This Row],[Estudado]]-7)&lt;$H$2,"",Curso[[#This Row],[Estudado]]-7)</f>
        <v/>
      </c>
      <c r="M624" s="53" t="str">
        <f>IF((Curso[[#This Row],[Estudado]]-15)&lt;$H$2,"",Curso[[#This Row],[Estudado]]-15)</f>
        <v/>
      </c>
      <c r="N624" s="53" t="str">
        <f>IF((Curso[[#This Row],[Estudado]]-30)&lt;$H$2,"",Curso[[#This Row],[Estudado]]-30)</f>
        <v/>
      </c>
      <c r="O624" s="53" t="str">
        <f>IF((Curso[[#This Row],[Estudado]]-60)&lt;$H$2,"",Curso[[#This Row],[Estudado]]-60)</f>
        <v/>
      </c>
      <c r="P624" s="53" t="str">
        <f>IF((Curso[[#This Row],[Estudado]]-120)&lt;$H$2,"",Curso[[#This Row],[Estudado]]-120)</f>
        <v/>
      </c>
      <c r="Q624" s="48"/>
    </row>
    <row r="625" spans="1:17" x14ac:dyDescent="0.25">
      <c r="A625" s="44">
        <f t="shared" si="50"/>
        <v>624</v>
      </c>
      <c r="B625" s="44" t="s">
        <v>493</v>
      </c>
      <c r="C625" s="44" t="s">
        <v>517</v>
      </c>
      <c r="D625" s="45">
        <v>3.3101851851851851E-3</v>
      </c>
      <c r="E625" s="44"/>
      <c r="F625" s="45">
        <f>Curso[[#This Row],[Tempo]]*$AG$4</f>
        <v>6.5647503427412107E-3</v>
      </c>
      <c r="G625" s="46">
        <f t="shared" si="49"/>
        <v>4.4648336116024749</v>
      </c>
      <c r="H625" s="47">
        <f>_xlfn.XLOOKUP(Curso[[#This Row],[Tempo Progr Acum]],Controle[Tempo Esperado Acum],Controle[Data corrida],,1,1)</f>
        <v>44728</v>
      </c>
      <c r="I625" s="44"/>
      <c r="J625" s="48">
        <f ca="1">IF(Curso[[#This Row],[Data Prevista]]&gt;TODAY(),0,IF(Curso[[#This Row],[Data Prevista]]=TODAY(),3,2))</f>
        <v>0</v>
      </c>
      <c r="K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5" s="53" t="str">
        <f>IF((Curso[[#This Row],[Estudado]]-7)&lt;$H$2,"",Curso[[#This Row],[Estudado]]-7)</f>
        <v/>
      </c>
      <c r="M625" s="53" t="str">
        <f>IF((Curso[[#This Row],[Estudado]]-15)&lt;$H$2,"",Curso[[#This Row],[Estudado]]-15)</f>
        <v/>
      </c>
      <c r="N625" s="53" t="str">
        <f>IF((Curso[[#This Row],[Estudado]]-30)&lt;$H$2,"",Curso[[#This Row],[Estudado]]-30)</f>
        <v/>
      </c>
      <c r="O625" s="53" t="str">
        <f>IF((Curso[[#This Row],[Estudado]]-60)&lt;$H$2,"",Curso[[#This Row],[Estudado]]-60)</f>
        <v/>
      </c>
      <c r="P625" s="53" t="str">
        <f>IF((Curso[[#This Row],[Estudado]]-120)&lt;$H$2,"",Curso[[#This Row],[Estudado]]-120)</f>
        <v/>
      </c>
      <c r="Q625" s="48"/>
    </row>
    <row r="626" spans="1:17" x14ac:dyDescent="0.25">
      <c r="A626" s="44">
        <f t="shared" si="50"/>
        <v>625</v>
      </c>
      <c r="B626" s="44" t="s">
        <v>493</v>
      </c>
      <c r="C626" s="44" t="s">
        <v>518</v>
      </c>
      <c r="D626" s="45">
        <v>2.3263888888888887E-3</v>
      </c>
      <c r="E626" s="44"/>
      <c r="F626" s="45">
        <f>Curso[[#This Row],[Tempo]]*$AG$4</f>
        <v>4.6136881779405003E-3</v>
      </c>
      <c r="G626" s="46">
        <f t="shared" si="49"/>
        <v>4.4694472997804153</v>
      </c>
      <c r="H626" s="47">
        <f>_xlfn.XLOOKUP(Curso[[#This Row],[Tempo Progr Acum]],Controle[Tempo Esperado Acum],Controle[Data corrida],,1,1)</f>
        <v>44728</v>
      </c>
      <c r="I626" s="44"/>
      <c r="J626" s="48">
        <f ca="1">IF(Curso[[#This Row],[Data Prevista]]&gt;TODAY(),0,IF(Curso[[#This Row],[Data Prevista]]=TODAY(),3,2))</f>
        <v>0</v>
      </c>
      <c r="K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6" s="53" t="str">
        <f>IF((Curso[[#This Row],[Estudado]]-7)&lt;$H$2,"",Curso[[#This Row],[Estudado]]-7)</f>
        <v/>
      </c>
      <c r="M626" s="53" t="str">
        <f>IF((Curso[[#This Row],[Estudado]]-15)&lt;$H$2,"",Curso[[#This Row],[Estudado]]-15)</f>
        <v/>
      </c>
      <c r="N626" s="53" t="str">
        <f>IF((Curso[[#This Row],[Estudado]]-30)&lt;$H$2,"",Curso[[#This Row],[Estudado]]-30)</f>
        <v/>
      </c>
      <c r="O626" s="53" t="str">
        <f>IF((Curso[[#This Row],[Estudado]]-60)&lt;$H$2,"",Curso[[#This Row],[Estudado]]-60)</f>
        <v/>
      </c>
      <c r="P626" s="53" t="str">
        <f>IF((Curso[[#This Row],[Estudado]]-120)&lt;$H$2,"",Curso[[#This Row],[Estudado]]-120)</f>
        <v/>
      </c>
      <c r="Q626" s="48"/>
    </row>
    <row r="627" spans="1:17" x14ac:dyDescent="0.25">
      <c r="A627" s="44">
        <f t="shared" si="50"/>
        <v>626</v>
      </c>
      <c r="B627" s="44" t="s">
        <v>493</v>
      </c>
      <c r="C627" s="44" t="s">
        <v>519</v>
      </c>
      <c r="D627" s="45">
        <v>4.9189814814814816E-3</v>
      </c>
      <c r="E627" s="44"/>
      <c r="F627" s="45">
        <f>Curso[[#This Row],[Tempo]]*$AG$4</f>
        <v>9.7553108240035474E-3</v>
      </c>
      <c r="G627" s="46">
        <f t="shared" si="49"/>
        <v>4.4792026106044185</v>
      </c>
      <c r="H627" s="47">
        <f>_xlfn.XLOOKUP(Curso[[#This Row],[Tempo Progr Acum]],Controle[Tempo Esperado Acum],Controle[Data corrida],,1,1)</f>
        <v>44728</v>
      </c>
      <c r="I627" s="44"/>
      <c r="J627" s="48">
        <f ca="1">IF(Curso[[#This Row],[Data Prevista]]&gt;TODAY(),0,IF(Curso[[#This Row],[Data Prevista]]=TODAY(),3,2))</f>
        <v>0</v>
      </c>
      <c r="K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7" s="53" t="str">
        <f>IF((Curso[[#This Row],[Estudado]]-7)&lt;$H$2,"",Curso[[#This Row],[Estudado]]-7)</f>
        <v/>
      </c>
      <c r="M627" s="53" t="str">
        <f>IF((Curso[[#This Row],[Estudado]]-15)&lt;$H$2,"",Curso[[#This Row],[Estudado]]-15)</f>
        <v/>
      </c>
      <c r="N627" s="53" t="str">
        <f>IF((Curso[[#This Row],[Estudado]]-30)&lt;$H$2,"",Curso[[#This Row],[Estudado]]-30)</f>
        <v/>
      </c>
      <c r="O627" s="53" t="str">
        <f>IF((Curso[[#This Row],[Estudado]]-60)&lt;$H$2,"",Curso[[#This Row],[Estudado]]-60)</f>
        <v/>
      </c>
      <c r="P627" s="53" t="str">
        <f>IF((Curso[[#This Row],[Estudado]]-120)&lt;$H$2,"",Curso[[#This Row],[Estudado]]-120)</f>
        <v/>
      </c>
      <c r="Q627" s="48"/>
    </row>
    <row r="628" spans="1:17" x14ac:dyDescent="0.25">
      <c r="A628" s="44">
        <f t="shared" si="50"/>
        <v>627</v>
      </c>
      <c r="B628" s="44" t="s">
        <v>493</v>
      </c>
      <c r="C628" s="44" t="s">
        <v>520</v>
      </c>
      <c r="D628" s="45">
        <v>3.0671296296296297E-3</v>
      </c>
      <c r="E628" s="44"/>
      <c r="F628" s="45">
        <f>Curso[[#This Row],[Tempo]]*$AG$4</f>
        <v>6.0827232196727999E-3</v>
      </c>
      <c r="G628" s="46">
        <f t="shared" si="49"/>
        <v>4.4852853338240912</v>
      </c>
      <c r="H628" s="47">
        <f>_xlfn.XLOOKUP(Curso[[#This Row],[Tempo Progr Acum]],Controle[Tempo Esperado Acum],Controle[Data corrida],,1,1)</f>
        <v>44728</v>
      </c>
      <c r="I628" s="44"/>
      <c r="J628" s="48">
        <f ca="1">IF(Curso[[#This Row],[Data Prevista]]&gt;TODAY(),0,IF(Curso[[#This Row],[Data Prevista]]=TODAY(),3,2))</f>
        <v>0</v>
      </c>
      <c r="K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8" s="53" t="str">
        <f>IF((Curso[[#This Row],[Estudado]]-7)&lt;$H$2,"",Curso[[#This Row],[Estudado]]-7)</f>
        <v/>
      </c>
      <c r="M628" s="53" t="str">
        <f>IF((Curso[[#This Row],[Estudado]]-15)&lt;$H$2,"",Curso[[#This Row],[Estudado]]-15)</f>
        <v/>
      </c>
      <c r="N628" s="53" t="str">
        <f>IF((Curso[[#This Row],[Estudado]]-30)&lt;$H$2,"",Curso[[#This Row],[Estudado]]-30)</f>
        <v/>
      </c>
      <c r="O628" s="53" t="str">
        <f>IF((Curso[[#This Row],[Estudado]]-60)&lt;$H$2,"",Curso[[#This Row],[Estudado]]-60)</f>
        <v/>
      </c>
      <c r="P628" s="53" t="str">
        <f>IF((Curso[[#This Row],[Estudado]]-120)&lt;$H$2,"",Curso[[#This Row],[Estudado]]-120)</f>
        <v/>
      </c>
      <c r="Q628" s="48"/>
    </row>
    <row r="629" spans="1:17" x14ac:dyDescent="0.25">
      <c r="A629" s="44">
        <f t="shared" si="50"/>
        <v>628</v>
      </c>
      <c r="B629" s="44" t="s">
        <v>493</v>
      </c>
      <c r="C629" s="44" t="s">
        <v>521</v>
      </c>
      <c r="D629" s="45">
        <v>4.8379629629629632E-3</v>
      </c>
      <c r="E629" s="44"/>
      <c r="F629" s="45">
        <f>Curso[[#This Row],[Tempo]]*$AG$4</f>
        <v>9.5946351163140771E-3</v>
      </c>
      <c r="G629" s="46">
        <f t="shared" si="49"/>
        <v>4.4948799689404053</v>
      </c>
      <c r="H629" s="47">
        <f>_xlfn.XLOOKUP(Curso[[#This Row],[Tempo Progr Acum]],Controle[Tempo Esperado Acum],Controle[Data corrida],,1,1)</f>
        <v>44728</v>
      </c>
      <c r="I629" s="44"/>
      <c r="J629" s="48">
        <f ca="1">IF(Curso[[#This Row],[Data Prevista]]&gt;TODAY(),0,IF(Curso[[#This Row],[Data Prevista]]=TODAY(),3,2))</f>
        <v>0</v>
      </c>
      <c r="K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9" s="53" t="str">
        <f>IF((Curso[[#This Row],[Estudado]]-7)&lt;$H$2,"",Curso[[#This Row],[Estudado]]-7)</f>
        <v/>
      </c>
      <c r="M629" s="53" t="str">
        <f>IF((Curso[[#This Row],[Estudado]]-15)&lt;$H$2,"",Curso[[#This Row],[Estudado]]-15)</f>
        <v/>
      </c>
      <c r="N629" s="53" t="str">
        <f>IF((Curso[[#This Row],[Estudado]]-30)&lt;$H$2,"",Curso[[#This Row],[Estudado]]-30)</f>
        <v/>
      </c>
      <c r="O629" s="53" t="str">
        <f>IF((Curso[[#This Row],[Estudado]]-60)&lt;$H$2,"",Curso[[#This Row],[Estudado]]-60)</f>
        <v/>
      </c>
      <c r="P629" s="53" t="str">
        <f>IF((Curso[[#This Row],[Estudado]]-120)&lt;$H$2,"",Curso[[#This Row],[Estudado]]-120)</f>
        <v/>
      </c>
      <c r="Q629" s="48"/>
    </row>
    <row r="630" spans="1:17" x14ac:dyDescent="0.25">
      <c r="A630" s="44">
        <f t="shared" si="50"/>
        <v>629</v>
      </c>
      <c r="B630" s="44" t="s">
        <v>493</v>
      </c>
      <c r="C630" s="44" t="s">
        <v>522</v>
      </c>
      <c r="D630" s="45">
        <v>3.6689814814814814E-3</v>
      </c>
      <c r="E630" s="44"/>
      <c r="F630" s="45">
        <f>Curso[[#This Row],[Tempo]]*$AG$4</f>
        <v>7.276314191080293E-3</v>
      </c>
      <c r="G630" s="46">
        <f t="shared" si="49"/>
        <v>4.5021562831314856</v>
      </c>
      <c r="H630" s="47">
        <f>_xlfn.XLOOKUP(Curso[[#This Row],[Tempo Progr Acum]],Controle[Tempo Esperado Acum],Controle[Data corrida],,1,1)</f>
        <v>44728</v>
      </c>
      <c r="I630" s="44"/>
      <c r="J630" s="48">
        <f ca="1">IF(Curso[[#This Row],[Data Prevista]]&gt;TODAY(),0,IF(Curso[[#This Row],[Data Prevista]]=TODAY(),3,2))</f>
        <v>0</v>
      </c>
      <c r="K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0" s="53" t="str">
        <f>IF((Curso[[#This Row],[Estudado]]-7)&lt;$H$2,"",Curso[[#This Row],[Estudado]]-7)</f>
        <v/>
      </c>
      <c r="M630" s="53" t="str">
        <f>IF((Curso[[#This Row],[Estudado]]-15)&lt;$H$2,"",Curso[[#This Row],[Estudado]]-15)</f>
        <v/>
      </c>
      <c r="N630" s="53" t="str">
        <f>IF((Curso[[#This Row],[Estudado]]-30)&lt;$H$2,"",Curso[[#This Row],[Estudado]]-30)</f>
        <v/>
      </c>
      <c r="O630" s="53" t="str">
        <f>IF((Curso[[#This Row],[Estudado]]-60)&lt;$H$2,"",Curso[[#This Row],[Estudado]]-60)</f>
        <v/>
      </c>
      <c r="P630" s="53" t="str">
        <f>IF((Curso[[#This Row],[Estudado]]-120)&lt;$H$2,"",Curso[[#This Row],[Estudado]]-120)</f>
        <v/>
      </c>
      <c r="Q630" s="48"/>
    </row>
    <row r="631" spans="1:17" x14ac:dyDescent="0.25">
      <c r="A631" s="44">
        <f t="shared" si="50"/>
        <v>630</v>
      </c>
      <c r="B631" s="44" t="s">
        <v>493</v>
      </c>
      <c r="C631" s="44" t="s">
        <v>523</v>
      </c>
      <c r="D631" s="45">
        <v>2.4537037037037036E-3</v>
      </c>
      <c r="E631" s="44"/>
      <c r="F631" s="45">
        <f>Curso[[#This Row],[Tempo]]*$AG$4</f>
        <v>4.8661785757382397E-3</v>
      </c>
      <c r="G631" s="46">
        <f t="shared" si="49"/>
        <v>4.5070224617072236</v>
      </c>
      <c r="H631" s="47">
        <f>_xlfn.XLOOKUP(Curso[[#This Row],[Tempo Progr Acum]],Controle[Tempo Esperado Acum],Controle[Data corrida],,1,1)</f>
        <v>44729</v>
      </c>
      <c r="I631" s="44"/>
      <c r="J631" s="48">
        <f ca="1">IF(Curso[[#This Row],[Data Prevista]]&gt;TODAY(),0,IF(Curso[[#This Row],[Data Prevista]]=TODAY(),3,2))</f>
        <v>0</v>
      </c>
      <c r="K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1" s="53" t="str">
        <f>IF((Curso[[#This Row],[Estudado]]-7)&lt;$H$2,"",Curso[[#This Row],[Estudado]]-7)</f>
        <v/>
      </c>
      <c r="M631" s="53" t="str">
        <f>IF((Curso[[#This Row],[Estudado]]-15)&lt;$H$2,"",Curso[[#This Row],[Estudado]]-15)</f>
        <v/>
      </c>
      <c r="N631" s="53" t="str">
        <f>IF((Curso[[#This Row],[Estudado]]-30)&lt;$H$2,"",Curso[[#This Row],[Estudado]]-30)</f>
        <v/>
      </c>
      <c r="O631" s="53" t="str">
        <f>IF((Curso[[#This Row],[Estudado]]-60)&lt;$H$2,"",Curso[[#This Row],[Estudado]]-60)</f>
        <v/>
      </c>
      <c r="P631" s="53" t="str">
        <f>IF((Curso[[#This Row],[Estudado]]-120)&lt;$H$2,"",Curso[[#This Row],[Estudado]]-120)</f>
        <v/>
      </c>
      <c r="Q631" s="48"/>
    </row>
    <row r="632" spans="1:17" x14ac:dyDescent="0.25">
      <c r="A632" s="44">
        <f t="shared" si="50"/>
        <v>631</v>
      </c>
      <c r="B632" s="44" t="s">
        <v>493</v>
      </c>
      <c r="C632" s="44" t="s">
        <v>524</v>
      </c>
      <c r="D632" s="45">
        <v>3.5995370370370369E-3</v>
      </c>
      <c r="E632" s="44"/>
      <c r="F632" s="45">
        <f>Curso[[#This Row],[Tempo]]*$AG$4</f>
        <v>7.1385921559178897E-3</v>
      </c>
      <c r="G632" s="46">
        <f t="shared" si="49"/>
        <v>4.5141610538631411</v>
      </c>
      <c r="H632" s="47">
        <f>_xlfn.XLOOKUP(Curso[[#This Row],[Tempo Progr Acum]],Controle[Tempo Esperado Acum],Controle[Data corrida],,1,1)</f>
        <v>44729</v>
      </c>
      <c r="I632" s="44"/>
      <c r="J632" s="48">
        <f ca="1">IF(Curso[[#This Row],[Data Prevista]]&gt;TODAY(),0,IF(Curso[[#This Row],[Data Prevista]]=TODAY(),3,2))</f>
        <v>0</v>
      </c>
      <c r="K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2" s="53" t="str">
        <f>IF((Curso[[#This Row],[Estudado]]-7)&lt;$H$2,"",Curso[[#This Row],[Estudado]]-7)</f>
        <v/>
      </c>
      <c r="M632" s="53" t="str">
        <f>IF((Curso[[#This Row],[Estudado]]-15)&lt;$H$2,"",Curso[[#This Row],[Estudado]]-15)</f>
        <v/>
      </c>
      <c r="N632" s="53" t="str">
        <f>IF((Curso[[#This Row],[Estudado]]-30)&lt;$H$2,"",Curso[[#This Row],[Estudado]]-30)</f>
        <v/>
      </c>
      <c r="O632" s="53" t="str">
        <f>IF((Curso[[#This Row],[Estudado]]-60)&lt;$H$2,"",Curso[[#This Row],[Estudado]]-60)</f>
        <v/>
      </c>
      <c r="P632" s="53" t="str">
        <f>IF((Curso[[#This Row],[Estudado]]-120)&lt;$H$2,"",Curso[[#This Row],[Estudado]]-120)</f>
        <v/>
      </c>
      <c r="Q632" s="48"/>
    </row>
    <row r="633" spans="1:17" x14ac:dyDescent="0.25">
      <c r="A633" s="44">
        <f t="shared" si="50"/>
        <v>632</v>
      </c>
      <c r="B633" s="44" t="s">
        <v>493</v>
      </c>
      <c r="C633" s="44" t="s">
        <v>525</v>
      </c>
      <c r="D633" s="45">
        <v>2.6388888888888885E-3</v>
      </c>
      <c r="E633" s="44"/>
      <c r="F633" s="45">
        <f>Curso[[#This Row],[Tempo]]*$AG$4</f>
        <v>5.2334373361713144E-3</v>
      </c>
      <c r="G633" s="46">
        <f t="shared" si="49"/>
        <v>4.5193944911993125</v>
      </c>
      <c r="H633" s="47">
        <f>_xlfn.XLOOKUP(Curso[[#This Row],[Tempo Progr Acum]],Controle[Tempo Esperado Acum],Controle[Data corrida],,1,1)</f>
        <v>44729</v>
      </c>
      <c r="I633" s="44"/>
      <c r="J633" s="48">
        <f ca="1">IF(Curso[[#This Row],[Data Prevista]]&gt;TODAY(),0,IF(Curso[[#This Row],[Data Prevista]]=TODAY(),3,2))</f>
        <v>0</v>
      </c>
      <c r="K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3" s="53" t="str">
        <f>IF((Curso[[#This Row],[Estudado]]-7)&lt;$H$2,"",Curso[[#This Row],[Estudado]]-7)</f>
        <v/>
      </c>
      <c r="M633" s="53" t="str">
        <f>IF((Curso[[#This Row],[Estudado]]-15)&lt;$H$2,"",Curso[[#This Row],[Estudado]]-15)</f>
        <v/>
      </c>
      <c r="N633" s="53" t="str">
        <f>IF((Curso[[#This Row],[Estudado]]-30)&lt;$H$2,"",Curso[[#This Row],[Estudado]]-30)</f>
        <v/>
      </c>
      <c r="O633" s="53" t="str">
        <f>IF((Curso[[#This Row],[Estudado]]-60)&lt;$H$2,"",Curso[[#This Row],[Estudado]]-60)</f>
        <v/>
      </c>
      <c r="P633" s="53" t="str">
        <f>IF((Curso[[#This Row],[Estudado]]-120)&lt;$H$2,"",Curso[[#This Row],[Estudado]]-120)</f>
        <v/>
      </c>
      <c r="Q633" s="48"/>
    </row>
    <row r="634" spans="1:17" x14ac:dyDescent="0.25">
      <c r="A634" s="44">
        <f t="shared" si="50"/>
        <v>633</v>
      </c>
      <c r="B634" s="44" t="s">
        <v>493</v>
      </c>
      <c r="C634" s="44" t="s">
        <v>526</v>
      </c>
      <c r="D634" s="45">
        <v>0</v>
      </c>
      <c r="E634" s="44" t="s">
        <v>7</v>
      </c>
      <c r="F634" s="45">
        <f>Curso[[#This Row],[Tempo]]*$AG$4</f>
        <v>0</v>
      </c>
      <c r="G634" s="46">
        <f t="shared" si="49"/>
        <v>4.5193944911993125</v>
      </c>
      <c r="H634" s="47">
        <f>_xlfn.XLOOKUP(Curso[[#This Row],[Tempo Progr Acum]],Controle[Tempo Esperado Acum],Controle[Data corrida],,1,1)</f>
        <v>44729</v>
      </c>
      <c r="I634" s="44"/>
      <c r="J634" s="48">
        <f ca="1">IF(Curso[[#This Row],[Data Prevista]]&gt;TODAY(),0,IF(Curso[[#This Row],[Data Prevista]]=TODAY(),3,2))</f>
        <v>0</v>
      </c>
      <c r="K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4" s="53" t="str">
        <f>IF((Curso[[#This Row],[Estudado]]-7)&lt;$H$2,"",Curso[[#This Row],[Estudado]]-7)</f>
        <v/>
      </c>
      <c r="M634" s="53" t="str">
        <f>IF((Curso[[#This Row],[Estudado]]-15)&lt;$H$2,"",Curso[[#This Row],[Estudado]]-15)</f>
        <v/>
      </c>
      <c r="N634" s="53" t="str">
        <f>IF((Curso[[#This Row],[Estudado]]-30)&lt;$H$2,"",Curso[[#This Row],[Estudado]]-30)</f>
        <v/>
      </c>
      <c r="O634" s="53" t="str">
        <f>IF((Curso[[#This Row],[Estudado]]-60)&lt;$H$2,"",Curso[[#This Row],[Estudado]]-60)</f>
        <v/>
      </c>
      <c r="P634" s="53" t="str">
        <f>IF((Curso[[#This Row],[Estudado]]-120)&lt;$H$2,"",Curso[[#This Row],[Estudado]]-120)</f>
        <v/>
      </c>
      <c r="Q634" s="48"/>
    </row>
    <row r="635" spans="1:17" x14ac:dyDescent="0.25">
      <c r="A635" s="44">
        <f t="shared" si="50"/>
        <v>634</v>
      </c>
      <c r="B635" s="44" t="s">
        <v>493</v>
      </c>
      <c r="C635" s="44" t="s">
        <v>527</v>
      </c>
      <c r="D635" s="45">
        <v>0</v>
      </c>
      <c r="E635" s="44" t="s">
        <v>7</v>
      </c>
      <c r="F635" s="45">
        <f>Curso[[#This Row],[Tempo]]*$AG$4</f>
        <v>0</v>
      </c>
      <c r="G635" s="46">
        <f t="shared" si="49"/>
        <v>4.5193944911993125</v>
      </c>
      <c r="H635" s="47">
        <f>_xlfn.XLOOKUP(Curso[[#This Row],[Tempo Progr Acum]],Controle[Tempo Esperado Acum],Controle[Data corrida],,1,1)</f>
        <v>44729</v>
      </c>
      <c r="I635" s="44"/>
      <c r="J635" s="48">
        <f ca="1">IF(Curso[[#This Row],[Data Prevista]]&gt;TODAY(),0,IF(Curso[[#This Row],[Data Prevista]]=TODAY(),3,2))</f>
        <v>0</v>
      </c>
      <c r="K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5" s="53" t="str">
        <f>IF((Curso[[#This Row],[Estudado]]-7)&lt;$H$2,"",Curso[[#This Row],[Estudado]]-7)</f>
        <v/>
      </c>
      <c r="M635" s="53" t="str">
        <f>IF((Curso[[#This Row],[Estudado]]-15)&lt;$H$2,"",Curso[[#This Row],[Estudado]]-15)</f>
        <v/>
      </c>
      <c r="N635" s="53" t="str">
        <f>IF((Curso[[#This Row],[Estudado]]-30)&lt;$H$2,"",Curso[[#This Row],[Estudado]]-30)</f>
        <v/>
      </c>
      <c r="O635" s="53" t="str">
        <f>IF((Curso[[#This Row],[Estudado]]-60)&lt;$H$2,"",Curso[[#This Row],[Estudado]]-60)</f>
        <v/>
      </c>
      <c r="P635" s="53" t="str">
        <f>IF((Curso[[#This Row],[Estudado]]-120)&lt;$H$2,"",Curso[[#This Row],[Estudado]]-120)</f>
        <v/>
      </c>
      <c r="Q635" s="48"/>
    </row>
    <row r="636" spans="1:17" x14ac:dyDescent="0.25">
      <c r="A636" s="44">
        <f t="shared" si="50"/>
        <v>635</v>
      </c>
      <c r="B636" s="44" t="s">
        <v>493</v>
      </c>
      <c r="C636" s="44" t="s">
        <v>528</v>
      </c>
      <c r="D636" s="45">
        <v>3.3449074074074071E-3</v>
      </c>
      <c r="E636" s="44"/>
      <c r="F636" s="45">
        <f>Curso[[#This Row],[Tempo]]*$AG$4</f>
        <v>6.6336113603224119E-3</v>
      </c>
      <c r="G636" s="46">
        <f t="shared" si="49"/>
        <v>4.5260281025596347</v>
      </c>
      <c r="H636" s="47">
        <f>_xlfn.XLOOKUP(Curso[[#This Row],[Tempo Progr Acum]],Controle[Tempo Esperado Acum],Controle[Data corrida],,1,1)</f>
        <v>44729</v>
      </c>
      <c r="I636" s="44"/>
      <c r="J636" s="48">
        <f ca="1">IF(Curso[[#This Row],[Data Prevista]]&gt;TODAY(),0,IF(Curso[[#This Row],[Data Prevista]]=TODAY(),3,2))</f>
        <v>0</v>
      </c>
      <c r="K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6" s="53" t="str">
        <f>IF((Curso[[#This Row],[Estudado]]-7)&lt;$H$2,"",Curso[[#This Row],[Estudado]]-7)</f>
        <v/>
      </c>
      <c r="M636" s="53" t="str">
        <f>IF((Curso[[#This Row],[Estudado]]-15)&lt;$H$2,"",Curso[[#This Row],[Estudado]]-15)</f>
        <v/>
      </c>
      <c r="N636" s="53" t="str">
        <f>IF((Curso[[#This Row],[Estudado]]-30)&lt;$H$2,"",Curso[[#This Row],[Estudado]]-30)</f>
        <v/>
      </c>
      <c r="O636" s="53" t="str">
        <f>IF((Curso[[#This Row],[Estudado]]-60)&lt;$H$2,"",Curso[[#This Row],[Estudado]]-60)</f>
        <v/>
      </c>
      <c r="P636" s="53" t="str">
        <f>IF((Curso[[#This Row],[Estudado]]-120)&lt;$H$2,"",Curso[[#This Row],[Estudado]]-120)</f>
        <v/>
      </c>
      <c r="Q636" s="48"/>
    </row>
    <row r="637" spans="1:17" x14ac:dyDescent="0.25">
      <c r="A637" s="44">
        <f t="shared" si="50"/>
        <v>636</v>
      </c>
      <c r="B637" s="44" t="s">
        <v>493</v>
      </c>
      <c r="C637" s="44" t="s">
        <v>529</v>
      </c>
      <c r="D637" s="45">
        <v>5.9375000000000009E-3</v>
      </c>
      <c r="E637" s="44"/>
      <c r="F637" s="45">
        <f>Curso[[#This Row],[Tempo]]*$AG$4</f>
        <v>1.1775234006385461E-2</v>
      </c>
      <c r="G637" s="46">
        <f t="shared" si="49"/>
        <v>4.5378033365660198</v>
      </c>
      <c r="H637" s="47">
        <f>_xlfn.XLOOKUP(Curso[[#This Row],[Tempo Progr Acum]],Controle[Tempo Esperado Acum],Controle[Data corrida],,1,1)</f>
        <v>44729</v>
      </c>
      <c r="I637" s="44"/>
      <c r="J637" s="48">
        <f ca="1">IF(Curso[[#This Row],[Data Prevista]]&gt;TODAY(),0,IF(Curso[[#This Row],[Data Prevista]]=TODAY(),3,2))</f>
        <v>0</v>
      </c>
      <c r="K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7" s="53" t="str">
        <f>IF((Curso[[#This Row],[Estudado]]-7)&lt;$H$2,"",Curso[[#This Row],[Estudado]]-7)</f>
        <v/>
      </c>
      <c r="M637" s="53" t="str">
        <f>IF((Curso[[#This Row],[Estudado]]-15)&lt;$H$2,"",Curso[[#This Row],[Estudado]]-15)</f>
        <v/>
      </c>
      <c r="N637" s="53" t="str">
        <f>IF((Curso[[#This Row],[Estudado]]-30)&lt;$H$2,"",Curso[[#This Row],[Estudado]]-30)</f>
        <v/>
      </c>
      <c r="O637" s="53" t="str">
        <f>IF((Curso[[#This Row],[Estudado]]-60)&lt;$H$2,"",Curso[[#This Row],[Estudado]]-60)</f>
        <v/>
      </c>
      <c r="P637" s="53" t="str">
        <f>IF((Curso[[#This Row],[Estudado]]-120)&lt;$H$2,"",Curso[[#This Row],[Estudado]]-120)</f>
        <v/>
      </c>
      <c r="Q637" s="48"/>
    </row>
    <row r="638" spans="1:17" x14ac:dyDescent="0.25">
      <c r="A638" s="44">
        <f t="shared" si="50"/>
        <v>637</v>
      </c>
      <c r="B638" s="44" t="s">
        <v>493</v>
      </c>
      <c r="C638" s="44" t="s">
        <v>530</v>
      </c>
      <c r="D638" s="45">
        <v>3.9814814814814817E-3</v>
      </c>
      <c r="E638" s="44"/>
      <c r="F638" s="45">
        <f>Curso[[#This Row],[Tempo]]*$AG$4</f>
        <v>7.8960633493111061E-3</v>
      </c>
      <c r="G638" s="46">
        <f t="shared" si="49"/>
        <v>4.545699399915331</v>
      </c>
      <c r="H638" s="47">
        <f>_xlfn.XLOOKUP(Curso[[#This Row],[Tempo Progr Acum]],Controle[Tempo Esperado Acum],Controle[Data corrida],,1,1)</f>
        <v>44729</v>
      </c>
      <c r="I638" s="44"/>
      <c r="J638" s="48">
        <f ca="1">IF(Curso[[#This Row],[Data Prevista]]&gt;TODAY(),0,IF(Curso[[#This Row],[Data Prevista]]=TODAY(),3,2))</f>
        <v>0</v>
      </c>
      <c r="K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8" s="53" t="str">
        <f>IF((Curso[[#This Row],[Estudado]]-7)&lt;$H$2,"",Curso[[#This Row],[Estudado]]-7)</f>
        <v/>
      </c>
      <c r="M638" s="53" t="str">
        <f>IF((Curso[[#This Row],[Estudado]]-15)&lt;$H$2,"",Curso[[#This Row],[Estudado]]-15)</f>
        <v/>
      </c>
      <c r="N638" s="53" t="str">
        <f>IF((Curso[[#This Row],[Estudado]]-30)&lt;$H$2,"",Curso[[#This Row],[Estudado]]-30)</f>
        <v/>
      </c>
      <c r="O638" s="53" t="str">
        <f>IF((Curso[[#This Row],[Estudado]]-60)&lt;$H$2,"",Curso[[#This Row],[Estudado]]-60)</f>
        <v/>
      </c>
      <c r="P638" s="53" t="str">
        <f>IF((Curso[[#This Row],[Estudado]]-120)&lt;$H$2,"",Curso[[#This Row],[Estudado]]-120)</f>
        <v/>
      </c>
      <c r="Q638" s="48"/>
    </row>
    <row r="639" spans="1:17" x14ac:dyDescent="0.25">
      <c r="A639" s="44">
        <f t="shared" si="50"/>
        <v>638</v>
      </c>
      <c r="B639" s="44" t="s">
        <v>493</v>
      </c>
      <c r="C639" s="44" t="s">
        <v>531</v>
      </c>
      <c r="D639" s="45">
        <v>3.2986111111111111E-3</v>
      </c>
      <c r="E639" s="44"/>
      <c r="F639" s="45">
        <f>Curso[[#This Row],[Tempo]]*$AG$4</f>
        <v>6.5417966702141436E-3</v>
      </c>
      <c r="G639" s="46">
        <f t="shared" si="49"/>
        <v>4.5522411965855447</v>
      </c>
      <c r="H639" s="47">
        <f>_xlfn.XLOOKUP(Curso[[#This Row],[Tempo Progr Acum]],Controle[Tempo Esperado Acum],Controle[Data corrida],,1,1)</f>
        <v>44729</v>
      </c>
      <c r="I639" s="44"/>
      <c r="J639" s="48">
        <f ca="1">IF(Curso[[#This Row],[Data Prevista]]&gt;TODAY(),0,IF(Curso[[#This Row],[Data Prevista]]=TODAY(),3,2))</f>
        <v>0</v>
      </c>
      <c r="K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9" s="53" t="str">
        <f>IF((Curso[[#This Row],[Estudado]]-7)&lt;$H$2,"",Curso[[#This Row],[Estudado]]-7)</f>
        <v/>
      </c>
      <c r="M639" s="53" t="str">
        <f>IF((Curso[[#This Row],[Estudado]]-15)&lt;$H$2,"",Curso[[#This Row],[Estudado]]-15)</f>
        <v/>
      </c>
      <c r="N639" s="53" t="str">
        <f>IF((Curso[[#This Row],[Estudado]]-30)&lt;$H$2,"",Curso[[#This Row],[Estudado]]-30)</f>
        <v/>
      </c>
      <c r="O639" s="53" t="str">
        <f>IF((Curso[[#This Row],[Estudado]]-60)&lt;$H$2,"",Curso[[#This Row],[Estudado]]-60)</f>
        <v/>
      </c>
      <c r="P639" s="53" t="str">
        <f>IF((Curso[[#This Row],[Estudado]]-120)&lt;$H$2,"",Curso[[#This Row],[Estudado]]-120)</f>
        <v/>
      </c>
      <c r="Q639" s="48"/>
    </row>
    <row r="640" spans="1:17" x14ac:dyDescent="0.25">
      <c r="A640" s="44">
        <f t="shared" si="50"/>
        <v>639</v>
      </c>
      <c r="B640" s="44" t="s">
        <v>493</v>
      </c>
      <c r="C640" s="44" t="s">
        <v>532</v>
      </c>
      <c r="D640" s="45">
        <v>1.8171296296296297E-3</v>
      </c>
      <c r="E640" s="44"/>
      <c r="F640" s="45">
        <f>Curso[[#This Row],[Tempo]]*$AG$4</f>
        <v>3.6037265867495459E-3</v>
      </c>
      <c r="G640" s="46">
        <f t="shared" si="49"/>
        <v>4.5558449231722946</v>
      </c>
      <c r="H640" s="47">
        <f>_xlfn.XLOOKUP(Curso[[#This Row],[Tempo Progr Acum]],Controle[Tempo Esperado Acum],Controle[Data corrida],,1,1)</f>
        <v>44729</v>
      </c>
      <c r="I640" s="44"/>
      <c r="J640" s="48">
        <f ca="1">IF(Curso[[#This Row],[Data Prevista]]&gt;TODAY(),0,IF(Curso[[#This Row],[Data Prevista]]=TODAY(),3,2))</f>
        <v>0</v>
      </c>
      <c r="K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0" s="53" t="str">
        <f>IF((Curso[[#This Row],[Estudado]]-7)&lt;$H$2,"",Curso[[#This Row],[Estudado]]-7)</f>
        <v/>
      </c>
      <c r="M640" s="53" t="str">
        <f>IF((Curso[[#This Row],[Estudado]]-15)&lt;$H$2,"",Curso[[#This Row],[Estudado]]-15)</f>
        <v/>
      </c>
      <c r="N640" s="53" t="str">
        <f>IF((Curso[[#This Row],[Estudado]]-30)&lt;$H$2,"",Curso[[#This Row],[Estudado]]-30)</f>
        <v/>
      </c>
      <c r="O640" s="53" t="str">
        <f>IF((Curso[[#This Row],[Estudado]]-60)&lt;$H$2,"",Curso[[#This Row],[Estudado]]-60)</f>
        <v/>
      </c>
      <c r="P640" s="53" t="str">
        <f>IF((Curso[[#This Row],[Estudado]]-120)&lt;$H$2,"",Curso[[#This Row],[Estudado]]-120)</f>
        <v/>
      </c>
      <c r="Q640" s="48"/>
    </row>
    <row r="641" spans="1:17" x14ac:dyDescent="0.25">
      <c r="A641" s="44">
        <f t="shared" si="50"/>
        <v>640</v>
      </c>
      <c r="B641" s="44" t="s">
        <v>493</v>
      </c>
      <c r="C641" s="44" t="s">
        <v>533</v>
      </c>
      <c r="D641" s="45">
        <v>3.414351851851852E-3</v>
      </c>
      <c r="E641" s="44"/>
      <c r="F641" s="45">
        <f>Curso[[#This Row],[Tempo]]*$AG$4</f>
        <v>6.7713333954848151E-3</v>
      </c>
      <c r="G641" s="46">
        <f t="shared" si="49"/>
        <v>4.5626162565677797</v>
      </c>
      <c r="H641" s="47">
        <f>_xlfn.XLOOKUP(Curso[[#This Row],[Tempo Progr Acum]],Controle[Tempo Esperado Acum],Controle[Data corrida],,1,1)</f>
        <v>44729</v>
      </c>
      <c r="I641" s="44"/>
      <c r="J641" s="48">
        <f ca="1">IF(Curso[[#This Row],[Data Prevista]]&gt;TODAY(),0,IF(Curso[[#This Row],[Data Prevista]]=TODAY(),3,2))</f>
        <v>0</v>
      </c>
      <c r="K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1" s="53" t="str">
        <f>IF((Curso[[#This Row],[Estudado]]-7)&lt;$H$2,"",Curso[[#This Row],[Estudado]]-7)</f>
        <v/>
      </c>
      <c r="M641" s="53" t="str">
        <f>IF((Curso[[#This Row],[Estudado]]-15)&lt;$H$2,"",Curso[[#This Row],[Estudado]]-15)</f>
        <v/>
      </c>
      <c r="N641" s="53" t="str">
        <f>IF((Curso[[#This Row],[Estudado]]-30)&lt;$H$2,"",Curso[[#This Row],[Estudado]]-30)</f>
        <v/>
      </c>
      <c r="O641" s="53" t="str">
        <f>IF((Curso[[#This Row],[Estudado]]-60)&lt;$H$2,"",Curso[[#This Row],[Estudado]]-60)</f>
        <v/>
      </c>
      <c r="P641" s="53" t="str">
        <f>IF((Curso[[#This Row],[Estudado]]-120)&lt;$H$2,"",Curso[[#This Row],[Estudado]]-120)</f>
        <v/>
      </c>
      <c r="Q641" s="48"/>
    </row>
    <row r="642" spans="1:17" x14ac:dyDescent="0.25">
      <c r="A642" s="44">
        <f t="shared" si="50"/>
        <v>641</v>
      </c>
      <c r="B642" s="44" t="s">
        <v>493</v>
      </c>
      <c r="C642" s="44" t="s">
        <v>534</v>
      </c>
      <c r="D642" s="45">
        <v>3.483796296296296E-3</v>
      </c>
      <c r="E642" s="44"/>
      <c r="F642" s="45">
        <f>Curso[[#This Row],[Tempo]]*$AG$4</f>
        <v>6.9090554306472174E-3</v>
      </c>
      <c r="G642" s="46">
        <f t="shared" si="49"/>
        <v>4.5695253119984267</v>
      </c>
      <c r="H642" s="47">
        <f>_xlfn.XLOOKUP(Curso[[#This Row],[Tempo Progr Acum]],Controle[Tempo Esperado Acum],Controle[Data corrida],,1,1)</f>
        <v>44729</v>
      </c>
      <c r="I642" s="44"/>
      <c r="J642" s="48">
        <f ca="1">IF(Curso[[#This Row],[Data Prevista]]&gt;TODAY(),0,IF(Curso[[#This Row],[Data Prevista]]=TODAY(),3,2))</f>
        <v>0</v>
      </c>
      <c r="K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2" s="53" t="str">
        <f>IF((Curso[[#This Row],[Estudado]]-7)&lt;$H$2,"",Curso[[#This Row],[Estudado]]-7)</f>
        <v/>
      </c>
      <c r="M642" s="53" t="str">
        <f>IF((Curso[[#This Row],[Estudado]]-15)&lt;$H$2,"",Curso[[#This Row],[Estudado]]-15)</f>
        <v/>
      </c>
      <c r="N642" s="53" t="str">
        <f>IF((Curso[[#This Row],[Estudado]]-30)&lt;$H$2,"",Curso[[#This Row],[Estudado]]-30)</f>
        <v/>
      </c>
      <c r="O642" s="53" t="str">
        <f>IF((Curso[[#This Row],[Estudado]]-60)&lt;$H$2,"",Curso[[#This Row],[Estudado]]-60)</f>
        <v/>
      </c>
      <c r="P642" s="53" t="str">
        <f>IF((Curso[[#This Row],[Estudado]]-120)&lt;$H$2,"",Curso[[#This Row],[Estudado]]-120)</f>
        <v/>
      </c>
      <c r="Q642" s="48"/>
    </row>
    <row r="643" spans="1:17" x14ac:dyDescent="0.25">
      <c r="A643" s="44">
        <f t="shared" si="50"/>
        <v>642</v>
      </c>
      <c r="B643" s="44" t="s">
        <v>493</v>
      </c>
      <c r="C643" s="44" t="s">
        <v>535</v>
      </c>
      <c r="D643" s="45">
        <v>3.8657407407407408E-3</v>
      </c>
      <c r="E643" s="44"/>
      <c r="F643" s="45">
        <f>Curso[[#This Row],[Tempo]]*$AG$4</f>
        <v>7.6665266240404347E-3</v>
      </c>
      <c r="G643" s="46">
        <f t="shared" si="49"/>
        <v>4.5771918386224675</v>
      </c>
      <c r="H643" s="47">
        <f>_xlfn.XLOOKUP(Curso[[#This Row],[Tempo Progr Acum]],Controle[Tempo Esperado Acum],Controle[Data corrida],,1,1)</f>
        <v>44729</v>
      </c>
      <c r="I643" s="44"/>
      <c r="J643" s="48">
        <f ca="1">IF(Curso[[#This Row],[Data Prevista]]&gt;TODAY(),0,IF(Curso[[#This Row],[Data Prevista]]=TODAY(),3,2))</f>
        <v>0</v>
      </c>
      <c r="K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3" s="53" t="str">
        <f>IF((Curso[[#This Row],[Estudado]]-7)&lt;$H$2,"",Curso[[#This Row],[Estudado]]-7)</f>
        <v/>
      </c>
      <c r="M643" s="53" t="str">
        <f>IF((Curso[[#This Row],[Estudado]]-15)&lt;$H$2,"",Curso[[#This Row],[Estudado]]-15)</f>
        <v/>
      </c>
      <c r="N643" s="53" t="str">
        <f>IF((Curso[[#This Row],[Estudado]]-30)&lt;$H$2,"",Curso[[#This Row],[Estudado]]-30)</f>
        <v/>
      </c>
      <c r="O643" s="53" t="str">
        <f>IF((Curso[[#This Row],[Estudado]]-60)&lt;$H$2,"",Curso[[#This Row],[Estudado]]-60)</f>
        <v/>
      </c>
      <c r="P643" s="53" t="str">
        <f>IF((Curso[[#This Row],[Estudado]]-120)&lt;$H$2,"",Curso[[#This Row],[Estudado]]-120)</f>
        <v/>
      </c>
      <c r="Q643" s="48"/>
    </row>
    <row r="644" spans="1:17" x14ac:dyDescent="0.25">
      <c r="A644" s="44">
        <f t="shared" si="50"/>
        <v>643</v>
      </c>
      <c r="B644" s="44" t="s">
        <v>493</v>
      </c>
      <c r="C644" s="44" t="s">
        <v>536</v>
      </c>
      <c r="D644" s="45">
        <v>3.425925925925926E-3</v>
      </c>
      <c r="E644" s="44"/>
      <c r="F644" s="45">
        <f>Curso[[#This Row],[Tempo]]*$AG$4</f>
        <v>6.7942870680118821E-3</v>
      </c>
      <c r="G644" s="46">
        <f t="shared" ref="G644:G707" si="51">F644+G643</f>
        <v>4.5839861256904797</v>
      </c>
      <c r="H644" s="47">
        <f>_xlfn.XLOOKUP(Curso[[#This Row],[Tempo Progr Acum]],Controle[Tempo Esperado Acum],Controle[Data corrida],,1,1)</f>
        <v>44729</v>
      </c>
      <c r="I644" s="44"/>
      <c r="J644" s="48">
        <f ca="1">IF(Curso[[#This Row],[Data Prevista]]&gt;TODAY(),0,IF(Curso[[#This Row],[Data Prevista]]=TODAY(),3,2))</f>
        <v>0</v>
      </c>
      <c r="K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4" s="53" t="str">
        <f>IF((Curso[[#This Row],[Estudado]]-7)&lt;$H$2,"",Curso[[#This Row],[Estudado]]-7)</f>
        <v/>
      </c>
      <c r="M644" s="53" t="str">
        <f>IF((Curso[[#This Row],[Estudado]]-15)&lt;$H$2,"",Curso[[#This Row],[Estudado]]-15)</f>
        <v/>
      </c>
      <c r="N644" s="53" t="str">
        <f>IF((Curso[[#This Row],[Estudado]]-30)&lt;$H$2,"",Curso[[#This Row],[Estudado]]-30)</f>
        <v/>
      </c>
      <c r="O644" s="53" t="str">
        <f>IF((Curso[[#This Row],[Estudado]]-60)&lt;$H$2,"",Curso[[#This Row],[Estudado]]-60)</f>
        <v/>
      </c>
      <c r="P644" s="53" t="str">
        <f>IF((Curso[[#This Row],[Estudado]]-120)&lt;$H$2,"",Curso[[#This Row],[Estudado]]-120)</f>
        <v/>
      </c>
      <c r="Q644" s="48"/>
    </row>
    <row r="645" spans="1:17" x14ac:dyDescent="0.25">
      <c r="A645" s="44">
        <f t="shared" si="50"/>
        <v>644</v>
      </c>
      <c r="B645" s="44" t="s">
        <v>493</v>
      </c>
      <c r="C645" s="44" t="s">
        <v>537</v>
      </c>
      <c r="D645" s="45">
        <v>6.4699074074074069E-3</v>
      </c>
      <c r="E645" s="44"/>
      <c r="F645" s="45">
        <f>Curso[[#This Row],[Tempo]]*$AG$4</f>
        <v>1.2831102942630547E-2</v>
      </c>
      <c r="G645" s="46">
        <f t="shared" si="51"/>
        <v>4.5968172286331104</v>
      </c>
      <c r="H645" s="47">
        <f>_xlfn.XLOOKUP(Curso[[#This Row],[Tempo Progr Acum]],Controle[Tempo Esperado Acum],Controle[Data corrida],,1,1)</f>
        <v>44730</v>
      </c>
      <c r="I645" s="44"/>
      <c r="J645" s="48">
        <f ca="1">IF(Curso[[#This Row],[Data Prevista]]&gt;TODAY(),0,IF(Curso[[#This Row],[Data Prevista]]=TODAY(),3,2))</f>
        <v>0</v>
      </c>
      <c r="K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5" s="53" t="str">
        <f>IF((Curso[[#This Row],[Estudado]]-7)&lt;$H$2,"",Curso[[#This Row],[Estudado]]-7)</f>
        <v/>
      </c>
      <c r="M645" s="53" t="str">
        <f>IF((Curso[[#This Row],[Estudado]]-15)&lt;$H$2,"",Curso[[#This Row],[Estudado]]-15)</f>
        <v/>
      </c>
      <c r="N645" s="53" t="str">
        <f>IF((Curso[[#This Row],[Estudado]]-30)&lt;$H$2,"",Curso[[#This Row],[Estudado]]-30)</f>
        <v/>
      </c>
      <c r="O645" s="53" t="str">
        <f>IF((Curso[[#This Row],[Estudado]]-60)&lt;$H$2,"",Curso[[#This Row],[Estudado]]-60)</f>
        <v/>
      </c>
      <c r="P645" s="53" t="str">
        <f>IF((Curso[[#This Row],[Estudado]]-120)&lt;$H$2,"",Curso[[#This Row],[Estudado]]-120)</f>
        <v/>
      </c>
      <c r="Q645" s="48"/>
    </row>
    <row r="646" spans="1:17" x14ac:dyDescent="0.25">
      <c r="A646" s="44">
        <f t="shared" ref="A646:A709" si="52">A645+1</f>
        <v>645</v>
      </c>
      <c r="B646" s="44" t="s">
        <v>493</v>
      </c>
      <c r="C646" s="44" t="s">
        <v>538</v>
      </c>
      <c r="D646" s="45">
        <v>2.1412037037037038E-3</v>
      </c>
      <c r="E646" s="44"/>
      <c r="F646" s="45">
        <f>Curso[[#This Row],[Tempo]]*$AG$4</f>
        <v>4.2464294175074265E-3</v>
      </c>
      <c r="G646" s="46">
        <f t="shared" si="51"/>
        <v>4.6010636580506175</v>
      </c>
      <c r="H646" s="47">
        <f>_xlfn.XLOOKUP(Curso[[#This Row],[Tempo Progr Acum]],Controle[Tempo Esperado Acum],Controle[Data corrida],,1,1)</f>
        <v>44730</v>
      </c>
      <c r="I646" s="44"/>
      <c r="J646" s="48">
        <f ca="1">IF(Curso[[#This Row],[Data Prevista]]&gt;TODAY(),0,IF(Curso[[#This Row],[Data Prevista]]=TODAY(),3,2))</f>
        <v>0</v>
      </c>
      <c r="K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6" s="53" t="str">
        <f>IF((Curso[[#This Row],[Estudado]]-7)&lt;$H$2,"",Curso[[#This Row],[Estudado]]-7)</f>
        <v/>
      </c>
      <c r="M646" s="53" t="str">
        <f>IF((Curso[[#This Row],[Estudado]]-15)&lt;$H$2,"",Curso[[#This Row],[Estudado]]-15)</f>
        <v/>
      </c>
      <c r="N646" s="53" t="str">
        <f>IF((Curso[[#This Row],[Estudado]]-30)&lt;$H$2,"",Curso[[#This Row],[Estudado]]-30)</f>
        <v/>
      </c>
      <c r="O646" s="53" t="str">
        <f>IF((Curso[[#This Row],[Estudado]]-60)&lt;$H$2,"",Curso[[#This Row],[Estudado]]-60)</f>
        <v/>
      </c>
      <c r="P646" s="53" t="str">
        <f>IF((Curso[[#This Row],[Estudado]]-120)&lt;$H$2,"",Curso[[#This Row],[Estudado]]-120)</f>
        <v/>
      </c>
      <c r="Q646" s="48"/>
    </row>
    <row r="647" spans="1:17" x14ac:dyDescent="0.25">
      <c r="A647" s="44">
        <f t="shared" si="52"/>
        <v>646</v>
      </c>
      <c r="B647" s="44" t="s">
        <v>493</v>
      </c>
      <c r="C647" s="44" t="s">
        <v>539</v>
      </c>
      <c r="D647" s="45">
        <v>2.4074074074074076E-3</v>
      </c>
      <c r="E647" s="44"/>
      <c r="F647" s="45">
        <f>Curso[[#This Row],[Tempo]]*$AG$4</f>
        <v>4.7743638856299715E-3</v>
      </c>
      <c r="G647" s="46">
        <f t="shared" si="51"/>
        <v>4.6058380219362478</v>
      </c>
      <c r="H647" s="47">
        <f>_xlfn.XLOOKUP(Curso[[#This Row],[Tempo Progr Acum]],Controle[Tempo Esperado Acum],Controle[Data corrida],,1,1)</f>
        <v>44730</v>
      </c>
      <c r="I647" s="44"/>
      <c r="J647" s="48">
        <f ca="1">IF(Curso[[#This Row],[Data Prevista]]&gt;TODAY(),0,IF(Curso[[#This Row],[Data Prevista]]=TODAY(),3,2))</f>
        <v>0</v>
      </c>
      <c r="K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7" s="53" t="str">
        <f>IF((Curso[[#This Row],[Estudado]]-7)&lt;$H$2,"",Curso[[#This Row],[Estudado]]-7)</f>
        <v/>
      </c>
      <c r="M647" s="53" t="str">
        <f>IF((Curso[[#This Row],[Estudado]]-15)&lt;$H$2,"",Curso[[#This Row],[Estudado]]-15)</f>
        <v/>
      </c>
      <c r="N647" s="53" t="str">
        <f>IF((Curso[[#This Row],[Estudado]]-30)&lt;$H$2,"",Curso[[#This Row],[Estudado]]-30)</f>
        <v/>
      </c>
      <c r="O647" s="53" t="str">
        <f>IF((Curso[[#This Row],[Estudado]]-60)&lt;$H$2,"",Curso[[#This Row],[Estudado]]-60)</f>
        <v/>
      </c>
      <c r="P647" s="53" t="str">
        <f>IF((Curso[[#This Row],[Estudado]]-120)&lt;$H$2,"",Curso[[#This Row],[Estudado]]-120)</f>
        <v/>
      </c>
      <c r="Q647" s="48"/>
    </row>
    <row r="648" spans="1:17" x14ac:dyDescent="0.25">
      <c r="A648" s="44">
        <f t="shared" si="52"/>
        <v>647</v>
      </c>
      <c r="B648" s="44" t="s">
        <v>493</v>
      </c>
      <c r="C648" s="44" t="s">
        <v>540</v>
      </c>
      <c r="D648" s="45">
        <v>4.7337962962962958E-3</v>
      </c>
      <c r="E648" s="44"/>
      <c r="F648" s="45">
        <f>Curso[[#This Row],[Tempo]]*$AG$4</f>
        <v>9.388052063570471E-3</v>
      </c>
      <c r="G648" s="46">
        <f t="shared" si="51"/>
        <v>4.6152260739998185</v>
      </c>
      <c r="H648" s="47">
        <f>_xlfn.XLOOKUP(Curso[[#This Row],[Tempo Progr Acum]],Controle[Tempo Esperado Acum],Controle[Data corrida],,1,1)</f>
        <v>44730</v>
      </c>
      <c r="I648" s="44"/>
      <c r="J648" s="48">
        <f ca="1">IF(Curso[[#This Row],[Data Prevista]]&gt;TODAY(),0,IF(Curso[[#This Row],[Data Prevista]]=TODAY(),3,2))</f>
        <v>0</v>
      </c>
      <c r="K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8" s="53" t="str">
        <f>IF((Curso[[#This Row],[Estudado]]-7)&lt;$H$2,"",Curso[[#This Row],[Estudado]]-7)</f>
        <v/>
      </c>
      <c r="M648" s="53" t="str">
        <f>IF((Curso[[#This Row],[Estudado]]-15)&lt;$H$2,"",Curso[[#This Row],[Estudado]]-15)</f>
        <v/>
      </c>
      <c r="N648" s="53" t="str">
        <f>IF((Curso[[#This Row],[Estudado]]-30)&lt;$H$2,"",Curso[[#This Row],[Estudado]]-30)</f>
        <v/>
      </c>
      <c r="O648" s="53" t="str">
        <f>IF((Curso[[#This Row],[Estudado]]-60)&lt;$H$2,"",Curso[[#This Row],[Estudado]]-60)</f>
        <v/>
      </c>
      <c r="P648" s="53" t="str">
        <f>IF((Curso[[#This Row],[Estudado]]-120)&lt;$H$2,"",Curso[[#This Row],[Estudado]]-120)</f>
        <v/>
      </c>
      <c r="Q648" s="48"/>
    </row>
    <row r="649" spans="1:17" x14ac:dyDescent="0.25">
      <c r="A649" s="44">
        <f t="shared" si="52"/>
        <v>648</v>
      </c>
      <c r="B649" s="44" t="s">
        <v>493</v>
      </c>
      <c r="C649" s="44" t="s">
        <v>541</v>
      </c>
      <c r="D649" s="45">
        <v>3.9004629629629632E-3</v>
      </c>
      <c r="E649" s="44"/>
      <c r="F649" s="45">
        <f>Curso[[#This Row],[Tempo]]*$AG$4</f>
        <v>7.7353876416216367E-3</v>
      </c>
      <c r="G649" s="46">
        <f t="shared" si="51"/>
        <v>4.6229614616414398</v>
      </c>
      <c r="H649" s="47">
        <f>_xlfn.XLOOKUP(Curso[[#This Row],[Tempo Progr Acum]],Controle[Tempo Esperado Acum],Controle[Data corrida],,1,1)</f>
        <v>44730</v>
      </c>
      <c r="I649" s="44"/>
      <c r="J649" s="48">
        <f ca="1">IF(Curso[[#This Row],[Data Prevista]]&gt;TODAY(),0,IF(Curso[[#This Row],[Data Prevista]]=TODAY(),3,2))</f>
        <v>0</v>
      </c>
      <c r="K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9" s="53" t="str">
        <f>IF((Curso[[#This Row],[Estudado]]-7)&lt;$H$2,"",Curso[[#This Row],[Estudado]]-7)</f>
        <v/>
      </c>
      <c r="M649" s="53" t="str">
        <f>IF((Curso[[#This Row],[Estudado]]-15)&lt;$H$2,"",Curso[[#This Row],[Estudado]]-15)</f>
        <v/>
      </c>
      <c r="N649" s="53" t="str">
        <f>IF((Curso[[#This Row],[Estudado]]-30)&lt;$H$2,"",Curso[[#This Row],[Estudado]]-30)</f>
        <v/>
      </c>
      <c r="O649" s="53" t="str">
        <f>IF((Curso[[#This Row],[Estudado]]-60)&lt;$H$2,"",Curso[[#This Row],[Estudado]]-60)</f>
        <v/>
      </c>
      <c r="P649" s="53" t="str">
        <f>IF((Curso[[#This Row],[Estudado]]-120)&lt;$H$2,"",Curso[[#This Row],[Estudado]]-120)</f>
        <v/>
      </c>
      <c r="Q649" s="48"/>
    </row>
    <row r="650" spans="1:17" x14ac:dyDescent="0.25">
      <c r="A650" s="44">
        <f t="shared" si="52"/>
        <v>649</v>
      </c>
      <c r="B650" s="44" t="s">
        <v>493</v>
      </c>
      <c r="C650" s="44" t="s">
        <v>542</v>
      </c>
      <c r="D650" s="45">
        <v>2.0717592592592593E-3</v>
      </c>
      <c r="E650" s="44"/>
      <c r="F650" s="45">
        <f>Curso[[#This Row],[Tempo]]*$AG$4</f>
        <v>4.1087073823450233E-3</v>
      </c>
      <c r="G650" s="46">
        <f t="shared" si="51"/>
        <v>4.627070169023785</v>
      </c>
      <c r="H650" s="47">
        <f>_xlfn.XLOOKUP(Curso[[#This Row],[Tempo Progr Acum]],Controle[Tempo Esperado Acum],Controle[Data corrida],,1,1)</f>
        <v>44730</v>
      </c>
      <c r="I650" s="44"/>
      <c r="J650" s="48">
        <f ca="1">IF(Curso[[#This Row],[Data Prevista]]&gt;TODAY(),0,IF(Curso[[#This Row],[Data Prevista]]=TODAY(),3,2))</f>
        <v>0</v>
      </c>
      <c r="K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0" s="53" t="str">
        <f>IF((Curso[[#This Row],[Estudado]]-7)&lt;$H$2,"",Curso[[#This Row],[Estudado]]-7)</f>
        <v/>
      </c>
      <c r="M650" s="53" t="str">
        <f>IF((Curso[[#This Row],[Estudado]]-15)&lt;$H$2,"",Curso[[#This Row],[Estudado]]-15)</f>
        <v/>
      </c>
      <c r="N650" s="53" t="str">
        <f>IF((Curso[[#This Row],[Estudado]]-30)&lt;$H$2,"",Curso[[#This Row],[Estudado]]-30)</f>
        <v/>
      </c>
      <c r="O650" s="53" t="str">
        <f>IF((Curso[[#This Row],[Estudado]]-60)&lt;$H$2,"",Curso[[#This Row],[Estudado]]-60)</f>
        <v/>
      </c>
      <c r="P650" s="53" t="str">
        <f>IF((Curso[[#This Row],[Estudado]]-120)&lt;$H$2,"",Curso[[#This Row],[Estudado]]-120)</f>
        <v/>
      </c>
      <c r="Q650" s="48"/>
    </row>
    <row r="651" spans="1:17" x14ac:dyDescent="0.25">
      <c r="A651" s="44">
        <f t="shared" si="52"/>
        <v>650</v>
      </c>
      <c r="B651" s="44" t="s">
        <v>493</v>
      </c>
      <c r="C651" s="44" t="s">
        <v>543</v>
      </c>
      <c r="D651" s="45">
        <v>5.162037037037037E-3</v>
      </c>
      <c r="E651" s="44"/>
      <c r="F651" s="45">
        <f>Curso[[#This Row],[Tempo]]*$AG$4</f>
        <v>1.0237337947071958E-2</v>
      </c>
      <c r="G651" s="46">
        <f t="shared" si="51"/>
        <v>4.6373075069708571</v>
      </c>
      <c r="H651" s="47">
        <f>_xlfn.XLOOKUP(Curso[[#This Row],[Tempo Progr Acum]],Controle[Tempo Esperado Acum],Controle[Data corrida],,1,1)</f>
        <v>44730</v>
      </c>
      <c r="I651" s="44"/>
      <c r="J651" s="48">
        <f ca="1">IF(Curso[[#This Row],[Data Prevista]]&gt;TODAY(),0,IF(Curso[[#This Row],[Data Prevista]]=TODAY(),3,2))</f>
        <v>0</v>
      </c>
      <c r="K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1" s="53" t="str">
        <f>IF((Curso[[#This Row],[Estudado]]-7)&lt;$H$2,"",Curso[[#This Row],[Estudado]]-7)</f>
        <v/>
      </c>
      <c r="M651" s="53" t="str">
        <f>IF((Curso[[#This Row],[Estudado]]-15)&lt;$H$2,"",Curso[[#This Row],[Estudado]]-15)</f>
        <v/>
      </c>
      <c r="N651" s="53" t="str">
        <f>IF((Curso[[#This Row],[Estudado]]-30)&lt;$H$2,"",Curso[[#This Row],[Estudado]]-30)</f>
        <v/>
      </c>
      <c r="O651" s="53" t="str">
        <f>IF((Curso[[#This Row],[Estudado]]-60)&lt;$H$2,"",Curso[[#This Row],[Estudado]]-60)</f>
        <v/>
      </c>
      <c r="P651" s="53" t="str">
        <f>IF((Curso[[#This Row],[Estudado]]-120)&lt;$H$2,"",Curso[[#This Row],[Estudado]]-120)</f>
        <v/>
      </c>
      <c r="Q651" s="48"/>
    </row>
    <row r="652" spans="1:17" x14ac:dyDescent="0.25">
      <c r="A652" s="44">
        <f t="shared" si="52"/>
        <v>651</v>
      </c>
      <c r="B652" s="44" t="s">
        <v>493</v>
      </c>
      <c r="C652" s="44" t="s">
        <v>544</v>
      </c>
      <c r="D652" s="45">
        <v>6.0879629629629643E-3</v>
      </c>
      <c r="E652" s="44"/>
      <c r="F652" s="45">
        <f>Curso[[#This Row],[Tempo]]*$AG$4</f>
        <v>1.2073631749237333E-2</v>
      </c>
      <c r="G652" s="46">
        <f t="shared" si="51"/>
        <v>4.6493811387200941</v>
      </c>
      <c r="H652" s="47">
        <f>_xlfn.XLOOKUP(Curso[[#This Row],[Tempo Progr Acum]],Controle[Tempo Esperado Acum],Controle[Data corrida],,1,1)</f>
        <v>44730</v>
      </c>
      <c r="I652" s="44"/>
      <c r="J652" s="48">
        <f ca="1">IF(Curso[[#This Row],[Data Prevista]]&gt;TODAY(),0,IF(Curso[[#This Row],[Data Prevista]]=TODAY(),3,2))</f>
        <v>0</v>
      </c>
      <c r="K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2" s="53" t="str">
        <f>IF((Curso[[#This Row],[Estudado]]-7)&lt;$H$2,"",Curso[[#This Row],[Estudado]]-7)</f>
        <v/>
      </c>
      <c r="M652" s="53" t="str">
        <f>IF((Curso[[#This Row],[Estudado]]-15)&lt;$H$2,"",Curso[[#This Row],[Estudado]]-15)</f>
        <v/>
      </c>
      <c r="N652" s="53" t="str">
        <f>IF((Curso[[#This Row],[Estudado]]-30)&lt;$H$2,"",Curso[[#This Row],[Estudado]]-30)</f>
        <v/>
      </c>
      <c r="O652" s="53" t="str">
        <f>IF((Curso[[#This Row],[Estudado]]-60)&lt;$H$2,"",Curso[[#This Row],[Estudado]]-60)</f>
        <v/>
      </c>
      <c r="P652" s="53" t="str">
        <f>IF((Curso[[#This Row],[Estudado]]-120)&lt;$H$2,"",Curso[[#This Row],[Estudado]]-120)</f>
        <v/>
      </c>
      <c r="Q652" s="48"/>
    </row>
    <row r="653" spans="1:17" x14ac:dyDescent="0.25">
      <c r="A653" s="44">
        <f t="shared" si="52"/>
        <v>652</v>
      </c>
      <c r="B653" s="44" t="s">
        <v>493</v>
      </c>
      <c r="C653" s="44" t="s">
        <v>545</v>
      </c>
      <c r="D653" s="45">
        <v>3.6226851851851854E-3</v>
      </c>
      <c r="E653" s="44"/>
      <c r="F653" s="45">
        <f>Curso[[#This Row],[Tempo]]*$AG$4</f>
        <v>7.1844995009720247E-3</v>
      </c>
      <c r="G653" s="46">
        <f t="shared" si="51"/>
        <v>4.6565656382210658</v>
      </c>
      <c r="H653" s="47">
        <f>_xlfn.XLOOKUP(Curso[[#This Row],[Tempo Progr Acum]],Controle[Tempo Esperado Acum],Controle[Data corrida],,1,1)</f>
        <v>44730</v>
      </c>
      <c r="I653" s="44"/>
      <c r="J653" s="48">
        <f ca="1">IF(Curso[[#This Row],[Data Prevista]]&gt;TODAY(),0,IF(Curso[[#This Row],[Data Prevista]]=TODAY(),3,2))</f>
        <v>0</v>
      </c>
      <c r="K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3" s="53" t="str">
        <f>IF((Curso[[#This Row],[Estudado]]-7)&lt;$H$2,"",Curso[[#This Row],[Estudado]]-7)</f>
        <v/>
      </c>
      <c r="M653" s="53" t="str">
        <f>IF((Curso[[#This Row],[Estudado]]-15)&lt;$H$2,"",Curso[[#This Row],[Estudado]]-15)</f>
        <v/>
      </c>
      <c r="N653" s="53" t="str">
        <f>IF((Curso[[#This Row],[Estudado]]-30)&lt;$H$2,"",Curso[[#This Row],[Estudado]]-30)</f>
        <v/>
      </c>
      <c r="O653" s="53" t="str">
        <f>IF((Curso[[#This Row],[Estudado]]-60)&lt;$H$2,"",Curso[[#This Row],[Estudado]]-60)</f>
        <v/>
      </c>
      <c r="P653" s="53" t="str">
        <f>IF((Curso[[#This Row],[Estudado]]-120)&lt;$H$2,"",Curso[[#This Row],[Estudado]]-120)</f>
        <v/>
      </c>
      <c r="Q653" s="48"/>
    </row>
    <row r="654" spans="1:17" x14ac:dyDescent="0.25">
      <c r="A654" s="44">
        <f t="shared" si="52"/>
        <v>653</v>
      </c>
      <c r="B654" s="44" t="s">
        <v>493</v>
      </c>
      <c r="C654" s="44" t="s">
        <v>546</v>
      </c>
      <c r="D654" s="45">
        <v>6.7129629629629625E-4</v>
      </c>
      <c r="E654" s="44"/>
      <c r="F654" s="45">
        <f>Curso[[#This Row],[Tempo]]*$AG$4</f>
        <v>1.3313130065698957E-3</v>
      </c>
      <c r="G654" s="46">
        <f t="shared" si="51"/>
        <v>4.6578969512276354</v>
      </c>
      <c r="H654" s="47">
        <f>_xlfn.XLOOKUP(Curso[[#This Row],[Tempo Progr Acum]],Controle[Tempo Esperado Acum],Controle[Data corrida],,1,1)</f>
        <v>44730</v>
      </c>
      <c r="I654" s="44"/>
      <c r="J654" s="48">
        <f ca="1">IF(Curso[[#This Row],[Data Prevista]]&gt;TODAY(),0,IF(Curso[[#This Row],[Data Prevista]]=TODAY(),3,2))</f>
        <v>0</v>
      </c>
      <c r="K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4" s="53" t="str">
        <f>IF((Curso[[#This Row],[Estudado]]-7)&lt;$H$2,"",Curso[[#This Row],[Estudado]]-7)</f>
        <v/>
      </c>
      <c r="M654" s="53" t="str">
        <f>IF((Curso[[#This Row],[Estudado]]-15)&lt;$H$2,"",Curso[[#This Row],[Estudado]]-15)</f>
        <v/>
      </c>
      <c r="N654" s="53" t="str">
        <f>IF((Curso[[#This Row],[Estudado]]-30)&lt;$H$2,"",Curso[[#This Row],[Estudado]]-30)</f>
        <v/>
      </c>
      <c r="O654" s="53" t="str">
        <f>IF((Curso[[#This Row],[Estudado]]-60)&lt;$H$2,"",Curso[[#This Row],[Estudado]]-60)</f>
        <v/>
      </c>
      <c r="P654" s="53" t="str">
        <f>IF((Curso[[#This Row],[Estudado]]-120)&lt;$H$2,"",Curso[[#This Row],[Estudado]]-120)</f>
        <v/>
      </c>
      <c r="Q654" s="48"/>
    </row>
    <row r="655" spans="1:17" x14ac:dyDescent="0.25">
      <c r="A655" s="44">
        <f t="shared" si="52"/>
        <v>654</v>
      </c>
      <c r="B655" s="44" t="s">
        <v>493</v>
      </c>
      <c r="C655" s="44" t="s">
        <v>547</v>
      </c>
      <c r="D655" s="45">
        <v>1.8287037037037037E-3</v>
      </c>
      <c r="E655" s="44"/>
      <c r="F655" s="45">
        <f>Curso[[#This Row],[Tempo]]*$AG$4</f>
        <v>3.6266802592766129E-3</v>
      </c>
      <c r="G655" s="46">
        <f t="shared" si="51"/>
        <v>4.6615236314869124</v>
      </c>
      <c r="H655" s="47">
        <f>_xlfn.XLOOKUP(Curso[[#This Row],[Tempo Progr Acum]],Controle[Tempo Esperado Acum],Controle[Data corrida],,1,1)</f>
        <v>44730</v>
      </c>
      <c r="I655" s="44"/>
      <c r="J655" s="48">
        <f ca="1">IF(Curso[[#This Row],[Data Prevista]]&gt;TODAY(),0,IF(Curso[[#This Row],[Data Prevista]]=TODAY(),3,2))</f>
        <v>0</v>
      </c>
      <c r="K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5" s="53" t="str">
        <f>IF((Curso[[#This Row],[Estudado]]-7)&lt;$H$2,"",Curso[[#This Row],[Estudado]]-7)</f>
        <v/>
      </c>
      <c r="M655" s="53" t="str">
        <f>IF((Curso[[#This Row],[Estudado]]-15)&lt;$H$2,"",Curso[[#This Row],[Estudado]]-15)</f>
        <v/>
      </c>
      <c r="N655" s="53" t="str">
        <f>IF((Curso[[#This Row],[Estudado]]-30)&lt;$H$2,"",Curso[[#This Row],[Estudado]]-30)</f>
        <v/>
      </c>
      <c r="O655" s="53" t="str">
        <f>IF((Curso[[#This Row],[Estudado]]-60)&lt;$H$2,"",Curso[[#This Row],[Estudado]]-60)</f>
        <v/>
      </c>
      <c r="P655" s="53" t="str">
        <f>IF((Curso[[#This Row],[Estudado]]-120)&lt;$H$2,"",Curso[[#This Row],[Estudado]]-120)</f>
        <v/>
      </c>
      <c r="Q655" s="48"/>
    </row>
    <row r="656" spans="1:17" x14ac:dyDescent="0.25">
      <c r="A656" s="44">
        <f t="shared" si="52"/>
        <v>655</v>
      </c>
      <c r="B656" s="44" t="s">
        <v>493</v>
      </c>
      <c r="C656" s="44" t="s">
        <v>548</v>
      </c>
      <c r="D656" s="45">
        <v>2.4305555555555556E-3</v>
      </c>
      <c r="E656" s="44"/>
      <c r="F656" s="45">
        <f>Curso[[#This Row],[Tempo]]*$AG$4</f>
        <v>4.8202712306841056E-3</v>
      </c>
      <c r="G656" s="46">
        <f t="shared" si="51"/>
        <v>4.6663439027175961</v>
      </c>
      <c r="H656" s="47">
        <f>_xlfn.XLOOKUP(Curso[[#This Row],[Tempo Progr Acum]],Controle[Tempo Esperado Acum],Controle[Data corrida],,1,1)</f>
        <v>44730</v>
      </c>
      <c r="I656" s="44"/>
      <c r="J656" s="48">
        <f ca="1">IF(Curso[[#This Row],[Data Prevista]]&gt;TODAY(),0,IF(Curso[[#This Row],[Data Prevista]]=TODAY(),3,2))</f>
        <v>0</v>
      </c>
      <c r="K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6" s="53" t="str">
        <f>IF((Curso[[#This Row],[Estudado]]-7)&lt;$H$2,"",Curso[[#This Row],[Estudado]]-7)</f>
        <v/>
      </c>
      <c r="M656" s="53" t="str">
        <f>IF((Curso[[#This Row],[Estudado]]-15)&lt;$H$2,"",Curso[[#This Row],[Estudado]]-15)</f>
        <v/>
      </c>
      <c r="N656" s="53" t="str">
        <f>IF((Curso[[#This Row],[Estudado]]-30)&lt;$H$2,"",Curso[[#This Row],[Estudado]]-30)</f>
        <v/>
      </c>
      <c r="O656" s="53" t="str">
        <f>IF((Curso[[#This Row],[Estudado]]-60)&lt;$H$2,"",Curso[[#This Row],[Estudado]]-60)</f>
        <v/>
      </c>
      <c r="P656" s="53" t="str">
        <f>IF((Curso[[#This Row],[Estudado]]-120)&lt;$H$2,"",Curso[[#This Row],[Estudado]]-120)</f>
        <v/>
      </c>
      <c r="Q656" s="48"/>
    </row>
    <row r="657" spans="1:17" x14ac:dyDescent="0.25">
      <c r="A657" s="44">
        <f t="shared" si="52"/>
        <v>656</v>
      </c>
      <c r="B657" s="44" t="s">
        <v>493</v>
      </c>
      <c r="C657" s="44" t="s">
        <v>70</v>
      </c>
      <c r="D657" s="45">
        <v>0</v>
      </c>
      <c r="E657" s="44" t="s">
        <v>7</v>
      </c>
      <c r="F657" s="45">
        <f>Curso[[#This Row],[Tempo]]*$AG$4</f>
        <v>0</v>
      </c>
      <c r="G657" s="46">
        <f t="shared" si="51"/>
        <v>4.6663439027175961</v>
      </c>
      <c r="H657" s="47">
        <f>_xlfn.XLOOKUP(Curso[[#This Row],[Tempo Progr Acum]],Controle[Tempo Esperado Acum],Controle[Data corrida],,1,1)</f>
        <v>44730</v>
      </c>
      <c r="I657" s="44"/>
      <c r="J657" s="48">
        <f ca="1">IF(Curso[[#This Row],[Data Prevista]]&gt;TODAY(),0,IF(Curso[[#This Row],[Data Prevista]]=TODAY(),3,2))</f>
        <v>0</v>
      </c>
      <c r="K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7" s="53" t="str">
        <f>IF((Curso[[#This Row],[Estudado]]-7)&lt;$H$2,"",Curso[[#This Row],[Estudado]]-7)</f>
        <v/>
      </c>
      <c r="M657" s="53" t="str">
        <f>IF((Curso[[#This Row],[Estudado]]-15)&lt;$H$2,"",Curso[[#This Row],[Estudado]]-15)</f>
        <v/>
      </c>
      <c r="N657" s="53" t="str">
        <f>IF((Curso[[#This Row],[Estudado]]-30)&lt;$H$2,"",Curso[[#This Row],[Estudado]]-30)</f>
        <v/>
      </c>
      <c r="O657" s="53" t="str">
        <f>IF((Curso[[#This Row],[Estudado]]-60)&lt;$H$2,"",Curso[[#This Row],[Estudado]]-60)</f>
        <v/>
      </c>
      <c r="P657" s="53" t="str">
        <f>IF((Curso[[#This Row],[Estudado]]-120)&lt;$H$2,"",Curso[[#This Row],[Estudado]]-120)</f>
        <v/>
      </c>
      <c r="Q657" s="48"/>
    </row>
    <row r="658" spans="1:17" x14ac:dyDescent="0.25">
      <c r="A658" s="44">
        <f t="shared" si="52"/>
        <v>657</v>
      </c>
      <c r="B658" s="44" t="s">
        <v>493</v>
      </c>
      <c r="C658" s="44" t="s">
        <v>39</v>
      </c>
      <c r="D658" s="45">
        <v>0</v>
      </c>
      <c r="E658" s="44" t="s">
        <v>7</v>
      </c>
      <c r="F658" s="45">
        <f>Curso[[#This Row],[Tempo]]*$AG$4</f>
        <v>0</v>
      </c>
      <c r="G658" s="46">
        <f t="shared" si="51"/>
        <v>4.6663439027175961</v>
      </c>
      <c r="H658" s="47">
        <f>_xlfn.XLOOKUP(Curso[[#This Row],[Tempo Progr Acum]],Controle[Tempo Esperado Acum],Controle[Data corrida],,1,1)</f>
        <v>44730</v>
      </c>
      <c r="I658" s="44"/>
      <c r="J658" s="48">
        <f ca="1">IF(Curso[[#This Row],[Data Prevista]]&gt;TODAY(),0,IF(Curso[[#This Row],[Data Prevista]]=TODAY(),3,2))</f>
        <v>0</v>
      </c>
      <c r="K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8" s="53" t="str">
        <f>IF((Curso[[#This Row],[Estudado]]-7)&lt;$H$2,"",Curso[[#This Row],[Estudado]]-7)</f>
        <v/>
      </c>
      <c r="M658" s="53" t="str">
        <f>IF((Curso[[#This Row],[Estudado]]-15)&lt;$H$2,"",Curso[[#This Row],[Estudado]]-15)</f>
        <v/>
      </c>
      <c r="N658" s="53" t="str">
        <f>IF((Curso[[#This Row],[Estudado]]-30)&lt;$H$2,"",Curso[[#This Row],[Estudado]]-30)</f>
        <v/>
      </c>
      <c r="O658" s="53" t="str">
        <f>IF((Curso[[#This Row],[Estudado]]-60)&lt;$H$2,"",Curso[[#This Row],[Estudado]]-60)</f>
        <v/>
      </c>
      <c r="P658" s="53" t="str">
        <f>IF((Curso[[#This Row],[Estudado]]-120)&lt;$H$2,"",Curso[[#This Row],[Estudado]]-120)</f>
        <v/>
      </c>
      <c r="Q658" s="48"/>
    </row>
    <row r="659" spans="1:17" x14ac:dyDescent="0.25">
      <c r="A659" s="44">
        <f t="shared" si="52"/>
        <v>658</v>
      </c>
      <c r="B659" s="44" t="s">
        <v>493</v>
      </c>
      <c r="C659" s="44" t="s">
        <v>42</v>
      </c>
      <c r="D659" s="45">
        <v>3.4953703703703705E-3</v>
      </c>
      <c r="E659" s="44"/>
      <c r="F659" s="45">
        <f>Curso[[#This Row],[Tempo]]*$AG$4</f>
        <v>6.9320091031742853E-3</v>
      </c>
      <c r="G659" s="46">
        <f t="shared" si="51"/>
        <v>4.6732759118207703</v>
      </c>
      <c r="H659" s="47">
        <f>_xlfn.XLOOKUP(Curso[[#This Row],[Tempo Progr Acum]],Controle[Tempo Esperado Acum],Controle[Data corrida],,1,1)</f>
        <v>44730</v>
      </c>
      <c r="I659" s="44"/>
      <c r="J659" s="48">
        <f ca="1">IF(Curso[[#This Row],[Data Prevista]]&gt;TODAY(),0,IF(Curso[[#This Row],[Data Prevista]]=TODAY(),3,2))</f>
        <v>0</v>
      </c>
      <c r="K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9" s="53" t="str">
        <f>IF((Curso[[#This Row],[Estudado]]-7)&lt;$H$2,"",Curso[[#This Row],[Estudado]]-7)</f>
        <v/>
      </c>
      <c r="M659" s="53" t="str">
        <f>IF((Curso[[#This Row],[Estudado]]-15)&lt;$H$2,"",Curso[[#This Row],[Estudado]]-15)</f>
        <v/>
      </c>
      <c r="N659" s="53" t="str">
        <f>IF((Curso[[#This Row],[Estudado]]-30)&lt;$H$2,"",Curso[[#This Row],[Estudado]]-30)</f>
        <v/>
      </c>
      <c r="O659" s="53" t="str">
        <f>IF((Curso[[#This Row],[Estudado]]-60)&lt;$H$2,"",Curso[[#This Row],[Estudado]]-60)</f>
        <v/>
      </c>
      <c r="P659" s="53" t="str">
        <f>IF((Curso[[#This Row],[Estudado]]-120)&lt;$H$2,"",Curso[[#This Row],[Estudado]]-120)</f>
        <v/>
      </c>
      <c r="Q659" s="48"/>
    </row>
    <row r="660" spans="1:17" x14ac:dyDescent="0.25">
      <c r="A660" s="44">
        <f t="shared" si="52"/>
        <v>659</v>
      </c>
      <c r="B660" s="44" t="s">
        <v>493</v>
      </c>
      <c r="C660" s="44" t="s">
        <v>549</v>
      </c>
      <c r="D660" s="45">
        <v>3.4490740740740745E-3</v>
      </c>
      <c r="E660" s="44"/>
      <c r="F660" s="45">
        <f>Curso[[#This Row],[Tempo]]*$AG$4</f>
        <v>6.8401944130660171E-3</v>
      </c>
      <c r="G660" s="46">
        <f t="shared" si="51"/>
        <v>4.6801161062338359</v>
      </c>
      <c r="H660" s="47">
        <f>_xlfn.XLOOKUP(Curso[[#This Row],[Tempo Progr Acum]],Controle[Tempo Esperado Acum],Controle[Data corrida],,1,1)</f>
        <v>44732</v>
      </c>
      <c r="I660" s="44"/>
      <c r="J660" s="48">
        <f ca="1">IF(Curso[[#This Row],[Data Prevista]]&gt;TODAY(),0,IF(Curso[[#This Row],[Data Prevista]]=TODAY(),3,2))</f>
        <v>0</v>
      </c>
      <c r="K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0" s="53" t="str">
        <f>IF((Curso[[#This Row],[Estudado]]-7)&lt;$H$2,"",Curso[[#This Row],[Estudado]]-7)</f>
        <v/>
      </c>
      <c r="M660" s="53" t="str">
        <f>IF((Curso[[#This Row],[Estudado]]-15)&lt;$H$2,"",Curso[[#This Row],[Estudado]]-15)</f>
        <v/>
      </c>
      <c r="N660" s="53" t="str">
        <f>IF((Curso[[#This Row],[Estudado]]-30)&lt;$H$2,"",Curso[[#This Row],[Estudado]]-30)</f>
        <v/>
      </c>
      <c r="O660" s="53" t="str">
        <f>IF((Curso[[#This Row],[Estudado]]-60)&lt;$H$2,"",Curso[[#This Row],[Estudado]]-60)</f>
        <v/>
      </c>
      <c r="P660" s="53" t="str">
        <f>IF((Curso[[#This Row],[Estudado]]-120)&lt;$H$2,"",Curso[[#This Row],[Estudado]]-120)</f>
        <v/>
      </c>
      <c r="Q660" s="48"/>
    </row>
    <row r="661" spans="1:17" x14ac:dyDescent="0.25">
      <c r="A661" s="44">
        <f t="shared" si="52"/>
        <v>660</v>
      </c>
      <c r="B661" s="44" t="s">
        <v>493</v>
      </c>
      <c r="C661" s="44" t="s">
        <v>550</v>
      </c>
      <c r="D661" s="45">
        <v>4.7453703703703703E-3</v>
      </c>
      <c r="E661" s="44"/>
      <c r="F661" s="45">
        <f>Curso[[#This Row],[Tempo]]*$AG$4</f>
        <v>9.4110057360975389E-3</v>
      </c>
      <c r="G661" s="46">
        <f t="shared" si="51"/>
        <v>4.6895271119699338</v>
      </c>
      <c r="H661" s="47">
        <f>_xlfn.XLOOKUP(Curso[[#This Row],[Tempo Progr Acum]],Controle[Tempo Esperado Acum],Controle[Data corrida],,1,1)</f>
        <v>44732</v>
      </c>
      <c r="I661" s="44"/>
      <c r="J661" s="48">
        <f ca="1">IF(Curso[[#This Row],[Data Prevista]]&gt;TODAY(),0,IF(Curso[[#This Row],[Data Prevista]]=TODAY(),3,2))</f>
        <v>0</v>
      </c>
      <c r="K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1" s="53" t="str">
        <f>IF((Curso[[#This Row],[Estudado]]-7)&lt;$H$2,"",Curso[[#This Row],[Estudado]]-7)</f>
        <v/>
      </c>
      <c r="M661" s="53" t="str">
        <f>IF((Curso[[#This Row],[Estudado]]-15)&lt;$H$2,"",Curso[[#This Row],[Estudado]]-15)</f>
        <v/>
      </c>
      <c r="N661" s="53" t="str">
        <f>IF((Curso[[#This Row],[Estudado]]-30)&lt;$H$2,"",Curso[[#This Row],[Estudado]]-30)</f>
        <v/>
      </c>
      <c r="O661" s="53" t="str">
        <f>IF((Curso[[#This Row],[Estudado]]-60)&lt;$H$2,"",Curso[[#This Row],[Estudado]]-60)</f>
        <v/>
      </c>
      <c r="P661" s="53" t="str">
        <f>IF((Curso[[#This Row],[Estudado]]-120)&lt;$H$2,"",Curso[[#This Row],[Estudado]]-120)</f>
        <v/>
      </c>
      <c r="Q661" s="48"/>
    </row>
    <row r="662" spans="1:17" x14ac:dyDescent="0.25">
      <c r="A662" s="44">
        <f t="shared" si="52"/>
        <v>661</v>
      </c>
      <c r="B662" s="44" t="s">
        <v>493</v>
      </c>
      <c r="C662" s="44" t="s">
        <v>551</v>
      </c>
      <c r="D662" s="45">
        <v>5.5324074074074069E-3</v>
      </c>
      <c r="E662" s="44"/>
      <c r="F662" s="45">
        <f>Curso[[#This Row],[Tempo]]*$AG$4</f>
        <v>1.0971855467938106E-2</v>
      </c>
      <c r="G662" s="46">
        <f t="shared" si="51"/>
        <v>4.7004989674378717</v>
      </c>
      <c r="H662" s="47">
        <f>_xlfn.XLOOKUP(Curso[[#This Row],[Tempo Progr Acum]],Controle[Tempo Esperado Acum],Controle[Data corrida],,1,1)</f>
        <v>44732</v>
      </c>
      <c r="I662" s="44"/>
      <c r="J662" s="48">
        <f ca="1">IF(Curso[[#This Row],[Data Prevista]]&gt;TODAY(),0,IF(Curso[[#This Row],[Data Prevista]]=TODAY(),3,2))</f>
        <v>0</v>
      </c>
      <c r="K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2" s="53" t="str">
        <f>IF((Curso[[#This Row],[Estudado]]-7)&lt;$H$2,"",Curso[[#This Row],[Estudado]]-7)</f>
        <v/>
      </c>
      <c r="M662" s="53" t="str">
        <f>IF((Curso[[#This Row],[Estudado]]-15)&lt;$H$2,"",Curso[[#This Row],[Estudado]]-15)</f>
        <v/>
      </c>
      <c r="N662" s="53" t="str">
        <f>IF((Curso[[#This Row],[Estudado]]-30)&lt;$H$2,"",Curso[[#This Row],[Estudado]]-30)</f>
        <v/>
      </c>
      <c r="O662" s="53" t="str">
        <f>IF((Curso[[#This Row],[Estudado]]-60)&lt;$H$2,"",Curso[[#This Row],[Estudado]]-60)</f>
        <v/>
      </c>
      <c r="P662" s="53" t="str">
        <f>IF((Curso[[#This Row],[Estudado]]-120)&lt;$H$2,"",Curso[[#This Row],[Estudado]]-120)</f>
        <v/>
      </c>
      <c r="Q662" s="48"/>
    </row>
    <row r="663" spans="1:17" x14ac:dyDescent="0.25">
      <c r="A663" s="44">
        <f t="shared" si="52"/>
        <v>662</v>
      </c>
      <c r="B663" s="44" t="s">
        <v>493</v>
      </c>
      <c r="C663" s="44" t="s">
        <v>552</v>
      </c>
      <c r="D663" s="45">
        <v>2.8587962962962963E-3</v>
      </c>
      <c r="E663" s="44"/>
      <c r="F663" s="45">
        <f>Curso[[#This Row],[Tempo]]*$AG$4</f>
        <v>5.6695571141855911E-3</v>
      </c>
      <c r="G663" s="46">
        <f t="shared" si="51"/>
        <v>4.7061685245520568</v>
      </c>
      <c r="H663" s="47">
        <f>_xlfn.XLOOKUP(Curso[[#This Row],[Tempo Progr Acum]],Controle[Tempo Esperado Acum],Controle[Data corrida],,1,1)</f>
        <v>44732</v>
      </c>
      <c r="I663" s="44"/>
      <c r="J663" s="48">
        <f ca="1">IF(Curso[[#This Row],[Data Prevista]]&gt;TODAY(),0,IF(Curso[[#This Row],[Data Prevista]]=TODAY(),3,2))</f>
        <v>0</v>
      </c>
      <c r="K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3" s="53" t="str">
        <f>IF((Curso[[#This Row],[Estudado]]-7)&lt;$H$2,"",Curso[[#This Row],[Estudado]]-7)</f>
        <v/>
      </c>
      <c r="M663" s="53" t="str">
        <f>IF((Curso[[#This Row],[Estudado]]-15)&lt;$H$2,"",Curso[[#This Row],[Estudado]]-15)</f>
        <v/>
      </c>
      <c r="N663" s="53" t="str">
        <f>IF((Curso[[#This Row],[Estudado]]-30)&lt;$H$2,"",Curso[[#This Row],[Estudado]]-30)</f>
        <v/>
      </c>
      <c r="O663" s="53" t="str">
        <f>IF((Curso[[#This Row],[Estudado]]-60)&lt;$H$2,"",Curso[[#This Row],[Estudado]]-60)</f>
        <v/>
      </c>
      <c r="P663" s="53" t="str">
        <f>IF((Curso[[#This Row],[Estudado]]-120)&lt;$H$2,"",Curso[[#This Row],[Estudado]]-120)</f>
        <v/>
      </c>
      <c r="Q663" s="48"/>
    </row>
    <row r="664" spans="1:17" x14ac:dyDescent="0.25">
      <c r="A664" s="44">
        <f t="shared" si="52"/>
        <v>663</v>
      </c>
      <c r="B664" s="44" t="s">
        <v>493</v>
      </c>
      <c r="C664" s="44" t="s">
        <v>553</v>
      </c>
      <c r="D664" s="45">
        <v>4.5833333333333334E-3</v>
      </c>
      <c r="E664" s="44"/>
      <c r="F664" s="45">
        <f>Curso[[#This Row],[Tempo]]*$AG$4</f>
        <v>9.0896543207186001E-3</v>
      </c>
      <c r="G664" s="46">
        <f t="shared" si="51"/>
        <v>4.7152581788727757</v>
      </c>
      <c r="H664" s="47">
        <f>_xlfn.XLOOKUP(Curso[[#This Row],[Tempo Progr Acum]],Controle[Tempo Esperado Acum],Controle[Data corrida],,1,1)</f>
        <v>44732</v>
      </c>
      <c r="I664" s="44"/>
      <c r="J664" s="48">
        <f ca="1">IF(Curso[[#This Row],[Data Prevista]]&gt;TODAY(),0,IF(Curso[[#This Row],[Data Prevista]]=TODAY(),3,2))</f>
        <v>0</v>
      </c>
      <c r="K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4" s="53" t="str">
        <f>IF((Curso[[#This Row],[Estudado]]-7)&lt;$H$2,"",Curso[[#This Row],[Estudado]]-7)</f>
        <v/>
      </c>
      <c r="M664" s="53" t="str">
        <f>IF((Curso[[#This Row],[Estudado]]-15)&lt;$H$2,"",Curso[[#This Row],[Estudado]]-15)</f>
        <v/>
      </c>
      <c r="N664" s="53" t="str">
        <f>IF((Curso[[#This Row],[Estudado]]-30)&lt;$H$2,"",Curso[[#This Row],[Estudado]]-30)</f>
        <v/>
      </c>
      <c r="O664" s="53" t="str">
        <f>IF((Curso[[#This Row],[Estudado]]-60)&lt;$H$2,"",Curso[[#This Row],[Estudado]]-60)</f>
        <v/>
      </c>
      <c r="P664" s="53" t="str">
        <f>IF((Curso[[#This Row],[Estudado]]-120)&lt;$H$2,"",Curso[[#This Row],[Estudado]]-120)</f>
        <v/>
      </c>
      <c r="Q664" s="48"/>
    </row>
    <row r="665" spans="1:17" x14ac:dyDescent="0.25">
      <c r="A665" s="44">
        <f t="shared" si="52"/>
        <v>664</v>
      </c>
      <c r="B665" s="44" t="s">
        <v>493</v>
      </c>
      <c r="C665" s="44" t="s">
        <v>554</v>
      </c>
      <c r="D665" s="45">
        <v>1.8750000000000001E-3</v>
      </c>
      <c r="E665" s="44"/>
      <c r="F665" s="45">
        <f>Curso[[#This Row],[Tempo]]*$AG$4</f>
        <v>3.7184949493848816E-3</v>
      </c>
      <c r="G665" s="46">
        <f t="shared" si="51"/>
        <v>4.7189766738221604</v>
      </c>
      <c r="H665" s="47">
        <f>_xlfn.XLOOKUP(Curso[[#This Row],[Tempo Progr Acum]],Controle[Tempo Esperado Acum],Controle[Data corrida],,1,1)</f>
        <v>44732</v>
      </c>
      <c r="I665" s="44"/>
      <c r="J665" s="48">
        <f ca="1">IF(Curso[[#This Row],[Data Prevista]]&gt;TODAY(),0,IF(Curso[[#This Row],[Data Prevista]]=TODAY(),3,2))</f>
        <v>0</v>
      </c>
      <c r="K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5" s="53" t="str">
        <f>IF((Curso[[#This Row],[Estudado]]-7)&lt;$H$2,"",Curso[[#This Row],[Estudado]]-7)</f>
        <v/>
      </c>
      <c r="M665" s="53" t="str">
        <f>IF((Curso[[#This Row],[Estudado]]-15)&lt;$H$2,"",Curso[[#This Row],[Estudado]]-15)</f>
        <v/>
      </c>
      <c r="N665" s="53" t="str">
        <f>IF((Curso[[#This Row],[Estudado]]-30)&lt;$H$2,"",Curso[[#This Row],[Estudado]]-30)</f>
        <v/>
      </c>
      <c r="O665" s="53" t="str">
        <f>IF((Curso[[#This Row],[Estudado]]-60)&lt;$H$2,"",Curso[[#This Row],[Estudado]]-60)</f>
        <v/>
      </c>
      <c r="P665" s="53" t="str">
        <f>IF((Curso[[#This Row],[Estudado]]-120)&lt;$H$2,"",Curso[[#This Row],[Estudado]]-120)</f>
        <v/>
      </c>
      <c r="Q665" s="48"/>
    </row>
    <row r="666" spans="1:17" x14ac:dyDescent="0.25">
      <c r="A666" s="44">
        <f t="shared" si="52"/>
        <v>665</v>
      </c>
      <c r="B666" s="44" t="s">
        <v>493</v>
      </c>
      <c r="C666" s="44" t="s">
        <v>555</v>
      </c>
      <c r="D666" s="45">
        <v>4.9189814814814816E-3</v>
      </c>
      <c r="E666" s="44"/>
      <c r="F666" s="45">
        <f>Curso[[#This Row],[Tempo]]*$AG$4</f>
        <v>9.7553108240035474E-3</v>
      </c>
      <c r="G666" s="46">
        <f t="shared" si="51"/>
        <v>4.7287319846461635</v>
      </c>
      <c r="H666" s="47">
        <f>_xlfn.XLOOKUP(Curso[[#This Row],[Tempo Progr Acum]],Controle[Tempo Esperado Acum],Controle[Data corrida],,1,1)</f>
        <v>44732</v>
      </c>
      <c r="I666" s="44"/>
      <c r="J666" s="48">
        <f ca="1">IF(Curso[[#This Row],[Data Prevista]]&gt;TODAY(),0,IF(Curso[[#This Row],[Data Prevista]]=TODAY(),3,2))</f>
        <v>0</v>
      </c>
      <c r="K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6" s="53" t="str">
        <f>IF((Curso[[#This Row],[Estudado]]-7)&lt;$H$2,"",Curso[[#This Row],[Estudado]]-7)</f>
        <v/>
      </c>
      <c r="M666" s="53" t="str">
        <f>IF((Curso[[#This Row],[Estudado]]-15)&lt;$H$2,"",Curso[[#This Row],[Estudado]]-15)</f>
        <v/>
      </c>
      <c r="N666" s="53" t="str">
        <f>IF((Curso[[#This Row],[Estudado]]-30)&lt;$H$2,"",Curso[[#This Row],[Estudado]]-30)</f>
        <v/>
      </c>
      <c r="O666" s="53" t="str">
        <f>IF((Curso[[#This Row],[Estudado]]-60)&lt;$H$2,"",Curso[[#This Row],[Estudado]]-60)</f>
        <v/>
      </c>
      <c r="P666" s="53" t="str">
        <f>IF((Curso[[#This Row],[Estudado]]-120)&lt;$H$2,"",Curso[[#This Row],[Estudado]]-120)</f>
        <v/>
      </c>
      <c r="Q666" s="48"/>
    </row>
    <row r="667" spans="1:17" x14ac:dyDescent="0.25">
      <c r="A667" s="44">
        <f t="shared" si="52"/>
        <v>666</v>
      </c>
      <c r="B667" s="44" t="s">
        <v>493</v>
      </c>
      <c r="C667" s="44" t="s">
        <v>556</v>
      </c>
      <c r="D667" s="45">
        <v>7.5694444444444446E-3</v>
      </c>
      <c r="E667" s="44"/>
      <c r="F667" s="45">
        <f>Curso[[#This Row],[Tempo]]*$AG$4</f>
        <v>1.5011701832701929E-2</v>
      </c>
      <c r="G667" s="46">
        <f t="shared" si="51"/>
        <v>4.7437436864788651</v>
      </c>
      <c r="H667" s="47">
        <f>_xlfn.XLOOKUP(Curso[[#This Row],[Tempo Progr Acum]],Controle[Tempo Esperado Acum],Controle[Data corrida],,1,1)</f>
        <v>44732</v>
      </c>
      <c r="I667" s="44"/>
      <c r="J667" s="48">
        <f ca="1">IF(Curso[[#This Row],[Data Prevista]]&gt;TODAY(),0,IF(Curso[[#This Row],[Data Prevista]]=TODAY(),3,2))</f>
        <v>0</v>
      </c>
      <c r="K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7" s="53" t="str">
        <f>IF((Curso[[#This Row],[Estudado]]-7)&lt;$H$2,"",Curso[[#This Row],[Estudado]]-7)</f>
        <v/>
      </c>
      <c r="M667" s="53" t="str">
        <f>IF((Curso[[#This Row],[Estudado]]-15)&lt;$H$2,"",Curso[[#This Row],[Estudado]]-15)</f>
        <v/>
      </c>
      <c r="N667" s="53" t="str">
        <f>IF((Curso[[#This Row],[Estudado]]-30)&lt;$H$2,"",Curso[[#This Row],[Estudado]]-30)</f>
        <v/>
      </c>
      <c r="O667" s="53" t="str">
        <f>IF((Curso[[#This Row],[Estudado]]-60)&lt;$H$2,"",Curso[[#This Row],[Estudado]]-60)</f>
        <v/>
      </c>
      <c r="P667" s="53" t="str">
        <f>IF((Curso[[#This Row],[Estudado]]-120)&lt;$H$2,"",Curso[[#This Row],[Estudado]]-120)</f>
        <v/>
      </c>
      <c r="Q667" s="48"/>
    </row>
    <row r="668" spans="1:17" x14ac:dyDescent="0.25">
      <c r="A668" s="44">
        <f t="shared" si="52"/>
        <v>667</v>
      </c>
      <c r="B668" s="44" t="s">
        <v>493</v>
      </c>
      <c r="C668" s="44" t="s">
        <v>557</v>
      </c>
      <c r="D668" s="45">
        <v>5.7523148148148143E-3</v>
      </c>
      <c r="E668" s="44"/>
      <c r="F668" s="45">
        <f>Curso[[#This Row],[Tempo]]*$AG$4</f>
        <v>1.1407975245952382E-2</v>
      </c>
      <c r="G668" s="46">
        <f t="shared" si="51"/>
        <v>4.7551516617248177</v>
      </c>
      <c r="H668" s="47">
        <f>_xlfn.XLOOKUP(Curso[[#This Row],[Tempo Progr Acum]],Controle[Tempo Esperado Acum],Controle[Data corrida],,1,1)</f>
        <v>44732</v>
      </c>
      <c r="I668" s="44"/>
      <c r="J668" s="48">
        <f ca="1">IF(Curso[[#This Row],[Data Prevista]]&gt;TODAY(),0,IF(Curso[[#This Row],[Data Prevista]]=TODAY(),3,2))</f>
        <v>0</v>
      </c>
      <c r="K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8" s="53" t="str">
        <f>IF((Curso[[#This Row],[Estudado]]-7)&lt;$H$2,"",Curso[[#This Row],[Estudado]]-7)</f>
        <v/>
      </c>
      <c r="M668" s="53" t="str">
        <f>IF((Curso[[#This Row],[Estudado]]-15)&lt;$H$2,"",Curso[[#This Row],[Estudado]]-15)</f>
        <v/>
      </c>
      <c r="N668" s="53" t="str">
        <f>IF((Curso[[#This Row],[Estudado]]-30)&lt;$H$2,"",Curso[[#This Row],[Estudado]]-30)</f>
        <v/>
      </c>
      <c r="O668" s="53" t="str">
        <f>IF((Curso[[#This Row],[Estudado]]-60)&lt;$H$2,"",Curso[[#This Row],[Estudado]]-60)</f>
        <v/>
      </c>
      <c r="P668" s="53" t="str">
        <f>IF((Curso[[#This Row],[Estudado]]-120)&lt;$H$2,"",Curso[[#This Row],[Estudado]]-120)</f>
        <v/>
      </c>
      <c r="Q668" s="48"/>
    </row>
    <row r="669" spans="1:17" x14ac:dyDescent="0.25">
      <c r="A669" s="44">
        <f t="shared" si="52"/>
        <v>668</v>
      </c>
      <c r="B669" s="44" t="s">
        <v>493</v>
      </c>
      <c r="C669" s="44" t="s">
        <v>558</v>
      </c>
      <c r="D669" s="45">
        <v>3.9467592592592592E-3</v>
      </c>
      <c r="E669" s="44"/>
      <c r="F669" s="45">
        <f>Curso[[#This Row],[Tempo]]*$AG$4</f>
        <v>7.8272023317299041E-3</v>
      </c>
      <c r="G669" s="46">
        <f t="shared" si="51"/>
        <v>4.7629788640565476</v>
      </c>
      <c r="H669" s="47">
        <f>_xlfn.XLOOKUP(Curso[[#This Row],[Tempo Progr Acum]],Controle[Tempo Esperado Acum],Controle[Data corrida],,1,1)</f>
        <v>44733</v>
      </c>
      <c r="I669" s="44"/>
      <c r="J669" s="48">
        <f ca="1">IF(Curso[[#This Row],[Data Prevista]]&gt;TODAY(),0,IF(Curso[[#This Row],[Data Prevista]]=TODAY(),3,2))</f>
        <v>0</v>
      </c>
      <c r="K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9" s="53" t="str">
        <f>IF((Curso[[#This Row],[Estudado]]-7)&lt;$H$2,"",Curso[[#This Row],[Estudado]]-7)</f>
        <v/>
      </c>
      <c r="M669" s="53" t="str">
        <f>IF((Curso[[#This Row],[Estudado]]-15)&lt;$H$2,"",Curso[[#This Row],[Estudado]]-15)</f>
        <v/>
      </c>
      <c r="N669" s="53" t="str">
        <f>IF((Curso[[#This Row],[Estudado]]-30)&lt;$H$2,"",Curso[[#This Row],[Estudado]]-30)</f>
        <v/>
      </c>
      <c r="O669" s="53" t="str">
        <f>IF((Curso[[#This Row],[Estudado]]-60)&lt;$H$2,"",Curso[[#This Row],[Estudado]]-60)</f>
        <v/>
      </c>
      <c r="P669" s="53" t="str">
        <f>IF((Curso[[#This Row],[Estudado]]-120)&lt;$H$2,"",Curso[[#This Row],[Estudado]]-120)</f>
        <v/>
      </c>
      <c r="Q669" s="48"/>
    </row>
    <row r="670" spans="1:17" x14ac:dyDescent="0.25">
      <c r="A670" s="44">
        <f t="shared" si="52"/>
        <v>669</v>
      </c>
      <c r="B670" s="44" t="s">
        <v>493</v>
      </c>
      <c r="C670" s="44" t="s">
        <v>559</v>
      </c>
      <c r="D670" s="45">
        <v>5.6944444444444438E-3</v>
      </c>
      <c r="E670" s="44"/>
      <c r="F670" s="45">
        <f>Curso[[#This Row],[Tempo]]*$AG$4</f>
        <v>1.1293206883317046E-2</v>
      </c>
      <c r="G670" s="46">
        <f t="shared" si="51"/>
        <v>4.7742720709398645</v>
      </c>
      <c r="H670" s="47">
        <f>_xlfn.XLOOKUP(Curso[[#This Row],[Tempo Progr Acum]],Controle[Tempo Esperado Acum],Controle[Data corrida],,1,1)</f>
        <v>44733</v>
      </c>
      <c r="I670" s="44"/>
      <c r="J670" s="48">
        <f ca="1">IF(Curso[[#This Row],[Data Prevista]]&gt;TODAY(),0,IF(Curso[[#This Row],[Data Prevista]]=TODAY(),3,2))</f>
        <v>0</v>
      </c>
      <c r="K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0" s="53" t="str">
        <f>IF((Curso[[#This Row],[Estudado]]-7)&lt;$H$2,"",Curso[[#This Row],[Estudado]]-7)</f>
        <v/>
      </c>
      <c r="M670" s="53" t="str">
        <f>IF((Curso[[#This Row],[Estudado]]-15)&lt;$H$2,"",Curso[[#This Row],[Estudado]]-15)</f>
        <v/>
      </c>
      <c r="N670" s="53" t="str">
        <f>IF((Curso[[#This Row],[Estudado]]-30)&lt;$H$2,"",Curso[[#This Row],[Estudado]]-30)</f>
        <v/>
      </c>
      <c r="O670" s="53" t="str">
        <f>IF((Curso[[#This Row],[Estudado]]-60)&lt;$H$2,"",Curso[[#This Row],[Estudado]]-60)</f>
        <v/>
      </c>
      <c r="P670" s="53" t="str">
        <f>IF((Curso[[#This Row],[Estudado]]-120)&lt;$H$2,"",Curso[[#This Row],[Estudado]]-120)</f>
        <v/>
      </c>
      <c r="Q670" s="48"/>
    </row>
    <row r="671" spans="1:17" x14ac:dyDescent="0.25">
      <c r="A671" s="44">
        <f t="shared" si="52"/>
        <v>670</v>
      </c>
      <c r="B671" s="44" t="s">
        <v>493</v>
      </c>
      <c r="C671" s="44" t="s">
        <v>560</v>
      </c>
      <c r="D671" s="45">
        <v>5.8101851851851856E-3</v>
      </c>
      <c r="E671" s="44"/>
      <c r="F671" s="45">
        <f>Curso[[#This Row],[Tempo]]*$AG$4</f>
        <v>1.152274360858772E-2</v>
      </c>
      <c r="G671" s="46">
        <f t="shared" si="51"/>
        <v>4.7857948145484519</v>
      </c>
      <c r="H671" s="47">
        <f>_xlfn.XLOOKUP(Curso[[#This Row],[Tempo Progr Acum]],Controle[Tempo Esperado Acum],Controle[Data corrida],,1,1)</f>
        <v>44733</v>
      </c>
      <c r="I671" s="44"/>
      <c r="J671" s="48">
        <f ca="1">IF(Curso[[#This Row],[Data Prevista]]&gt;TODAY(),0,IF(Curso[[#This Row],[Data Prevista]]=TODAY(),3,2))</f>
        <v>0</v>
      </c>
      <c r="K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1" s="53" t="str">
        <f>IF((Curso[[#This Row],[Estudado]]-7)&lt;$H$2,"",Curso[[#This Row],[Estudado]]-7)</f>
        <v/>
      </c>
      <c r="M671" s="53" t="str">
        <f>IF((Curso[[#This Row],[Estudado]]-15)&lt;$H$2,"",Curso[[#This Row],[Estudado]]-15)</f>
        <v/>
      </c>
      <c r="N671" s="53" t="str">
        <f>IF((Curso[[#This Row],[Estudado]]-30)&lt;$H$2,"",Curso[[#This Row],[Estudado]]-30)</f>
        <v/>
      </c>
      <c r="O671" s="53" t="str">
        <f>IF((Curso[[#This Row],[Estudado]]-60)&lt;$H$2,"",Curso[[#This Row],[Estudado]]-60)</f>
        <v/>
      </c>
      <c r="P671" s="53" t="str">
        <f>IF((Curso[[#This Row],[Estudado]]-120)&lt;$H$2,"",Curso[[#This Row],[Estudado]]-120)</f>
        <v/>
      </c>
      <c r="Q671" s="48"/>
    </row>
    <row r="672" spans="1:17" x14ac:dyDescent="0.25">
      <c r="A672" s="44">
        <f t="shared" si="52"/>
        <v>671</v>
      </c>
      <c r="B672" s="44" t="s">
        <v>493</v>
      </c>
      <c r="C672" s="44" t="s">
        <v>561</v>
      </c>
      <c r="D672" s="45">
        <v>1.6782407407407406E-3</v>
      </c>
      <c r="E672" s="44"/>
      <c r="F672" s="45">
        <f>Curso[[#This Row],[Tempo]]*$AG$4</f>
        <v>3.3282825164247395E-3</v>
      </c>
      <c r="G672" s="46">
        <f t="shared" si="51"/>
        <v>4.789123097064877</v>
      </c>
      <c r="H672" s="47">
        <f>_xlfn.XLOOKUP(Curso[[#This Row],[Tempo Progr Acum]],Controle[Tempo Esperado Acum],Controle[Data corrida],,1,1)</f>
        <v>44733</v>
      </c>
      <c r="I672" s="44"/>
      <c r="J672" s="48">
        <f ca="1">IF(Curso[[#This Row],[Data Prevista]]&gt;TODAY(),0,IF(Curso[[#This Row],[Data Prevista]]=TODAY(),3,2))</f>
        <v>0</v>
      </c>
      <c r="K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2" s="53" t="str">
        <f>IF((Curso[[#This Row],[Estudado]]-7)&lt;$H$2,"",Curso[[#This Row],[Estudado]]-7)</f>
        <v/>
      </c>
      <c r="M672" s="53" t="str">
        <f>IF((Curso[[#This Row],[Estudado]]-15)&lt;$H$2,"",Curso[[#This Row],[Estudado]]-15)</f>
        <v/>
      </c>
      <c r="N672" s="53" t="str">
        <f>IF((Curso[[#This Row],[Estudado]]-30)&lt;$H$2,"",Curso[[#This Row],[Estudado]]-30)</f>
        <v/>
      </c>
      <c r="O672" s="53" t="str">
        <f>IF((Curso[[#This Row],[Estudado]]-60)&lt;$H$2,"",Curso[[#This Row],[Estudado]]-60)</f>
        <v/>
      </c>
      <c r="P672" s="53" t="str">
        <f>IF((Curso[[#This Row],[Estudado]]-120)&lt;$H$2,"",Curso[[#This Row],[Estudado]]-120)</f>
        <v/>
      </c>
      <c r="Q672" s="48"/>
    </row>
    <row r="673" spans="1:17" x14ac:dyDescent="0.25">
      <c r="A673" s="44">
        <f t="shared" si="52"/>
        <v>672</v>
      </c>
      <c r="B673" s="44" t="s">
        <v>493</v>
      </c>
      <c r="C673" s="44" t="s">
        <v>562</v>
      </c>
      <c r="D673" s="45">
        <v>0</v>
      </c>
      <c r="E673" s="44" t="s">
        <v>7</v>
      </c>
      <c r="F673" s="45">
        <f>Curso[[#This Row],[Tempo]]*$AG$4</f>
        <v>0</v>
      </c>
      <c r="G673" s="46">
        <f t="shared" si="51"/>
        <v>4.789123097064877</v>
      </c>
      <c r="H673" s="47">
        <f>_xlfn.XLOOKUP(Curso[[#This Row],[Tempo Progr Acum]],Controle[Tempo Esperado Acum],Controle[Data corrida],,1,1)</f>
        <v>44733</v>
      </c>
      <c r="I673" s="44"/>
      <c r="J673" s="48">
        <f ca="1">IF(Curso[[#This Row],[Data Prevista]]&gt;TODAY(),0,IF(Curso[[#This Row],[Data Prevista]]=TODAY(),3,2))</f>
        <v>0</v>
      </c>
      <c r="K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3" s="53" t="str">
        <f>IF((Curso[[#This Row],[Estudado]]-7)&lt;$H$2,"",Curso[[#This Row],[Estudado]]-7)</f>
        <v/>
      </c>
      <c r="M673" s="53" t="str">
        <f>IF((Curso[[#This Row],[Estudado]]-15)&lt;$H$2,"",Curso[[#This Row],[Estudado]]-15)</f>
        <v/>
      </c>
      <c r="N673" s="53" t="str">
        <f>IF((Curso[[#This Row],[Estudado]]-30)&lt;$H$2,"",Curso[[#This Row],[Estudado]]-30)</f>
        <v/>
      </c>
      <c r="O673" s="53" t="str">
        <f>IF((Curso[[#This Row],[Estudado]]-60)&lt;$H$2,"",Curso[[#This Row],[Estudado]]-60)</f>
        <v/>
      </c>
      <c r="P673" s="53" t="str">
        <f>IF((Curso[[#This Row],[Estudado]]-120)&lt;$H$2,"",Curso[[#This Row],[Estudado]]-120)</f>
        <v/>
      </c>
      <c r="Q673" s="48"/>
    </row>
    <row r="674" spans="1:17" x14ac:dyDescent="0.25">
      <c r="A674" s="44">
        <f t="shared" si="52"/>
        <v>673</v>
      </c>
      <c r="B674" s="44" t="s">
        <v>493</v>
      </c>
      <c r="C674" s="44" t="s">
        <v>563</v>
      </c>
      <c r="D674" s="45">
        <v>4.2129629629629626E-3</v>
      </c>
      <c r="E674" s="44"/>
      <c r="F674" s="45">
        <f>Curso[[#This Row],[Tempo]]*$AG$4</f>
        <v>8.355136799852449E-3</v>
      </c>
      <c r="G674" s="46">
        <f t="shared" si="51"/>
        <v>4.7974782338647293</v>
      </c>
      <c r="H674" s="47">
        <f>_xlfn.XLOOKUP(Curso[[#This Row],[Tempo Progr Acum]],Controle[Tempo Esperado Acum],Controle[Data corrida],,1,1)</f>
        <v>44733</v>
      </c>
      <c r="I674" s="44"/>
      <c r="J674" s="48">
        <f ca="1">IF(Curso[[#This Row],[Data Prevista]]&gt;TODAY(),0,IF(Curso[[#This Row],[Data Prevista]]=TODAY(),3,2))</f>
        <v>0</v>
      </c>
      <c r="K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4" s="53" t="str">
        <f>IF((Curso[[#This Row],[Estudado]]-7)&lt;$H$2,"",Curso[[#This Row],[Estudado]]-7)</f>
        <v/>
      </c>
      <c r="M674" s="53" t="str">
        <f>IF((Curso[[#This Row],[Estudado]]-15)&lt;$H$2,"",Curso[[#This Row],[Estudado]]-15)</f>
        <v/>
      </c>
      <c r="N674" s="53" t="str">
        <f>IF((Curso[[#This Row],[Estudado]]-30)&lt;$H$2,"",Curso[[#This Row],[Estudado]]-30)</f>
        <v/>
      </c>
      <c r="O674" s="53" t="str">
        <f>IF((Curso[[#This Row],[Estudado]]-60)&lt;$H$2,"",Curso[[#This Row],[Estudado]]-60)</f>
        <v/>
      </c>
      <c r="P674" s="53" t="str">
        <f>IF((Curso[[#This Row],[Estudado]]-120)&lt;$H$2,"",Curso[[#This Row],[Estudado]]-120)</f>
        <v/>
      </c>
      <c r="Q674" s="48"/>
    </row>
    <row r="675" spans="1:17" x14ac:dyDescent="0.25">
      <c r="A675" s="44">
        <f t="shared" si="52"/>
        <v>674</v>
      </c>
      <c r="B675" s="44" t="s">
        <v>493</v>
      </c>
      <c r="C675" s="44" t="s">
        <v>564</v>
      </c>
      <c r="D675" s="45">
        <v>6.6087962962962966E-3</v>
      </c>
      <c r="E675" s="44"/>
      <c r="F675" s="45">
        <f>Curso[[#This Row],[Tempo]]*$AG$4</f>
        <v>1.3106547012955355E-2</v>
      </c>
      <c r="G675" s="46">
        <f t="shared" si="51"/>
        <v>4.8105847808776847</v>
      </c>
      <c r="H675" s="47">
        <f>_xlfn.XLOOKUP(Curso[[#This Row],[Tempo Progr Acum]],Controle[Tempo Esperado Acum],Controle[Data corrida],,1,1)</f>
        <v>44733</v>
      </c>
      <c r="I675" s="44"/>
      <c r="J675" s="48">
        <f ca="1">IF(Curso[[#This Row],[Data Prevista]]&gt;TODAY(),0,IF(Curso[[#This Row],[Data Prevista]]=TODAY(),3,2))</f>
        <v>0</v>
      </c>
      <c r="K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5" s="53" t="str">
        <f>IF((Curso[[#This Row],[Estudado]]-7)&lt;$H$2,"",Curso[[#This Row],[Estudado]]-7)</f>
        <v/>
      </c>
      <c r="M675" s="53" t="str">
        <f>IF((Curso[[#This Row],[Estudado]]-15)&lt;$H$2,"",Curso[[#This Row],[Estudado]]-15)</f>
        <v/>
      </c>
      <c r="N675" s="53" t="str">
        <f>IF((Curso[[#This Row],[Estudado]]-30)&lt;$H$2,"",Curso[[#This Row],[Estudado]]-30)</f>
        <v/>
      </c>
      <c r="O675" s="53" t="str">
        <f>IF((Curso[[#This Row],[Estudado]]-60)&lt;$H$2,"",Curso[[#This Row],[Estudado]]-60)</f>
        <v/>
      </c>
      <c r="P675" s="53" t="str">
        <f>IF((Curso[[#This Row],[Estudado]]-120)&lt;$H$2,"",Curso[[#This Row],[Estudado]]-120)</f>
        <v/>
      </c>
      <c r="Q675" s="48"/>
    </row>
    <row r="676" spans="1:17" x14ac:dyDescent="0.25">
      <c r="A676" s="44">
        <f t="shared" si="52"/>
        <v>675</v>
      </c>
      <c r="B676" s="44" t="s">
        <v>493</v>
      </c>
      <c r="C676" s="44" t="s">
        <v>565</v>
      </c>
      <c r="D676" s="45">
        <v>7.9282407407407409E-3</v>
      </c>
      <c r="E676" s="44"/>
      <c r="F676" s="45">
        <f>Curso[[#This Row],[Tempo]]*$AG$4</f>
        <v>1.5723265681041012E-2</v>
      </c>
      <c r="G676" s="46">
        <f t="shared" si="51"/>
        <v>4.8263080465587258</v>
      </c>
      <c r="H676" s="47">
        <f>_xlfn.XLOOKUP(Curso[[#This Row],[Tempo Progr Acum]],Controle[Tempo Esperado Acum],Controle[Data corrida],,1,1)</f>
        <v>44733</v>
      </c>
      <c r="I676" s="44"/>
      <c r="J676" s="48">
        <f ca="1">IF(Curso[[#This Row],[Data Prevista]]&gt;TODAY(),0,IF(Curso[[#This Row],[Data Prevista]]=TODAY(),3,2))</f>
        <v>0</v>
      </c>
      <c r="K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6" s="53" t="str">
        <f>IF((Curso[[#This Row],[Estudado]]-7)&lt;$H$2,"",Curso[[#This Row],[Estudado]]-7)</f>
        <v/>
      </c>
      <c r="M676" s="53" t="str">
        <f>IF((Curso[[#This Row],[Estudado]]-15)&lt;$H$2,"",Curso[[#This Row],[Estudado]]-15)</f>
        <v/>
      </c>
      <c r="N676" s="53" t="str">
        <f>IF((Curso[[#This Row],[Estudado]]-30)&lt;$H$2,"",Curso[[#This Row],[Estudado]]-30)</f>
        <v/>
      </c>
      <c r="O676" s="53" t="str">
        <f>IF((Curso[[#This Row],[Estudado]]-60)&lt;$H$2,"",Curso[[#This Row],[Estudado]]-60)</f>
        <v/>
      </c>
      <c r="P676" s="53" t="str">
        <f>IF((Curso[[#This Row],[Estudado]]-120)&lt;$H$2,"",Curso[[#This Row],[Estudado]]-120)</f>
        <v/>
      </c>
      <c r="Q676" s="48"/>
    </row>
    <row r="677" spans="1:17" x14ac:dyDescent="0.25">
      <c r="A677" s="44">
        <f t="shared" si="52"/>
        <v>676</v>
      </c>
      <c r="B677" s="44" t="s">
        <v>493</v>
      </c>
      <c r="C677" s="44" t="s">
        <v>566</v>
      </c>
      <c r="D677" s="45">
        <v>0</v>
      </c>
      <c r="E677" s="44" t="s">
        <v>7</v>
      </c>
      <c r="F677" s="45">
        <f>Curso[[#This Row],[Tempo]]*$AG$4</f>
        <v>0</v>
      </c>
      <c r="G677" s="46">
        <f t="shared" si="51"/>
        <v>4.8263080465587258</v>
      </c>
      <c r="H677" s="47">
        <f>_xlfn.XLOOKUP(Curso[[#This Row],[Tempo Progr Acum]],Controle[Tempo Esperado Acum],Controle[Data corrida],,1,1)</f>
        <v>44733</v>
      </c>
      <c r="I677" s="44"/>
      <c r="J677" s="48">
        <f ca="1">IF(Curso[[#This Row],[Data Prevista]]&gt;TODAY(),0,IF(Curso[[#This Row],[Data Prevista]]=TODAY(),3,2))</f>
        <v>0</v>
      </c>
      <c r="K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7" s="53" t="str">
        <f>IF((Curso[[#This Row],[Estudado]]-7)&lt;$H$2,"",Curso[[#This Row],[Estudado]]-7)</f>
        <v/>
      </c>
      <c r="M677" s="53" t="str">
        <f>IF((Curso[[#This Row],[Estudado]]-15)&lt;$H$2,"",Curso[[#This Row],[Estudado]]-15)</f>
        <v/>
      </c>
      <c r="N677" s="53" t="str">
        <f>IF((Curso[[#This Row],[Estudado]]-30)&lt;$H$2,"",Curso[[#This Row],[Estudado]]-30)</f>
        <v/>
      </c>
      <c r="O677" s="53" t="str">
        <f>IF((Curso[[#This Row],[Estudado]]-60)&lt;$H$2,"",Curso[[#This Row],[Estudado]]-60)</f>
        <v/>
      </c>
      <c r="P677" s="53" t="str">
        <f>IF((Curso[[#This Row],[Estudado]]-120)&lt;$H$2,"",Curso[[#This Row],[Estudado]]-120)</f>
        <v/>
      </c>
      <c r="Q677" s="48"/>
    </row>
    <row r="678" spans="1:17" x14ac:dyDescent="0.25">
      <c r="A678" s="44">
        <f t="shared" si="52"/>
        <v>677</v>
      </c>
      <c r="B678" s="44" t="s">
        <v>493</v>
      </c>
      <c r="C678" s="44" t="s">
        <v>567</v>
      </c>
      <c r="D678" s="45">
        <v>0</v>
      </c>
      <c r="E678" s="44" t="s">
        <v>7</v>
      </c>
      <c r="F678" s="45">
        <f>Curso[[#This Row],[Tempo]]*$AG$4</f>
        <v>0</v>
      </c>
      <c r="G678" s="46">
        <f t="shared" si="51"/>
        <v>4.8263080465587258</v>
      </c>
      <c r="H678" s="47">
        <f>_xlfn.XLOOKUP(Curso[[#This Row],[Tempo Progr Acum]],Controle[Tempo Esperado Acum],Controle[Data corrida],,1,1)</f>
        <v>44733</v>
      </c>
      <c r="I678" s="44"/>
      <c r="J678" s="48">
        <f ca="1">IF(Curso[[#This Row],[Data Prevista]]&gt;TODAY(),0,IF(Curso[[#This Row],[Data Prevista]]=TODAY(),3,2))</f>
        <v>0</v>
      </c>
      <c r="K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8" s="53" t="str">
        <f>IF((Curso[[#This Row],[Estudado]]-7)&lt;$H$2,"",Curso[[#This Row],[Estudado]]-7)</f>
        <v/>
      </c>
      <c r="M678" s="53" t="str">
        <f>IF((Curso[[#This Row],[Estudado]]-15)&lt;$H$2,"",Curso[[#This Row],[Estudado]]-15)</f>
        <v/>
      </c>
      <c r="N678" s="53" t="str">
        <f>IF((Curso[[#This Row],[Estudado]]-30)&lt;$H$2,"",Curso[[#This Row],[Estudado]]-30)</f>
        <v/>
      </c>
      <c r="O678" s="53" t="str">
        <f>IF((Curso[[#This Row],[Estudado]]-60)&lt;$H$2,"",Curso[[#This Row],[Estudado]]-60)</f>
        <v/>
      </c>
      <c r="P678" s="53" t="str">
        <f>IF((Curso[[#This Row],[Estudado]]-120)&lt;$H$2,"",Curso[[#This Row],[Estudado]]-120)</f>
        <v/>
      </c>
      <c r="Q678" s="48"/>
    </row>
    <row r="679" spans="1:17" x14ac:dyDescent="0.25">
      <c r="A679" s="44">
        <f t="shared" si="52"/>
        <v>678</v>
      </c>
      <c r="B679" s="44" t="s">
        <v>493</v>
      </c>
      <c r="C679" s="44" t="s">
        <v>568</v>
      </c>
      <c r="D679" s="45">
        <v>3.7731481481481483E-3</v>
      </c>
      <c r="E679" s="44"/>
      <c r="F679" s="45">
        <f>Curso[[#This Row],[Tempo]]*$AG$4</f>
        <v>7.4828972438238973E-3</v>
      </c>
      <c r="G679" s="46">
        <f t="shared" si="51"/>
        <v>4.8337909438025495</v>
      </c>
      <c r="H679" s="47">
        <f>_xlfn.XLOOKUP(Curso[[#This Row],[Tempo Progr Acum]],Controle[Tempo Esperado Acum],Controle[Data corrida],,1,1)</f>
        <v>44733</v>
      </c>
      <c r="I679" s="44"/>
      <c r="J679" s="48">
        <f ca="1">IF(Curso[[#This Row],[Data Prevista]]&gt;TODAY(),0,IF(Curso[[#This Row],[Data Prevista]]=TODAY(),3,2))</f>
        <v>0</v>
      </c>
      <c r="K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9" s="53" t="str">
        <f>IF((Curso[[#This Row],[Estudado]]-7)&lt;$H$2,"",Curso[[#This Row],[Estudado]]-7)</f>
        <v/>
      </c>
      <c r="M679" s="53" t="str">
        <f>IF((Curso[[#This Row],[Estudado]]-15)&lt;$H$2,"",Curso[[#This Row],[Estudado]]-15)</f>
        <v/>
      </c>
      <c r="N679" s="53" t="str">
        <f>IF((Curso[[#This Row],[Estudado]]-30)&lt;$H$2,"",Curso[[#This Row],[Estudado]]-30)</f>
        <v/>
      </c>
      <c r="O679" s="53" t="str">
        <f>IF((Curso[[#This Row],[Estudado]]-60)&lt;$H$2,"",Curso[[#This Row],[Estudado]]-60)</f>
        <v/>
      </c>
      <c r="P679" s="53" t="str">
        <f>IF((Curso[[#This Row],[Estudado]]-120)&lt;$H$2,"",Curso[[#This Row],[Estudado]]-120)</f>
        <v/>
      </c>
      <c r="Q679" s="48"/>
    </row>
    <row r="680" spans="1:17" x14ac:dyDescent="0.25">
      <c r="A680" s="44">
        <f t="shared" si="52"/>
        <v>679</v>
      </c>
      <c r="B680" s="44" t="s">
        <v>493</v>
      </c>
      <c r="C680" s="44" t="s">
        <v>569</v>
      </c>
      <c r="D680" s="45">
        <v>3.3217592592592591E-3</v>
      </c>
      <c r="E680" s="44"/>
      <c r="F680" s="45">
        <f>Curso[[#This Row],[Tempo]]*$AG$4</f>
        <v>6.5877040152682777E-3</v>
      </c>
      <c r="G680" s="46">
        <f t="shared" si="51"/>
        <v>4.8403786478178175</v>
      </c>
      <c r="H680" s="47">
        <f>_xlfn.XLOOKUP(Curso[[#This Row],[Tempo Progr Acum]],Controle[Tempo Esperado Acum],Controle[Data corrida],,1,1)</f>
        <v>44733</v>
      </c>
      <c r="I680" s="44"/>
      <c r="J680" s="48">
        <f ca="1">IF(Curso[[#This Row],[Data Prevista]]&gt;TODAY(),0,IF(Curso[[#This Row],[Data Prevista]]=TODAY(),3,2))</f>
        <v>0</v>
      </c>
      <c r="K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0" s="53" t="str">
        <f>IF((Curso[[#This Row],[Estudado]]-7)&lt;$H$2,"",Curso[[#This Row],[Estudado]]-7)</f>
        <v/>
      </c>
      <c r="M680" s="53" t="str">
        <f>IF((Curso[[#This Row],[Estudado]]-15)&lt;$H$2,"",Curso[[#This Row],[Estudado]]-15)</f>
        <v/>
      </c>
      <c r="N680" s="53" t="str">
        <f>IF((Curso[[#This Row],[Estudado]]-30)&lt;$H$2,"",Curso[[#This Row],[Estudado]]-30)</f>
        <v/>
      </c>
      <c r="O680" s="53" t="str">
        <f>IF((Curso[[#This Row],[Estudado]]-60)&lt;$H$2,"",Curso[[#This Row],[Estudado]]-60)</f>
        <v/>
      </c>
      <c r="P680" s="53" t="str">
        <f>IF((Curso[[#This Row],[Estudado]]-120)&lt;$H$2,"",Curso[[#This Row],[Estudado]]-120)</f>
        <v/>
      </c>
      <c r="Q680" s="48"/>
    </row>
    <row r="681" spans="1:17" x14ac:dyDescent="0.25">
      <c r="A681" s="44">
        <f t="shared" si="52"/>
        <v>680</v>
      </c>
      <c r="B681" s="44" t="s">
        <v>493</v>
      </c>
      <c r="C681" s="44" t="s">
        <v>570</v>
      </c>
      <c r="D681" s="45">
        <v>4.5717592592592589E-3</v>
      </c>
      <c r="E681" s="44"/>
      <c r="F681" s="45">
        <f>Curso[[#This Row],[Tempo]]*$AG$4</f>
        <v>9.0667006481915322E-3</v>
      </c>
      <c r="G681" s="46">
        <f t="shared" si="51"/>
        <v>4.8494453484660092</v>
      </c>
      <c r="H681" s="47">
        <f>_xlfn.XLOOKUP(Curso[[#This Row],[Tempo Progr Acum]],Controle[Tempo Esperado Acum],Controle[Data corrida],,1,1)</f>
        <v>44734</v>
      </c>
      <c r="I681" s="44"/>
      <c r="J681" s="48">
        <f ca="1">IF(Curso[[#This Row],[Data Prevista]]&gt;TODAY(),0,IF(Curso[[#This Row],[Data Prevista]]=TODAY(),3,2))</f>
        <v>0</v>
      </c>
      <c r="K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1" s="53" t="str">
        <f>IF((Curso[[#This Row],[Estudado]]-7)&lt;$H$2,"",Curso[[#This Row],[Estudado]]-7)</f>
        <v/>
      </c>
      <c r="M681" s="53" t="str">
        <f>IF((Curso[[#This Row],[Estudado]]-15)&lt;$H$2,"",Curso[[#This Row],[Estudado]]-15)</f>
        <v/>
      </c>
      <c r="N681" s="53" t="str">
        <f>IF((Curso[[#This Row],[Estudado]]-30)&lt;$H$2,"",Curso[[#This Row],[Estudado]]-30)</f>
        <v/>
      </c>
      <c r="O681" s="53" t="str">
        <f>IF((Curso[[#This Row],[Estudado]]-60)&lt;$H$2,"",Curso[[#This Row],[Estudado]]-60)</f>
        <v/>
      </c>
      <c r="P681" s="53" t="str">
        <f>IF((Curso[[#This Row],[Estudado]]-120)&lt;$H$2,"",Curso[[#This Row],[Estudado]]-120)</f>
        <v/>
      </c>
      <c r="Q681" s="48"/>
    </row>
    <row r="682" spans="1:17" x14ac:dyDescent="0.25">
      <c r="A682" s="44">
        <f t="shared" si="52"/>
        <v>681</v>
      </c>
      <c r="B682" s="44" t="s">
        <v>493</v>
      </c>
      <c r="C682" s="44" t="s">
        <v>571</v>
      </c>
      <c r="D682" s="45">
        <v>4.31712962962963E-3</v>
      </c>
      <c r="E682" s="44"/>
      <c r="F682" s="45">
        <f>Curso[[#This Row],[Tempo]]*$AG$4</f>
        <v>8.5617198525960551E-3</v>
      </c>
      <c r="G682" s="46">
        <f t="shared" si="51"/>
        <v>4.8580070683186056</v>
      </c>
      <c r="H682" s="47">
        <f>_xlfn.XLOOKUP(Curso[[#This Row],[Tempo Progr Acum]],Controle[Tempo Esperado Acum],Controle[Data corrida],,1,1)</f>
        <v>44734</v>
      </c>
      <c r="I682" s="44"/>
      <c r="J682" s="48">
        <f ca="1">IF(Curso[[#This Row],[Data Prevista]]&gt;TODAY(),0,IF(Curso[[#This Row],[Data Prevista]]=TODAY(),3,2))</f>
        <v>0</v>
      </c>
      <c r="K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2" s="53" t="str">
        <f>IF((Curso[[#This Row],[Estudado]]-7)&lt;$H$2,"",Curso[[#This Row],[Estudado]]-7)</f>
        <v/>
      </c>
      <c r="M682" s="53" t="str">
        <f>IF((Curso[[#This Row],[Estudado]]-15)&lt;$H$2,"",Curso[[#This Row],[Estudado]]-15)</f>
        <v/>
      </c>
      <c r="N682" s="53" t="str">
        <f>IF((Curso[[#This Row],[Estudado]]-30)&lt;$H$2,"",Curso[[#This Row],[Estudado]]-30)</f>
        <v/>
      </c>
      <c r="O682" s="53" t="str">
        <f>IF((Curso[[#This Row],[Estudado]]-60)&lt;$H$2,"",Curso[[#This Row],[Estudado]]-60)</f>
        <v/>
      </c>
      <c r="P682" s="53" t="str">
        <f>IF((Curso[[#This Row],[Estudado]]-120)&lt;$H$2,"",Curso[[#This Row],[Estudado]]-120)</f>
        <v/>
      </c>
      <c r="Q682" s="48"/>
    </row>
    <row r="683" spans="1:17" x14ac:dyDescent="0.25">
      <c r="A683" s="44">
        <f t="shared" si="52"/>
        <v>682</v>
      </c>
      <c r="B683" s="44" t="s">
        <v>493</v>
      </c>
      <c r="C683" s="44" t="s">
        <v>572</v>
      </c>
      <c r="D683" s="45">
        <v>4.7685185185185183E-3</v>
      </c>
      <c r="E683" s="44"/>
      <c r="F683" s="45">
        <f>Curso[[#This Row],[Tempo]]*$AG$4</f>
        <v>9.456913081151673E-3</v>
      </c>
      <c r="G683" s="46">
        <f t="shared" si="51"/>
        <v>4.8674639813997569</v>
      </c>
      <c r="H683" s="47">
        <f>_xlfn.XLOOKUP(Curso[[#This Row],[Tempo Progr Acum]],Controle[Tempo Esperado Acum],Controle[Data corrida],,1,1)</f>
        <v>44734</v>
      </c>
      <c r="I683" s="44"/>
      <c r="J683" s="48">
        <f ca="1">IF(Curso[[#This Row],[Data Prevista]]&gt;TODAY(),0,IF(Curso[[#This Row],[Data Prevista]]=TODAY(),3,2))</f>
        <v>0</v>
      </c>
      <c r="K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3" s="53" t="str">
        <f>IF((Curso[[#This Row],[Estudado]]-7)&lt;$H$2,"",Curso[[#This Row],[Estudado]]-7)</f>
        <v/>
      </c>
      <c r="M683" s="53" t="str">
        <f>IF((Curso[[#This Row],[Estudado]]-15)&lt;$H$2,"",Curso[[#This Row],[Estudado]]-15)</f>
        <v/>
      </c>
      <c r="N683" s="53" t="str">
        <f>IF((Curso[[#This Row],[Estudado]]-30)&lt;$H$2,"",Curso[[#This Row],[Estudado]]-30)</f>
        <v/>
      </c>
      <c r="O683" s="53" t="str">
        <f>IF((Curso[[#This Row],[Estudado]]-60)&lt;$H$2,"",Curso[[#This Row],[Estudado]]-60)</f>
        <v/>
      </c>
      <c r="P683" s="53" t="str">
        <f>IF((Curso[[#This Row],[Estudado]]-120)&lt;$H$2,"",Curso[[#This Row],[Estudado]]-120)</f>
        <v/>
      </c>
      <c r="Q683" s="48"/>
    </row>
    <row r="684" spans="1:17" x14ac:dyDescent="0.25">
      <c r="A684" s="44">
        <f t="shared" si="52"/>
        <v>683</v>
      </c>
      <c r="B684" s="44" t="s">
        <v>493</v>
      </c>
      <c r="C684" s="44" t="s">
        <v>573</v>
      </c>
      <c r="D684" s="45">
        <v>3.2060185185185191E-3</v>
      </c>
      <c r="E684" s="44"/>
      <c r="F684" s="45">
        <f>Curso[[#This Row],[Tempo]]*$AG$4</f>
        <v>6.3581672899976072E-3</v>
      </c>
      <c r="G684" s="46">
        <f t="shared" si="51"/>
        <v>4.8738221486897544</v>
      </c>
      <c r="H684" s="47">
        <f>_xlfn.XLOOKUP(Curso[[#This Row],[Tempo Progr Acum]],Controle[Tempo Esperado Acum],Controle[Data corrida],,1,1)</f>
        <v>44734</v>
      </c>
      <c r="I684" s="44"/>
      <c r="J684" s="48">
        <f ca="1">IF(Curso[[#This Row],[Data Prevista]]&gt;TODAY(),0,IF(Curso[[#This Row],[Data Prevista]]=TODAY(),3,2))</f>
        <v>0</v>
      </c>
      <c r="K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4" s="53" t="str">
        <f>IF((Curso[[#This Row],[Estudado]]-7)&lt;$H$2,"",Curso[[#This Row],[Estudado]]-7)</f>
        <v/>
      </c>
      <c r="M684" s="53" t="str">
        <f>IF((Curso[[#This Row],[Estudado]]-15)&lt;$H$2,"",Curso[[#This Row],[Estudado]]-15)</f>
        <v/>
      </c>
      <c r="N684" s="53" t="str">
        <f>IF((Curso[[#This Row],[Estudado]]-30)&lt;$H$2,"",Curso[[#This Row],[Estudado]]-30)</f>
        <v/>
      </c>
      <c r="O684" s="53" t="str">
        <f>IF((Curso[[#This Row],[Estudado]]-60)&lt;$H$2,"",Curso[[#This Row],[Estudado]]-60)</f>
        <v/>
      </c>
      <c r="P684" s="53" t="str">
        <f>IF((Curso[[#This Row],[Estudado]]-120)&lt;$H$2,"",Curso[[#This Row],[Estudado]]-120)</f>
        <v/>
      </c>
      <c r="Q684" s="48"/>
    </row>
    <row r="685" spans="1:17" x14ac:dyDescent="0.25">
      <c r="A685" s="44">
        <f t="shared" si="52"/>
        <v>684</v>
      </c>
      <c r="B685" s="44" t="s">
        <v>493</v>
      </c>
      <c r="C685" s="44" t="s">
        <v>574</v>
      </c>
      <c r="D685" s="45">
        <v>5.4629629629629637E-3</v>
      </c>
      <c r="E685" s="44"/>
      <c r="F685" s="45">
        <f>Curso[[#This Row],[Tempo]]*$AG$4</f>
        <v>1.0834133432775705E-2</v>
      </c>
      <c r="G685" s="46">
        <f t="shared" si="51"/>
        <v>4.8846562821225303</v>
      </c>
      <c r="H685" s="47">
        <f>_xlfn.XLOOKUP(Curso[[#This Row],[Tempo Progr Acum]],Controle[Tempo Esperado Acum],Controle[Data corrida],,1,1)</f>
        <v>44734</v>
      </c>
      <c r="I685" s="44"/>
      <c r="J685" s="48">
        <f ca="1">IF(Curso[[#This Row],[Data Prevista]]&gt;TODAY(),0,IF(Curso[[#This Row],[Data Prevista]]=TODAY(),3,2))</f>
        <v>0</v>
      </c>
      <c r="K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5" s="53" t="str">
        <f>IF((Curso[[#This Row],[Estudado]]-7)&lt;$H$2,"",Curso[[#This Row],[Estudado]]-7)</f>
        <v/>
      </c>
      <c r="M685" s="53" t="str">
        <f>IF((Curso[[#This Row],[Estudado]]-15)&lt;$H$2,"",Curso[[#This Row],[Estudado]]-15)</f>
        <v/>
      </c>
      <c r="N685" s="53" t="str">
        <f>IF((Curso[[#This Row],[Estudado]]-30)&lt;$H$2,"",Curso[[#This Row],[Estudado]]-30)</f>
        <v/>
      </c>
      <c r="O685" s="53" t="str">
        <f>IF((Curso[[#This Row],[Estudado]]-60)&lt;$H$2,"",Curso[[#This Row],[Estudado]]-60)</f>
        <v/>
      </c>
      <c r="P685" s="53" t="str">
        <f>IF((Curso[[#This Row],[Estudado]]-120)&lt;$H$2,"",Curso[[#This Row],[Estudado]]-120)</f>
        <v/>
      </c>
      <c r="Q685" s="48"/>
    </row>
    <row r="686" spans="1:17" x14ac:dyDescent="0.25">
      <c r="A686" s="44">
        <f t="shared" si="52"/>
        <v>685</v>
      </c>
      <c r="B686" s="44" t="s">
        <v>493</v>
      </c>
      <c r="C686" s="44" t="s">
        <v>575</v>
      </c>
      <c r="D686" s="45">
        <v>5.9722222222222225E-3</v>
      </c>
      <c r="E686" s="44"/>
      <c r="F686" s="45">
        <f>Curso[[#This Row],[Tempo]]*$AG$4</f>
        <v>1.1844095023966661E-2</v>
      </c>
      <c r="G686" s="46">
        <f t="shared" si="51"/>
        <v>4.8965003771464968</v>
      </c>
      <c r="H686" s="47">
        <f>_xlfn.XLOOKUP(Curso[[#This Row],[Tempo Progr Acum]],Controle[Tempo Esperado Acum],Controle[Data corrida],,1,1)</f>
        <v>44734</v>
      </c>
      <c r="I686" s="44"/>
      <c r="J686" s="48">
        <f ca="1">IF(Curso[[#This Row],[Data Prevista]]&gt;TODAY(),0,IF(Curso[[#This Row],[Data Prevista]]=TODAY(),3,2))</f>
        <v>0</v>
      </c>
      <c r="K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6" s="53" t="str">
        <f>IF((Curso[[#This Row],[Estudado]]-7)&lt;$H$2,"",Curso[[#This Row],[Estudado]]-7)</f>
        <v/>
      </c>
      <c r="M686" s="53" t="str">
        <f>IF((Curso[[#This Row],[Estudado]]-15)&lt;$H$2,"",Curso[[#This Row],[Estudado]]-15)</f>
        <v/>
      </c>
      <c r="N686" s="53" t="str">
        <f>IF((Curso[[#This Row],[Estudado]]-30)&lt;$H$2,"",Curso[[#This Row],[Estudado]]-30)</f>
        <v/>
      </c>
      <c r="O686" s="53" t="str">
        <f>IF((Curso[[#This Row],[Estudado]]-60)&lt;$H$2,"",Curso[[#This Row],[Estudado]]-60)</f>
        <v/>
      </c>
      <c r="P686" s="53" t="str">
        <f>IF((Curso[[#This Row],[Estudado]]-120)&lt;$H$2,"",Curso[[#This Row],[Estudado]]-120)</f>
        <v/>
      </c>
      <c r="Q686" s="48"/>
    </row>
    <row r="687" spans="1:17" x14ac:dyDescent="0.25">
      <c r="A687" s="44">
        <f t="shared" si="52"/>
        <v>686</v>
      </c>
      <c r="B687" s="44" t="s">
        <v>493</v>
      </c>
      <c r="C687" s="44" t="s">
        <v>576</v>
      </c>
      <c r="D687" s="45">
        <v>3.7962962962962963E-3</v>
      </c>
      <c r="E687" s="44"/>
      <c r="F687" s="45">
        <f>Curso[[#This Row],[Tempo]]*$AG$4</f>
        <v>7.5288045888780315E-3</v>
      </c>
      <c r="G687" s="46">
        <f t="shared" si="51"/>
        <v>4.9040291817353747</v>
      </c>
      <c r="H687" s="47">
        <f>_xlfn.XLOOKUP(Curso[[#This Row],[Tempo Progr Acum]],Controle[Tempo Esperado Acum],Controle[Data corrida],,1,1)</f>
        <v>44734</v>
      </c>
      <c r="I687" s="44"/>
      <c r="J687" s="48">
        <f ca="1">IF(Curso[[#This Row],[Data Prevista]]&gt;TODAY(),0,IF(Curso[[#This Row],[Data Prevista]]=TODAY(),3,2))</f>
        <v>0</v>
      </c>
      <c r="K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7" s="53" t="str">
        <f>IF((Curso[[#This Row],[Estudado]]-7)&lt;$H$2,"",Curso[[#This Row],[Estudado]]-7)</f>
        <v/>
      </c>
      <c r="M687" s="53" t="str">
        <f>IF((Curso[[#This Row],[Estudado]]-15)&lt;$H$2,"",Curso[[#This Row],[Estudado]]-15)</f>
        <v/>
      </c>
      <c r="N687" s="53" t="str">
        <f>IF((Curso[[#This Row],[Estudado]]-30)&lt;$H$2,"",Curso[[#This Row],[Estudado]]-30)</f>
        <v/>
      </c>
      <c r="O687" s="53" t="str">
        <f>IF((Curso[[#This Row],[Estudado]]-60)&lt;$H$2,"",Curso[[#This Row],[Estudado]]-60)</f>
        <v/>
      </c>
      <c r="P687" s="53" t="str">
        <f>IF((Curso[[#This Row],[Estudado]]-120)&lt;$H$2,"",Curso[[#This Row],[Estudado]]-120)</f>
        <v/>
      </c>
      <c r="Q687" s="48"/>
    </row>
    <row r="688" spans="1:17" x14ac:dyDescent="0.25">
      <c r="A688" s="44">
        <f t="shared" si="52"/>
        <v>687</v>
      </c>
      <c r="B688" s="44" t="s">
        <v>493</v>
      </c>
      <c r="C688" s="44" t="s">
        <v>577</v>
      </c>
      <c r="D688" s="45">
        <v>3.1018518518518522E-3</v>
      </c>
      <c r="E688" s="44"/>
      <c r="F688" s="45">
        <f>Curso[[#This Row],[Tempo]]*$AG$4</f>
        <v>6.1515842372540019E-3</v>
      </c>
      <c r="G688" s="46">
        <f t="shared" si="51"/>
        <v>4.9101807659726289</v>
      </c>
      <c r="H688" s="47">
        <f>_xlfn.XLOOKUP(Curso[[#This Row],[Tempo Progr Acum]],Controle[Tempo Esperado Acum],Controle[Data corrida],,1,1)</f>
        <v>44734</v>
      </c>
      <c r="I688" s="44"/>
      <c r="J688" s="48">
        <f ca="1">IF(Curso[[#This Row],[Data Prevista]]&gt;TODAY(),0,IF(Curso[[#This Row],[Data Prevista]]=TODAY(),3,2))</f>
        <v>0</v>
      </c>
      <c r="K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8" s="53" t="str">
        <f>IF((Curso[[#This Row],[Estudado]]-7)&lt;$H$2,"",Curso[[#This Row],[Estudado]]-7)</f>
        <v/>
      </c>
      <c r="M688" s="53" t="str">
        <f>IF((Curso[[#This Row],[Estudado]]-15)&lt;$H$2,"",Curso[[#This Row],[Estudado]]-15)</f>
        <v/>
      </c>
      <c r="N688" s="53" t="str">
        <f>IF((Curso[[#This Row],[Estudado]]-30)&lt;$H$2,"",Curso[[#This Row],[Estudado]]-30)</f>
        <v/>
      </c>
      <c r="O688" s="53" t="str">
        <f>IF((Curso[[#This Row],[Estudado]]-60)&lt;$H$2,"",Curso[[#This Row],[Estudado]]-60)</f>
        <v/>
      </c>
      <c r="P688" s="53" t="str">
        <f>IF((Curso[[#This Row],[Estudado]]-120)&lt;$H$2,"",Curso[[#This Row],[Estudado]]-120)</f>
        <v/>
      </c>
      <c r="Q688" s="48"/>
    </row>
    <row r="689" spans="1:17" x14ac:dyDescent="0.25">
      <c r="A689" s="44">
        <f t="shared" si="52"/>
        <v>688</v>
      </c>
      <c r="B689" s="44" t="s">
        <v>493</v>
      </c>
      <c r="C689" s="44" t="s">
        <v>578</v>
      </c>
      <c r="D689" s="45">
        <v>5.0810185185185186E-3</v>
      </c>
      <c r="E689" s="44"/>
      <c r="F689" s="45">
        <f>Curso[[#This Row],[Tempo]]*$AG$4</f>
        <v>1.0076662239382488E-2</v>
      </c>
      <c r="G689" s="46">
        <f t="shared" si="51"/>
        <v>4.9202574282120111</v>
      </c>
      <c r="H689" s="47">
        <f>_xlfn.XLOOKUP(Curso[[#This Row],[Tempo Progr Acum]],Controle[Tempo Esperado Acum],Controle[Data corrida],,1,1)</f>
        <v>44734</v>
      </c>
      <c r="I689" s="44"/>
      <c r="J689" s="48">
        <f ca="1">IF(Curso[[#This Row],[Data Prevista]]&gt;TODAY(),0,IF(Curso[[#This Row],[Data Prevista]]=TODAY(),3,2))</f>
        <v>0</v>
      </c>
      <c r="K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9" s="53" t="str">
        <f>IF((Curso[[#This Row],[Estudado]]-7)&lt;$H$2,"",Curso[[#This Row],[Estudado]]-7)</f>
        <v/>
      </c>
      <c r="M689" s="53" t="str">
        <f>IF((Curso[[#This Row],[Estudado]]-15)&lt;$H$2,"",Curso[[#This Row],[Estudado]]-15)</f>
        <v/>
      </c>
      <c r="N689" s="53" t="str">
        <f>IF((Curso[[#This Row],[Estudado]]-30)&lt;$H$2,"",Curso[[#This Row],[Estudado]]-30)</f>
        <v/>
      </c>
      <c r="O689" s="53" t="str">
        <f>IF((Curso[[#This Row],[Estudado]]-60)&lt;$H$2,"",Curso[[#This Row],[Estudado]]-60)</f>
        <v/>
      </c>
      <c r="P689" s="53" t="str">
        <f>IF((Curso[[#This Row],[Estudado]]-120)&lt;$H$2,"",Curso[[#This Row],[Estudado]]-120)</f>
        <v/>
      </c>
      <c r="Q689" s="48"/>
    </row>
    <row r="690" spans="1:17" x14ac:dyDescent="0.25">
      <c r="A690" s="44">
        <f t="shared" si="52"/>
        <v>689</v>
      </c>
      <c r="B690" s="44" t="s">
        <v>493</v>
      </c>
      <c r="C690" s="44" t="s">
        <v>579</v>
      </c>
      <c r="D690" s="45">
        <v>6.8981481481481489E-3</v>
      </c>
      <c r="E690" s="44"/>
      <c r="F690" s="45">
        <f>Curso[[#This Row],[Tempo]]*$AG$4</f>
        <v>1.3680388826132034E-2</v>
      </c>
      <c r="G690" s="46">
        <f t="shared" si="51"/>
        <v>4.9339378170381432</v>
      </c>
      <c r="H690" s="47">
        <f>_xlfn.XLOOKUP(Curso[[#This Row],[Tempo Progr Acum]],Controle[Tempo Esperado Acum],Controle[Data corrida],,1,1)</f>
        <v>44735</v>
      </c>
      <c r="I690" s="44"/>
      <c r="J690" s="48">
        <f ca="1">IF(Curso[[#This Row],[Data Prevista]]&gt;TODAY(),0,IF(Curso[[#This Row],[Data Prevista]]=TODAY(),3,2))</f>
        <v>0</v>
      </c>
      <c r="K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0" s="53" t="str">
        <f>IF((Curso[[#This Row],[Estudado]]-7)&lt;$H$2,"",Curso[[#This Row],[Estudado]]-7)</f>
        <v/>
      </c>
      <c r="M690" s="53" t="str">
        <f>IF((Curso[[#This Row],[Estudado]]-15)&lt;$H$2,"",Curso[[#This Row],[Estudado]]-15)</f>
        <v/>
      </c>
      <c r="N690" s="53" t="str">
        <f>IF((Curso[[#This Row],[Estudado]]-30)&lt;$H$2,"",Curso[[#This Row],[Estudado]]-30)</f>
        <v/>
      </c>
      <c r="O690" s="53" t="str">
        <f>IF((Curso[[#This Row],[Estudado]]-60)&lt;$H$2,"",Curso[[#This Row],[Estudado]]-60)</f>
        <v/>
      </c>
      <c r="P690" s="53" t="str">
        <f>IF((Curso[[#This Row],[Estudado]]-120)&lt;$H$2,"",Curso[[#This Row],[Estudado]]-120)</f>
        <v/>
      </c>
      <c r="Q690" s="48"/>
    </row>
    <row r="691" spans="1:17" x14ac:dyDescent="0.25">
      <c r="A691" s="44">
        <f t="shared" si="52"/>
        <v>690</v>
      </c>
      <c r="B691" s="44" t="s">
        <v>493</v>
      </c>
      <c r="C691" s="44" t="s">
        <v>580</v>
      </c>
      <c r="D691" s="45">
        <v>3.8078703703703707E-3</v>
      </c>
      <c r="E691" s="44"/>
      <c r="F691" s="45">
        <f>Curso[[#This Row],[Tempo]]*$AG$4</f>
        <v>7.5517582614050994E-3</v>
      </c>
      <c r="G691" s="46">
        <f t="shared" si="51"/>
        <v>4.9414895752995482</v>
      </c>
      <c r="H691" s="47">
        <f>_xlfn.XLOOKUP(Curso[[#This Row],[Tempo Progr Acum]],Controle[Tempo Esperado Acum],Controle[Data corrida],,1,1)</f>
        <v>44735</v>
      </c>
      <c r="I691" s="44"/>
      <c r="J691" s="48">
        <f ca="1">IF(Curso[[#This Row],[Data Prevista]]&gt;TODAY(),0,IF(Curso[[#This Row],[Data Prevista]]=TODAY(),3,2))</f>
        <v>0</v>
      </c>
      <c r="K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1" s="53" t="str">
        <f>IF((Curso[[#This Row],[Estudado]]-7)&lt;$H$2,"",Curso[[#This Row],[Estudado]]-7)</f>
        <v/>
      </c>
      <c r="M691" s="53" t="str">
        <f>IF((Curso[[#This Row],[Estudado]]-15)&lt;$H$2,"",Curso[[#This Row],[Estudado]]-15)</f>
        <v/>
      </c>
      <c r="N691" s="53" t="str">
        <f>IF((Curso[[#This Row],[Estudado]]-30)&lt;$H$2,"",Curso[[#This Row],[Estudado]]-30)</f>
        <v/>
      </c>
      <c r="O691" s="53" t="str">
        <f>IF((Curso[[#This Row],[Estudado]]-60)&lt;$H$2,"",Curso[[#This Row],[Estudado]]-60)</f>
        <v/>
      </c>
      <c r="P691" s="53" t="str">
        <f>IF((Curso[[#This Row],[Estudado]]-120)&lt;$H$2,"",Curso[[#This Row],[Estudado]]-120)</f>
        <v/>
      </c>
      <c r="Q691" s="48"/>
    </row>
    <row r="692" spans="1:17" x14ac:dyDescent="0.25">
      <c r="A692" s="44">
        <f t="shared" si="52"/>
        <v>691</v>
      </c>
      <c r="B692" s="44" t="s">
        <v>493</v>
      </c>
      <c r="C692" s="44" t="s">
        <v>581</v>
      </c>
      <c r="D692" s="45">
        <v>2.3611111111111111E-3</v>
      </c>
      <c r="E692" s="44"/>
      <c r="F692" s="45">
        <f>Curso[[#This Row],[Tempo]]*$AG$4</f>
        <v>4.6825491955217024E-3</v>
      </c>
      <c r="G692" s="46">
        <f t="shared" si="51"/>
        <v>4.94617212449507</v>
      </c>
      <c r="H692" s="47">
        <f>_xlfn.XLOOKUP(Curso[[#This Row],[Tempo Progr Acum]],Controle[Tempo Esperado Acum],Controle[Data corrida],,1,1)</f>
        <v>44735</v>
      </c>
      <c r="I692" s="44"/>
      <c r="J692" s="48">
        <f ca="1">IF(Curso[[#This Row],[Data Prevista]]&gt;TODAY(),0,IF(Curso[[#This Row],[Data Prevista]]=TODAY(),3,2))</f>
        <v>0</v>
      </c>
      <c r="K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2" s="53" t="str">
        <f>IF((Curso[[#This Row],[Estudado]]-7)&lt;$H$2,"",Curso[[#This Row],[Estudado]]-7)</f>
        <v/>
      </c>
      <c r="M692" s="53" t="str">
        <f>IF((Curso[[#This Row],[Estudado]]-15)&lt;$H$2,"",Curso[[#This Row],[Estudado]]-15)</f>
        <v/>
      </c>
      <c r="N692" s="53" t="str">
        <f>IF((Curso[[#This Row],[Estudado]]-30)&lt;$H$2,"",Curso[[#This Row],[Estudado]]-30)</f>
        <v/>
      </c>
      <c r="O692" s="53" t="str">
        <f>IF((Curso[[#This Row],[Estudado]]-60)&lt;$H$2,"",Curso[[#This Row],[Estudado]]-60)</f>
        <v/>
      </c>
      <c r="P692" s="53" t="str">
        <f>IF((Curso[[#This Row],[Estudado]]-120)&lt;$H$2,"",Curso[[#This Row],[Estudado]]-120)</f>
        <v/>
      </c>
      <c r="Q692" s="48"/>
    </row>
    <row r="693" spans="1:17" x14ac:dyDescent="0.25">
      <c r="A693" s="44">
        <f t="shared" si="52"/>
        <v>692</v>
      </c>
      <c r="B693" s="44" t="s">
        <v>493</v>
      </c>
      <c r="C693" s="44" t="s">
        <v>582</v>
      </c>
      <c r="D693" s="45">
        <v>3.0324074074074073E-3</v>
      </c>
      <c r="E693" s="44"/>
      <c r="F693" s="45">
        <f>Curso[[#This Row],[Tempo]]*$AG$4</f>
        <v>6.0138622020915978E-3</v>
      </c>
      <c r="G693" s="46">
        <f t="shared" si="51"/>
        <v>4.9521859866971614</v>
      </c>
      <c r="H693" s="47">
        <f>_xlfn.XLOOKUP(Curso[[#This Row],[Tempo Progr Acum]],Controle[Tempo Esperado Acum],Controle[Data corrida],,1,1)</f>
        <v>44735</v>
      </c>
      <c r="I693" s="44"/>
      <c r="J693" s="48">
        <f ca="1">IF(Curso[[#This Row],[Data Prevista]]&gt;TODAY(),0,IF(Curso[[#This Row],[Data Prevista]]=TODAY(),3,2))</f>
        <v>0</v>
      </c>
      <c r="K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3" s="53" t="str">
        <f>IF((Curso[[#This Row],[Estudado]]-7)&lt;$H$2,"",Curso[[#This Row],[Estudado]]-7)</f>
        <v/>
      </c>
      <c r="M693" s="53" t="str">
        <f>IF((Curso[[#This Row],[Estudado]]-15)&lt;$H$2,"",Curso[[#This Row],[Estudado]]-15)</f>
        <v/>
      </c>
      <c r="N693" s="53" t="str">
        <f>IF((Curso[[#This Row],[Estudado]]-30)&lt;$H$2,"",Curso[[#This Row],[Estudado]]-30)</f>
        <v/>
      </c>
      <c r="O693" s="53" t="str">
        <f>IF((Curso[[#This Row],[Estudado]]-60)&lt;$H$2,"",Curso[[#This Row],[Estudado]]-60)</f>
        <v/>
      </c>
      <c r="P693" s="53" t="str">
        <f>IF((Curso[[#This Row],[Estudado]]-120)&lt;$H$2,"",Curso[[#This Row],[Estudado]]-120)</f>
        <v/>
      </c>
      <c r="Q693" s="48"/>
    </row>
    <row r="694" spans="1:17" x14ac:dyDescent="0.25">
      <c r="A694" s="44">
        <f t="shared" si="52"/>
        <v>693</v>
      </c>
      <c r="B694" s="44" t="s">
        <v>493</v>
      </c>
      <c r="C694" s="44" t="s">
        <v>583</v>
      </c>
      <c r="D694" s="45">
        <v>0</v>
      </c>
      <c r="E694" s="44" t="s">
        <v>7</v>
      </c>
      <c r="F694" s="45">
        <f>Curso[[#This Row],[Tempo]]*$AG$4</f>
        <v>0</v>
      </c>
      <c r="G694" s="46">
        <f t="shared" si="51"/>
        <v>4.9521859866971614</v>
      </c>
      <c r="H694" s="47">
        <f>_xlfn.XLOOKUP(Curso[[#This Row],[Tempo Progr Acum]],Controle[Tempo Esperado Acum],Controle[Data corrida],,1,1)</f>
        <v>44735</v>
      </c>
      <c r="I694" s="44"/>
      <c r="J694" s="48">
        <f ca="1">IF(Curso[[#This Row],[Data Prevista]]&gt;TODAY(),0,IF(Curso[[#This Row],[Data Prevista]]=TODAY(),3,2))</f>
        <v>0</v>
      </c>
      <c r="K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4" s="53" t="str">
        <f>IF((Curso[[#This Row],[Estudado]]-7)&lt;$H$2,"",Curso[[#This Row],[Estudado]]-7)</f>
        <v/>
      </c>
      <c r="M694" s="53" t="str">
        <f>IF((Curso[[#This Row],[Estudado]]-15)&lt;$H$2,"",Curso[[#This Row],[Estudado]]-15)</f>
        <v/>
      </c>
      <c r="N694" s="53" t="str">
        <f>IF((Curso[[#This Row],[Estudado]]-30)&lt;$H$2,"",Curso[[#This Row],[Estudado]]-30)</f>
        <v/>
      </c>
      <c r="O694" s="53" t="str">
        <f>IF((Curso[[#This Row],[Estudado]]-60)&lt;$H$2,"",Curso[[#This Row],[Estudado]]-60)</f>
        <v/>
      </c>
      <c r="P694" s="53" t="str">
        <f>IF((Curso[[#This Row],[Estudado]]-120)&lt;$H$2,"",Curso[[#This Row],[Estudado]]-120)</f>
        <v/>
      </c>
      <c r="Q694" s="48"/>
    </row>
    <row r="695" spans="1:17" x14ac:dyDescent="0.25">
      <c r="A695" s="44">
        <f t="shared" si="52"/>
        <v>694</v>
      </c>
      <c r="B695" s="44" t="s">
        <v>493</v>
      </c>
      <c r="C695" s="44" t="s">
        <v>70</v>
      </c>
      <c r="D695" s="45">
        <v>0</v>
      </c>
      <c r="E695" s="44" t="s">
        <v>7</v>
      </c>
      <c r="F695" s="45">
        <f>Curso[[#This Row],[Tempo]]*$AG$4</f>
        <v>0</v>
      </c>
      <c r="G695" s="46">
        <f t="shared" si="51"/>
        <v>4.9521859866971614</v>
      </c>
      <c r="H695" s="47">
        <f>_xlfn.XLOOKUP(Curso[[#This Row],[Tempo Progr Acum]],Controle[Tempo Esperado Acum],Controle[Data corrida],,1,1)</f>
        <v>44735</v>
      </c>
      <c r="I695" s="44"/>
      <c r="J695" s="48">
        <f ca="1">IF(Curso[[#This Row],[Data Prevista]]&gt;TODAY(),0,IF(Curso[[#This Row],[Data Prevista]]=TODAY(),3,2))</f>
        <v>0</v>
      </c>
      <c r="K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5" s="53" t="str">
        <f>IF((Curso[[#This Row],[Estudado]]-7)&lt;$H$2,"",Curso[[#This Row],[Estudado]]-7)</f>
        <v/>
      </c>
      <c r="M695" s="53" t="str">
        <f>IF((Curso[[#This Row],[Estudado]]-15)&lt;$H$2,"",Curso[[#This Row],[Estudado]]-15)</f>
        <v/>
      </c>
      <c r="N695" s="53" t="str">
        <f>IF((Curso[[#This Row],[Estudado]]-30)&lt;$H$2,"",Curso[[#This Row],[Estudado]]-30)</f>
        <v/>
      </c>
      <c r="O695" s="53" t="str">
        <f>IF((Curso[[#This Row],[Estudado]]-60)&lt;$H$2,"",Curso[[#This Row],[Estudado]]-60)</f>
        <v/>
      </c>
      <c r="P695" s="53" t="str">
        <f>IF((Curso[[#This Row],[Estudado]]-120)&lt;$H$2,"",Curso[[#This Row],[Estudado]]-120)</f>
        <v/>
      </c>
      <c r="Q695" s="48"/>
    </row>
    <row r="696" spans="1:17" x14ac:dyDescent="0.25">
      <c r="A696" s="44">
        <f t="shared" si="52"/>
        <v>695</v>
      </c>
      <c r="B696" s="44" t="s">
        <v>493</v>
      </c>
      <c r="C696" s="44" t="s">
        <v>39</v>
      </c>
      <c r="D696" s="45">
        <v>0</v>
      </c>
      <c r="E696" s="44" t="s">
        <v>7</v>
      </c>
      <c r="F696" s="45">
        <f>Curso[[#This Row],[Tempo]]*$AG$4</f>
        <v>0</v>
      </c>
      <c r="G696" s="46">
        <f t="shared" si="51"/>
        <v>4.9521859866971614</v>
      </c>
      <c r="H696" s="47">
        <f>_xlfn.XLOOKUP(Curso[[#This Row],[Tempo Progr Acum]],Controle[Tempo Esperado Acum],Controle[Data corrida],,1,1)</f>
        <v>44735</v>
      </c>
      <c r="I696" s="44"/>
      <c r="J696" s="48">
        <f ca="1">IF(Curso[[#This Row],[Data Prevista]]&gt;TODAY(),0,IF(Curso[[#This Row],[Data Prevista]]=TODAY(),3,2))</f>
        <v>0</v>
      </c>
      <c r="K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6" s="53" t="str">
        <f>IF((Curso[[#This Row],[Estudado]]-7)&lt;$H$2,"",Curso[[#This Row],[Estudado]]-7)</f>
        <v/>
      </c>
      <c r="M696" s="53" t="str">
        <f>IF((Curso[[#This Row],[Estudado]]-15)&lt;$H$2,"",Curso[[#This Row],[Estudado]]-15)</f>
        <v/>
      </c>
      <c r="N696" s="53" t="str">
        <f>IF((Curso[[#This Row],[Estudado]]-30)&lt;$H$2,"",Curso[[#This Row],[Estudado]]-30)</f>
        <v/>
      </c>
      <c r="O696" s="53" t="str">
        <f>IF((Curso[[#This Row],[Estudado]]-60)&lt;$H$2,"",Curso[[#This Row],[Estudado]]-60)</f>
        <v/>
      </c>
      <c r="P696" s="53" t="str">
        <f>IF((Curso[[#This Row],[Estudado]]-120)&lt;$H$2,"",Curso[[#This Row],[Estudado]]-120)</f>
        <v/>
      </c>
      <c r="Q696" s="48"/>
    </row>
    <row r="697" spans="1:17" x14ac:dyDescent="0.25">
      <c r="A697" s="44">
        <f t="shared" si="52"/>
        <v>696</v>
      </c>
      <c r="B697" s="44" t="s">
        <v>493</v>
      </c>
      <c r="C697" s="44" t="s">
        <v>42</v>
      </c>
      <c r="D697" s="45">
        <v>2.8472222222222219E-3</v>
      </c>
      <c r="E697" s="44"/>
      <c r="F697" s="45">
        <f>Curso[[#This Row],[Tempo]]*$AG$4</f>
        <v>5.6466034416585232E-3</v>
      </c>
      <c r="G697" s="46">
        <f t="shared" si="51"/>
        <v>4.9578325901388203</v>
      </c>
      <c r="H697" s="47">
        <f>_xlfn.XLOOKUP(Curso[[#This Row],[Tempo Progr Acum]],Controle[Tempo Esperado Acum],Controle[Data corrida],,1,1)</f>
        <v>44735</v>
      </c>
      <c r="I697" s="44"/>
      <c r="J697" s="48">
        <f ca="1">IF(Curso[[#This Row],[Data Prevista]]&gt;TODAY(),0,IF(Curso[[#This Row],[Data Prevista]]=TODAY(),3,2))</f>
        <v>0</v>
      </c>
      <c r="K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7" s="53" t="str">
        <f>IF((Curso[[#This Row],[Estudado]]-7)&lt;$H$2,"",Curso[[#This Row],[Estudado]]-7)</f>
        <v/>
      </c>
      <c r="M697" s="53" t="str">
        <f>IF((Curso[[#This Row],[Estudado]]-15)&lt;$H$2,"",Curso[[#This Row],[Estudado]]-15)</f>
        <v/>
      </c>
      <c r="N697" s="53" t="str">
        <f>IF((Curso[[#This Row],[Estudado]]-30)&lt;$H$2,"",Curso[[#This Row],[Estudado]]-30)</f>
        <v/>
      </c>
      <c r="O697" s="53" t="str">
        <f>IF((Curso[[#This Row],[Estudado]]-60)&lt;$H$2,"",Curso[[#This Row],[Estudado]]-60)</f>
        <v/>
      </c>
      <c r="P697" s="53" t="str">
        <f>IF((Curso[[#This Row],[Estudado]]-120)&lt;$H$2,"",Curso[[#This Row],[Estudado]]-120)</f>
        <v/>
      </c>
      <c r="Q697" s="48"/>
    </row>
    <row r="698" spans="1:17" x14ac:dyDescent="0.25">
      <c r="A698" s="44">
        <f t="shared" si="52"/>
        <v>697</v>
      </c>
      <c r="B698" s="44" t="s">
        <v>493</v>
      </c>
      <c r="C698" s="44" t="s">
        <v>584</v>
      </c>
      <c r="D698" s="45">
        <v>5.2662037037037035E-3</v>
      </c>
      <c r="E698" s="44"/>
      <c r="F698" s="45">
        <f>Curso[[#This Row],[Tempo]]*$AG$4</f>
        <v>1.0443920999815563E-2</v>
      </c>
      <c r="G698" s="46">
        <f t="shared" si="51"/>
        <v>4.9682765111386358</v>
      </c>
      <c r="H698" s="47">
        <f>_xlfn.XLOOKUP(Curso[[#This Row],[Tempo Progr Acum]],Controle[Tempo Esperado Acum],Controle[Data corrida],,1,1)</f>
        <v>44735</v>
      </c>
      <c r="I698" s="44"/>
      <c r="J698" s="48">
        <f ca="1">IF(Curso[[#This Row],[Data Prevista]]&gt;TODAY(),0,IF(Curso[[#This Row],[Data Prevista]]=TODAY(),3,2))</f>
        <v>0</v>
      </c>
      <c r="K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8" s="53" t="str">
        <f>IF((Curso[[#This Row],[Estudado]]-7)&lt;$H$2,"",Curso[[#This Row],[Estudado]]-7)</f>
        <v/>
      </c>
      <c r="M698" s="53" t="str">
        <f>IF((Curso[[#This Row],[Estudado]]-15)&lt;$H$2,"",Curso[[#This Row],[Estudado]]-15)</f>
        <v/>
      </c>
      <c r="N698" s="53" t="str">
        <f>IF((Curso[[#This Row],[Estudado]]-30)&lt;$H$2,"",Curso[[#This Row],[Estudado]]-30)</f>
        <v/>
      </c>
      <c r="O698" s="53" t="str">
        <f>IF((Curso[[#This Row],[Estudado]]-60)&lt;$H$2,"",Curso[[#This Row],[Estudado]]-60)</f>
        <v/>
      </c>
      <c r="P698" s="53" t="str">
        <f>IF((Curso[[#This Row],[Estudado]]-120)&lt;$H$2,"",Curso[[#This Row],[Estudado]]-120)</f>
        <v/>
      </c>
      <c r="Q698" s="48"/>
    </row>
    <row r="699" spans="1:17" x14ac:dyDescent="0.25">
      <c r="A699" s="44">
        <f t="shared" si="52"/>
        <v>698</v>
      </c>
      <c r="B699" s="44" t="s">
        <v>493</v>
      </c>
      <c r="C699" s="44" t="s">
        <v>585</v>
      </c>
      <c r="D699" s="45">
        <v>4.4907407407407405E-3</v>
      </c>
      <c r="E699" s="44"/>
      <c r="F699" s="45">
        <f>Curso[[#This Row],[Tempo]]*$AG$4</f>
        <v>8.9060249405020619E-3</v>
      </c>
      <c r="G699" s="46">
        <f t="shared" si="51"/>
        <v>4.9771825360791375</v>
      </c>
      <c r="H699" s="47">
        <f>_xlfn.XLOOKUP(Curso[[#This Row],[Tempo Progr Acum]],Controle[Tempo Esperado Acum],Controle[Data corrida],,1,1)</f>
        <v>44735</v>
      </c>
      <c r="I699" s="44"/>
      <c r="J699" s="48">
        <f ca="1">IF(Curso[[#This Row],[Data Prevista]]&gt;TODAY(),0,IF(Curso[[#This Row],[Data Prevista]]=TODAY(),3,2))</f>
        <v>0</v>
      </c>
      <c r="K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9" s="53" t="str">
        <f>IF((Curso[[#This Row],[Estudado]]-7)&lt;$H$2,"",Curso[[#This Row],[Estudado]]-7)</f>
        <v/>
      </c>
      <c r="M699" s="53" t="str">
        <f>IF((Curso[[#This Row],[Estudado]]-15)&lt;$H$2,"",Curso[[#This Row],[Estudado]]-15)</f>
        <v/>
      </c>
      <c r="N699" s="53" t="str">
        <f>IF((Curso[[#This Row],[Estudado]]-30)&lt;$H$2,"",Curso[[#This Row],[Estudado]]-30)</f>
        <v/>
      </c>
      <c r="O699" s="53" t="str">
        <f>IF((Curso[[#This Row],[Estudado]]-60)&lt;$H$2,"",Curso[[#This Row],[Estudado]]-60)</f>
        <v/>
      </c>
      <c r="P699" s="53" t="str">
        <f>IF((Curso[[#This Row],[Estudado]]-120)&lt;$H$2,"",Curso[[#This Row],[Estudado]]-120)</f>
        <v/>
      </c>
      <c r="Q699" s="48"/>
    </row>
    <row r="700" spans="1:17" x14ac:dyDescent="0.25">
      <c r="A700" s="44">
        <f t="shared" si="52"/>
        <v>699</v>
      </c>
      <c r="B700" s="44" t="s">
        <v>493</v>
      </c>
      <c r="C700" s="44" t="s">
        <v>586</v>
      </c>
      <c r="D700" s="45">
        <v>7.1990740740740739E-3</v>
      </c>
      <c r="E700" s="44"/>
      <c r="F700" s="45">
        <f>Curso[[#This Row],[Tempo]]*$AG$4</f>
        <v>1.4277184311835779E-2</v>
      </c>
      <c r="G700" s="46">
        <f t="shared" si="51"/>
        <v>4.9914597203909734</v>
      </c>
      <c r="H700" s="47">
        <f>_xlfn.XLOOKUP(Curso[[#This Row],[Tempo Progr Acum]],Controle[Tempo Esperado Acum],Controle[Data corrida],,1,1)</f>
        <v>44735</v>
      </c>
      <c r="I700" s="44"/>
      <c r="J700" s="48">
        <f ca="1">IF(Curso[[#This Row],[Data Prevista]]&gt;TODAY(),0,IF(Curso[[#This Row],[Data Prevista]]=TODAY(),3,2))</f>
        <v>0</v>
      </c>
      <c r="K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0" s="53" t="str">
        <f>IF((Curso[[#This Row],[Estudado]]-7)&lt;$H$2,"",Curso[[#This Row],[Estudado]]-7)</f>
        <v/>
      </c>
      <c r="M700" s="53" t="str">
        <f>IF((Curso[[#This Row],[Estudado]]-15)&lt;$H$2,"",Curso[[#This Row],[Estudado]]-15)</f>
        <v/>
      </c>
      <c r="N700" s="53" t="str">
        <f>IF((Curso[[#This Row],[Estudado]]-30)&lt;$H$2,"",Curso[[#This Row],[Estudado]]-30)</f>
        <v/>
      </c>
      <c r="O700" s="53" t="str">
        <f>IF((Curso[[#This Row],[Estudado]]-60)&lt;$H$2,"",Curso[[#This Row],[Estudado]]-60)</f>
        <v/>
      </c>
      <c r="P700" s="53" t="str">
        <f>IF((Curso[[#This Row],[Estudado]]-120)&lt;$H$2,"",Curso[[#This Row],[Estudado]]-120)</f>
        <v/>
      </c>
      <c r="Q700" s="48"/>
    </row>
    <row r="701" spans="1:17" x14ac:dyDescent="0.25">
      <c r="A701" s="44">
        <f t="shared" si="52"/>
        <v>700</v>
      </c>
      <c r="B701" s="44" t="s">
        <v>493</v>
      </c>
      <c r="C701" s="44" t="s">
        <v>587</v>
      </c>
      <c r="D701" s="45">
        <v>7.5694444444444446E-3</v>
      </c>
      <c r="E701" s="44"/>
      <c r="F701" s="45">
        <f>Curso[[#This Row],[Tempo]]*$AG$4</f>
        <v>1.5011701832701929E-2</v>
      </c>
      <c r="G701" s="46">
        <f t="shared" si="51"/>
        <v>5.006471422223675</v>
      </c>
      <c r="H701" s="47">
        <f>_xlfn.XLOOKUP(Curso[[#This Row],[Tempo Progr Acum]],Controle[Tempo Esperado Acum],Controle[Data corrida],,1,1)</f>
        <v>44735</v>
      </c>
      <c r="I701" s="44"/>
      <c r="J701" s="48">
        <f ca="1">IF(Curso[[#This Row],[Data Prevista]]&gt;TODAY(),0,IF(Curso[[#This Row],[Data Prevista]]=TODAY(),3,2))</f>
        <v>0</v>
      </c>
      <c r="K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1" s="53" t="str">
        <f>IF((Curso[[#This Row],[Estudado]]-7)&lt;$H$2,"",Curso[[#This Row],[Estudado]]-7)</f>
        <v/>
      </c>
      <c r="M701" s="53" t="str">
        <f>IF((Curso[[#This Row],[Estudado]]-15)&lt;$H$2,"",Curso[[#This Row],[Estudado]]-15)</f>
        <v/>
      </c>
      <c r="N701" s="53" t="str">
        <f>IF((Curso[[#This Row],[Estudado]]-30)&lt;$H$2,"",Curso[[#This Row],[Estudado]]-30)</f>
        <v/>
      </c>
      <c r="O701" s="53" t="str">
        <f>IF((Curso[[#This Row],[Estudado]]-60)&lt;$H$2,"",Curso[[#This Row],[Estudado]]-60)</f>
        <v/>
      </c>
      <c r="P701" s="53" t="str">
        <f>IF((Curso[[#This Row],[Estudado]]-120)&lt;$H$2,"",Curso[[#This Row],[Estudado]]-120)</f>
        <v/>
      </c>
      <c r="Q701" s="48"/>
    </row>
    <row r="702" spans="1:17" x14ac:dyDescent="0.25">
      <c r="A702" s="44">
        <f t="shared" si="52"/>
        <v>701</v>
      </c>
      <c r="B702" s="44" t="s">
        <v>493</v>
      </c>
      <c r="C702" s="44" t="s">
        <v>588</v>
      </c>
      <c r="D702" s="45">
        <v>4.8611111111111112E-3</v>
      </c>
      <c r="E702" s="44"/>
      <c r="F702" s="45">
        <f>Curso[[#This Row],[Tempo]]*$AG$4</f>
        <v>9.6405424613682112E-3</v>
      </c>
      <c r="G702" s="46">
        <f t="shared" si="51"/>
        <v>5.0161119646850434</v>
      </c>
      <c r="H702" s="47">
        <f>_xlfn.XLOOKUP(Curso[[#This Row],[Tempo Progr Acum]],Controle[Tempo Esperado Acum],Controle[Data corrida],,1,1)</f>
        <v>44736</v>
      </c>
      <c r="I702" s="44"/>
      <c r="J702" s="48">
        <f ca="1">IF(Curso[[#This Row],[Data Prevista]]&gt;TODAY(),0,IF(Curso[[#This Row],[Data Prevista]]=TODAY(),3,2))</f>
        <v>0</v>
      </c>
      <c r="K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2" s="53" t="str">
        <f>IF((Curso[[#This Row],[Estudado]]-7)&lt;$H$2,"",Curso[[#This Row],[Estudado]]-7)</f>
        <v/>
      </c>
      <c r="M702" s="53" t="str">
        <f>IF((Curso[[#This Row],[Estudado]]-15)&lt;$H$2,"",Curso[[#This Row],[Estudado]]-15)</f>
        <v/>
      </c>
      <c r="N702" s="53" t="str">
        <f>IF((Curso[[#This Row],[Estudado]]-30)&lt;$H$2,"",Curso[[#This Row],[Estudado]]-30)</f>
        <v/>
      </c>
      <c r="O702" s="53" t="str">
        <f>IF((Curso[[#This Row],[Estudado]]-60)&lt;$H$2,"",Curso[[#This Row],[Estudado]]-60)</f>
        <v/>
      </c>
      <c r="P702" s="53" t="str">
        <f>IF((Curso[[#This Row],[Estudado]]-120)&lt;$H$2,"",Curso[[#This Row],[Estudado]]-120)</f>
        <v/>
      </c>
      <c r="Q702" s="48"/>
    </row>
    <row r="703" spans="1:17" x14ac:dyDescent="0.25">
      <c r="A703" s="44">
        <f t="shared" si="52"/>
        <v>702</v>
      </c>
      <c r="B703" s="44" t="s">
        <v>493</v>
      </c>
      <c r="C703" s="44" t="s">
        <v>589</v>
      </c>
      <c r="D703" s="45">
        <v>4.1203703703703706E-3</v>
      </c>
      <c r="E703" s="44"/>
      <c r="F703" s="45">
        <f>Curso[[#This Row],[Tempo]]*$AG$4</f>
        <v>8.1715074196359126E-3</v>
      </c>
      <c r="G703" s="46">
        <f t="shared" si="51"/>
        <v>5.0242834721046794</v>
      </c>
      <c r="H703" s="47">
        <f>_xlfn.XLOOKUP(Curso[[#This Row],[Tempo Progr Acum]],Controle[Tempo Esperado Acum],Controle[Data corrida],,1,1)</f>
        <v>44736</v>
      </c>
      <c r="I703" s="44"/>
      <c r="J703" s="48">
        <f ca="1">IF(Curso[[#This Row],[Data Prevista]]&gt;TODAY(),0,IF(Curso[[#This Row],[Data Prevista]]=TODAY(),3,2))</f>
        <v>0</v>
      </c>
      <c r="K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3" s="53" t="str">
        <f>IF((Curso[[#This Row],[Estudado]]-7)&lt;$H$2,"",Curso[[#This Row],[Estudado]]-7)</f>
        <v/>
      </c>
      <c r="M703" s="53" t="str">
        <f>IF((Curso[[#This Row],[Estudado]]-15)&lt;$H$2,"",Curso[[#This Row],[Estudado]]-15)</f>
        <v/>
      </c>
      <c r="N703" s="53" t="str">
        <f>IF((Curso[[#This Row],[Estudado]]-30)&lt;$H$2,"",Curso[[#This Row],[Estudado]]-30)</f>
        <v/>
      </c>
      <c r="O703" s="53" t="str">
        <f>IF((Curso[[#This Row],[Estudado]]-60)&lt;$H$2,"",Curso[[#This Row],[Estudado]]-60)</f>
        <v/>
      </c>
      <c r="P703" s="53" t="str">
        <f>IF((Curso[[#This Row],[Estudado]]-120)&lt;$H$2,"",Curso[[#This Row],[Estudado]]-120)</f>
        <v/>
      </c>
      <c r="Q703" s="48"/>
    </row>
    <row r="704" spans="1:17" x14ac:dyDescent="0.25">
      <c r="A704" s="44">
        <f t="shared" si="52"/>
        <v>703</v>
      </c>
      <c r="B704" s="44" t="s">
        <v>493</v>
      </c>
      <c r="C704" s="44" t="s">
        <v>590</v>
      </c>
      <c r="D704" s="45">
        <v>4.0740740740740746E-3</v>
      </c>
      <c r="E704" s="44"/>
      <c r="F704" s="45">
        <f>Curso[[#This Row],[Tempo]]*$AG$4</f>
        <v>8.0796927295276443E-3</v>
      </c>
      <c r="G704" s="46">
        <f t="shared" si="51"/>
        <v>5.0323631648342069</v>
      </c>
      <c r="H704" s="47">
        <f>_xlfn.XLOOKUP(Curso[[#This Row],[Tempo Progr Acum]],Controle[Tempo Esperado Acum],Controle[Data corrida],,1,1)</f>
        <v>44736</v>
      </c>
      <c r="I704" s="44"/>
      <c r="J704" s="48">
        <f ca="1">IF(Curso[[#This Row],[Data Prevista]]&gt;TODAY(),0,IF(Curso[[#This Row],[Data Prevista]]=TODAY(),3,2))</f>
        <v>0</v>
      </c>
      <c r="K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4" s="53" t="str">
        <f>IF((Curso[[#This Row],[Estudado]]-7)&lt;$H$2,"",Curso[[#This Row],[Estudado]]-7)</f>
        <v/>
      </c>
      <c r="M704" s="53" t="str">
        <f>IF((Curso[[#This Row],[Estudado]]-15)&lt;$H$2,"",Curso[[#This Row],[Estudado]]-15)</f>
        <v/>
      </c>
      <c r="N704" s="53" t="str">
        <f>IF((Curso[[#This Row],[Estudado]]-30)&lt;$H$2,"",Curso[[#This Row],[Estudado]]-30)</f>
        <v/>
      </c>
      <c r="O704" s="53" t="str">
        <f>IF((Curso[[#This Row],[Estudado]]-60)&lt;$H$2,"",Curso[[#This Row],[Estudado]]-60)</f>
        <v/>
      </c>
      <c r="P704" s="53" t="str">
        <f>IF((Curso[[#This Row],[Estudado]]-120)&lt;$H$2,"",Curso[[#This Row],[Estudado]]-120)</f>
        <v/>
      </c>
      <c r="Q704" s="48"/>
    </row>
    <row r="705" spans="1:17" x14ac:dyDescent="0.25">
      <c r="A705" s="44">
        <f t="shared" si="52"/>
        <v>704</v>
      </c>
      <c r="B705" s="44" t="s">
        <v>493</v>
      </c>
      <c r="C705" s="44" t="s">
        <v>591</v>
      </c>
      <c r="D705" s="45">
        <v>5.5208333333333333E-3</v>
      </c>
      <c r="E705" s="44"/>
      <c r="F705" s="45">
        <f>Curso[[#This Row],[Tempo]]*$AG$4</f>
        <v>1.094890179541104E-2</v>
      </c>
      <c r="G705" s="46">
        <f t="shared" si="51"/>
        <v>5.0433120666296176</v>
      </c>
      <c r="H705" s="47">
        <f>_xlfn.XLOOKUP(Curso[[#This Row],[Tempo Progr Acum]],Controle[Tempo Esperado Acum],Controle[Data corrida],,1,1)</f>
        <v>44736</v>
      </c>
      <c r="I705" s="44"/>
      <c r="J705" s="48">
        <f ca="1">IF(Curso[[#This Row],[Data Prevista]]&gt;TODAY(),0,IF(Curso[[#This Row],[Data Prevista]]=TODAY(),3,2))</f>
        <v>0</v>
      </c>
      <c r="K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5" s="53" t="str">
        <f>IF((Curso[[#This Row],[Estudado]]-7)&lt;$H$2,"",Curso[[#This Row],[Estudado]]-7)</f>
        <v/>
      </c>
      <c r="M705" s="53" t="str">
        <f>IF((Curso[[#This Row],[Estudado]]-15)&lt;$H$2,"",Curso[[#This Row],[Estudado]]-15)</f>
        <v/>
      </c>
      <c r="N705" s="53" t="str">
        <f>IF((Curso[[#This Row],[Estudado]]-30)&lt;$H$2,"",Curso[[#This Row],[Estudado]]-30)</f>
        <v/>
      </c>
      <c r="O705" s="53" t="str">
        <f>IF((Curso[[#This Row],[Estudado]]-60)&lt;$H$2,"",Curso[[#This Row],[Estudado]]-60)</f>
        <v/>
      </c>
      <c r="P705" s="53" t="str">
        <f>IF((Curso[[#This Row],[Estudado]]-120)&lt;$H$2,"",Curso[[#This Row],[Estudado]]-120)</f>
        <v/>
      </c>
      <c r="Q705" s="48"/>
    </row>
    <row r="706" spans="1:17" x14ac:dyDescent="0.25">
      <c r="A706" s="44">
        <f t="shared" si="52"/>
        <v>705</v>
      </c>
      <c r="B706" s="44" t="s">
        <v>493</v>
      </c>
      <c r="C706" s="44" t="s">
        <v>592</v>
      </c>
      <c r="D706" s="45">
        <v>6.3078703703703708E-3</v>
      </c>
      <c r="E706" s="44"/>
      <c r="F706" s="45">
        <f>Curso[[#This Row],[Tempo]]*$AG$4</f>
        <v>1.2509751527251608E-2</v>
      </c>
      <c r="G706" s="46">
        <f t="shared" si="51"/>
        <v>5.0558218181568693</v>
      </c>
      <c r="H706" s="47">
        <f>_xlfn.XLOOKUP(Curso[[#This Row],[Tempo Progr Acum]],Controle[Tempo Esperado Acum],Controle[Data corrida],,1,1)</f>
        <v>44736</v>
      </c>
      <c r="I706" s="44"/>
      <c r="J706" s="48">
        <f ca="1">IF(Curso[[#This Row],[Data Prevista]]&gt;TODAY(),0,IF(Curso[[#This Row],[Data Prevista]]=TODAY(),3,2))</f>
        <v>0</v>
      </c>
      <c r="K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6" s="53" t="str">
        <f>IF((Curso[[#This Row],[Estudado]]-7)&lt;$H$2,"",Curso[[#This Row],[Estudado]]-7)</f>
        <v/>
      </c>
      <c r="M706" s="53" t="str">
        <f>IF((Curso[[#This Row],[Estudado]]-15)&lt;$H$2,"",Curso[[#This Row],[Estudado]]-15)</f>
        <v/>
      </c>
      <c r="N706" s="53" t="str">
        <f>IF((Curso[[#This Row],[Estudado]]-30)&lt;$H$2,"",Curso[[#This Row],[Estudado]]-30)</f>
        <v/>
      </c>
      <c r="O706" s="53" t="str">
        <f>IF((Curso[[#This Row],[Estudado]]-60)&lt;$H$2,"",Curso[[#This Row],[Estudado]]-60)</f>
        <v/>
      </c>
      <c r="P706" s="53" t="str">
        <f>IF((Curso[[#This Row],[Estudado]]-120)&lt;$H$2,"",Curso[[#This Row],[Estudado]]-120)</f>
        <v/>
      </c>
      <c r="Q706" s="48"/>
    </row>
    <row r="707" spans="1:17" x14ac:dyDescent="0.25">
      <c r="A707" s="44">
        <f t="shared" si="52"/>
        <v>706</v>
      </c>
      <c r="B707" s="44" t="s">
        <v>493</v>
      </c>
      <c r="C707" s="44" t="s">
        <v>593</v>
      </c>
      <c r="D707" s="45">
        <v>3.4027777777777784E-3</v>
      </c>
      <c r="E707" s="44"/>
      <c r="F707" s="45">
        <f>Curso[[#This Row],[Tempo]]*$AG$4</f>
        <v>6.7483797229577489E-3</v>
      </c>
      <c r="G707" s="46">
        <f t="shared" si="51"/>
        <v>5.0625701978798272</v>
      </c>
      <c r="H707" s="47">
        <f>_xlfn.XLOOKUP(Curso[[#This Row],[Tempo Progr Acum]],Controle[Tempo Esperado Acum],Controle[Data corrida],,1,1)</f>
        <v>44736</v>
      </c>
      <c r="I707" s="44"/>
      <c r="J707" s="48">
        <f ca="1">IF(Curso[[#This Row],[Data Prevista]]&gt;TODAY(),0,IF(Curso[[#This Row],[Data Prevista]]=TODAY(),3,2))</f>
        <v>0</v>
      </c>
      <c r="K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7" s="53" t="str">
        <f>IF((Curso[[#This Row],[Estudado]]-7)&lt;$H$2,"",Curso[[#This Row],[Estudado]]-7)</f>
        <v/>
      </c>
      <c r="M707" s="53" t="str">
        <f>IF((Curso[[#This Row],[Estudado]]-15)&lt;$H$2,"",Curso[[#This Row],[Estudado]]-15)</f>
        <v/>
      </c>
      <c r="N707" s="53" t="str">
        <f>IF((Curso[[#This Row],[Estudado]]-30)&lt;$H$2,"",Curso[[#This Row],[Estudado]]-30)</f>
        <v/>
      </c>
      <c r="O707" s="53" t="str">
        <f>IF((Curso[[#This Row],[Estudado]]-60)&lt;$H$2,"",Curso[[#This Row],[Estudado]]-60)</f>
        <v/>
      </c>
      <c r="P707" s="53" t="str">
        <f>IF((Curso[[#This Row],[Estudado]]-120)&lt;$H$2,"",Curso[[#This Row],[Estudado]]-120)</f>
        <v/>
      </c>
      <c r="Q707" s="48"/>
    </row>
    <row r="708" spans="1:17" x14ac:dyDescent="0.25">
      <c r="A708" s="44">
        <f t="shared" si="52"/>
        <v>707</v>
      </c>
      <c r="B708" s="44" t="s">
        <v>493</v>
      </c>
      <c r="C708" s="44" t="s">
        <v>594</v>
      </c>
      <c r="D708" s="45">
        <v>5.6365740740740742E-3</v>
      </c>
      <c r="E708" s="44"/>
      <c r="F708" s="45">
        <f>Curso[[#This Row],[Tempo]]*$AG$4</f>
        <v>1.1178438520681712E-2</v>
      </c>
      <c r="G708" s="46">
        <f t="shared" ref="G708:G771" si="53">F708+G707</f>
        <v>5.0737486364005093</v>
      </c>
      <c r="H708" s="47">
        <f>_xlfn.XLOOKUP(Curso[[#This Row],[Tempo Progr Acum]],Controle[Tempo Esperado Acum],Controle[Data corrida],,1,1)</f>
        <v>44736</v>
      </c>
      <c r="I708" s="44"/>
      <c r="J708" s="48">
        <f ca="1">IF(Curso[[#This Row],[Data Prevista]]&gt;TODAY(),0,IF(Curso[[#This Row],[Data Prevista]]=TODAY(),3,2))</f>
        <v>0</v>
      </c>
      <c r="K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8" s="53" t="str">
        <f>IF((Curso[[#This Row],[Estudado]]-7)&lt;$H$2,"",Curso[[#This Row],[Estudado]]-7)</f>
        <v/>
      </c>
      <c r="M708" s="53" t="str">
        <f>IF((Curso[[#This Row],[Estudado]]-15)&lt;$H$2,"",Curso[[#This Row],[Estudado]]-15)</f>
        <v/>
      </c>
      <c r="N708" s="53" t="str">
        <f>IF((Curso[[#This Row],[Estudado]]-30)&lt;$H$2,"",Curso[[#This Row],[Estudado]]-30)</f>
        <v/>
      </c>
      <c r="O708" s="53" t="str">
        <f>IF((Curso[[#This Row],[Estudado]]-60)&lt;$H$2,"",Curso[[#This Row],[Estudado]]-60)</f>
        <v/>
      </c>
      <c r="P708" s="53" t="str">
        <f>IF((Curso[[#This Row],[Estudado]]-120)&lt;$H$2,"",Curso[[#This Row],[Estudado]]-120)</f>
        <v/>
      </c>
      <c r="Q708" s="48"/>
    </row>
    <row r="709" spans="1:17" x14ac:dyDescent="0.25">
      <c r="A709" s="44">
        <f t="shared" si="52"/>
        <v>708</v>
      </c>
      <c r="B709" s="44" t="s">
        <v>493</v>
      </c>
      <c r="C709" s="44" t="s">
        <v>595</v>
      </c>
      <c r="D709" s="45">
        <v>3.6574074074074074E-3</v>
      </c>
      <c r="E709" s="44"/>
      <c r="F709" s="45">
        <f>Curso[[#This Row],[Tempo]]*$AG$4</f>
        <v>7.2533605185532259E-3</v>
      </c>
      <c r="G709" s="46">
        <f t="shared" si="53"/>
        <v>5.0810019969190625</v>
      </c>
      <c r="H709" s="47">
        <f>_xlfn.XLOOKUP(Curso[[#This Row],[Tempo Progr Acum]],Controle[Tempo Esperado Acum],Controle[Data corrida],,1,1)</f>
        <v>44736</v>
      </c>
      <c r="I709" s="44"/>
      <c r="J709" s="48">
        <f ca="1">IF(Curso[[#This Row],[Data Prevista]]&gt;TODAY(),0,IF(Curso[[#This Row],[Data Prevista]]=TODAY(),3,2))</f>
        <v>0</v>
      </c>
      <c r="K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9" s="53" t="str">
        <f>IF((Curso[[#This Row],[Estudado]]-7)&lt;$H$2,"",Curso[[#This Row],[Estudado]]-7)</f>
        <v/>
      </c>
      <c r="M709" s="53" t="str">
        <f>IF((Curso[[#This Row],[Estudado]]-15)&lt;$H$2,"",Curso[[#This Row],[Estudado]]-15)</f>
        <v/>
      </c>
      <c r="N709" s="53" t="str">
        <f>IF((Curso[[#This Row],[Estudado]]-30)&lt;$H$2,"",Curso[[#This Row],[Estudado]]-30)</f>
        <v/>
      </c>
      <c r="O709" s="53" t="str">
        <f>IF((Curso[[#This Row],[Estudado]]-60)&lt;$H$2,"",Curso[[#This Row],[Estudado]]-60)</f>
        <v/>
      </c>
      <c r="P709" s="53" t="str">
        <f>IF((Curso[[#This Row],[Estudado]]-120)&lt;$H$2,"",Curso[[#This Row],[Estudado]]-120)</f>
        <v/>
      </c>
      <c r="Q709" s="48"/>
    </row>
    <row r="710" spans="1:17" x14ac:dyDescent="0.25">
      <c r="A710" s="44">
        <f t="shared" ref="A710:A773" si="54">A709+1</f>
        <v>709</v>
      </c>
      <c r="B710" s="44" t="s">
        <v>493</v>
      </c>
      <c r="C710" s="44" t="s">
        <v>596</v>
      </c>
      <c r="D710" s="45">
        <v>6.4120370370370364E-3</v>
      </c>
      <c r="E710" s="44"/>
      <c r="F710" s="45">
        <f>Curso[[#This Row],[Tempo]]*$AG$4</f>
        <v>1.2716334579995211E-2</v>
      </c>
      <c r="G710" s="46">
        <f t="shared" si="53"/>
        <v>5.0937183314990575</v>
      </c>
      <c r="H710" s="47">
        <f>_xlfn.XLOOKUP(Curso[[#This Row],[Tempo Progr Acum]],Controle[Tempo Esperado Acum],Controle[Data corrida],,1,1)</f>
        <v>44736</v>
      </c>
      <c r="I710" s="44"/>
      <c r="J710" s="48">
        <f ca="1">IF(Curso[[#This Row],[Data Prevista]]&gt;TODAY(),0,IF(Curso[[#This Row],[Data Prevista]]=TODAY(),3,2))</f>
        <v>0</v>
      </c>
      <c r="K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0" s="53" t="str">
        <f>IF((Curso[[#This Row],[Estudado]]-7)&lt;$H$2,"",Curso[[#This Row],[Estudado]]-7)</f>
        <v/>
      </c>
      <c r="M710" s="53" t="str">
        <f>IF((Curso[[#This Row],[Estudado]]-15)&lt;$H$2,"",Curso[[#This Row],[Estudado]]-15)</f>
        <v/>
      </c>
      <c r="N710" s="53" t="str">
        <f>IF((Curso[[#This Row],[Estudado]]-30)&lt;$H$2,"",Curso[[#This Row],[Estudado]]-30)</f>
        <v/>
      </c>
      <c r="O710" s="53" t="str">
        <f>IF((Curso[[#This Row],[Estudado]]-60)&lt;$H$2,"",Curso[[#This Row],[Estudado]]-60)</f>
        <v/>
      </c>
      <c r="P710" s="53" t="str">
        <f>IF((Curso[[#This Row],[Estudado]]-120)&lt;$H$2,"",Curso[[#This Row],[Estudado]]-120)</f>
        <v/>
      </c>
      <c r="Q710" s="48"/>
    </row>
    <row r="711" spans="1:17" x14ac:dyDescent="0.25">
      <c r="A711" s="44">
        <f t="shared" si="54"/>
        <v>710</v>
      </c>
      <c r="B711" s="44" t="s">
        <v>493</v>
      </c>
      <c r="C711" s="44" t="s">
        <v>597</v>
      </c>
      <c r="D711" s="45">
        <v>6.8171296296296287E-3</v>
      </c>
      <c r="E711" s="44"/>
      <c r="F711" s="45">
        <f>Curso[[#This Row],[Tempo]]*$AG$4</f>
        <v>1.351971311844256E-2</v>
      </c>
      <c r="G711" s="46">
        <f t="shared" si="53"/>
        <v>5.1072380446174996</v>
      </c>
      <c r="H711" s="47">
        <f>_xlfn.XLOOKUP(Curso[[#This Row],[Tempo Progr Acum]],Controle[Tempo Esperado Acum],Controle[Data corrida],,1,1)</f>
        <v>44737</v>
      </c>
      <c r="I711" s="44"/>
      <c r="J711" s="48">
        <f ca="1">IF(Curso[[#This Row],[Data Prevista]]&gt;TODAY(),0,IF(Curso[[#This Row],[Data Prevista]]=TODAY(),3,2))</f>
        <v>0</v>
      </c>
      <c r="K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1" s="53" t="str">
        <f>IF((Curso[[#This Row],[Estudado]]-7)&lt;$H$2,"",Curso[[#This Row],[Estudado]]-7)</f>
        <v/>
      </c>
      <c r="M711" s="53" t="str">
        <f>IF((Curso[[#This Row],[Estudado]]-15)&lt;$H$2,"",Curso[[#This Row],[Estudado]]-15)</f>
        <v/>
      </c>
      <c r="N711" s="53" t="str">
        <f>IF((Curso[[#This Row],[Estudado]]-30)&lt;$H$2,"",Curso[[#This Row],[Estudado]]-30)</f>
        <v/>
      </c>
      <c r="O711" s="53" t="str">
        <f>IF((Curso[[#This Row],[Estudado]]-60)&lt;$H$2,"",Curso[[#This Row],[Estudado]]-60)</f>
        <v/>
      </c>
      <c r="P711" s="53" t="str">
        <f>IF((Curso[[#This Row],[Estudado]]-120)&lt;$H$2,"",Curso[[#This Row],[Estudado]]-120)</f>
        <v/>
      </c>
      <c r="Q711" s="48"/>
    </row>
    <row r="712" spans="1:17" x14ac:dyDescent="0.25">
      <c r="A712" s="44">
        <f t="shared" si="54"/>
        <v>711</v>
      </c>
      <c r="B712" s="44" t="s">
        <v>493</v>
      </c>
      <c r="C712" s="44" t="s">
        <v>598</v>
      </c>
      <c r="D712" s="45">
        <v>5.9953703703703697E-3</v>
      </c>
      <c r="E712" s="44"/>
      <c r="F712" s="45">
        <f>Curso[[#This Row],[Tempo]]*$AG$4</f>
        <v>1.1890002369020793E-2</v>
      </c>
      <c r="G712" s="46">
        <f t="shared" si="53"/>
        <v>5.1191280469865204</v>
      </c>
      <c r="H712" s="47">
        <f>_xlfn.XLOOKUP(Curso[[#This Row],[Tempo Progr Acum]],Controle[Tempo Esperado Acum],Controle[Data corrida],,1,1)</f>
        <v>44737</v>
      </c>
      <c r="I712" s="44"/>
      <c r="J712" s="48">
        <f ca="1">IF(Curso[[#This Row],[Data Prevista]]&gt;TODAY(),0,IF(Curso[[#This Row],[Data Prevista]]=TODAY(),3,2))</f>
        <v>0</v>
      </c>
      <c r="K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2" s="53" t="str">
        <f>IF((Curso[[#This Row],[Estudado]]-7)&lt;$H$2,"",Curso[[#This Row],[Estudado]]-7)</f>
        <v/>
      </c>
      <c r="M712" s="53" t="str">
        <f>IF((Curso[[#This Row],[Estudado]]-15)&lt;$H$2,"",Curso[[#This Row],[Estudado]]-15)</f>
        <v/>
      </c>
      <c r="N712" s="53" t="str">
        <f>IF((Curso[[#This Row],[Estudado]]-30)&lt;$H$2,"",Curso[[#This Row],[Estudado]]-30)</f>
        <v/>
      </c>
      <c r="O712" s="53" t="str">
        <f>IF((Curso[[#This Row],[Estudado]]-60)&lt;$H$2,"",Curso[[#This Row],[Estudado]]-60)</f>
        <v/>
      </c>
      <c r="P712" s="53" t="str">
        <f>IF((Curso[[#This Row],[Estudado]]-120)&lt;$H$2,"",Curso[[#This Row],[Estudado]]-120)</f>
        <v/>
      </c>
      <c r="Q712" s="48"/>
    </row>
    <row r="713" spans="1:17" x14ac:dyDescent="0.25">
      <c r="A713" s="44">
        <f t="shared" si="54"/>
        <v>712</v>
      </c>
      <c r="B713" s="44" t="s">
        <v>493</v>
      </c>
      <c r="C713" s="44" t="s">
        <v>599</v>
      </c>
      <c r="D713" s="45">
        <v>5.208333333333333E-3</v>
      </c>
      <c r="E713" s="44"/>
      <c r="F713" s="45">
        <f>Curso[[#This Row],[Tempo]]*$AG$4</f>
        <v>1.0329152637180226E-2</v>
      </c>
      <c r="G713" s="46">
        <f t="shared" si="53"/>
        <v>5.1294571996237002</v>
      </c>
      <c r="H713" s="47">
        <f>_xlfn.XLOOKUP(Curso[[#This Row],[Tempo Progr Acum]],Controle[Tempo Esperado Acum],Controle[Data corrida],,1,1)</f>
        <v>44737</v>
      </c>
      <c r="I713" s="44"/>
      <c r="J713" s="48">
        <f ca="1">IF(Curso[[#This Row],[Data Prevista]]&gt;TODAY(),0,IF(Curso[[#This Row],[Data Prevista]]=TODAY(),3,2))</f>
        <v>0</v>
      </c>
      <c r="K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3" s="53" t="str">
        <f>IF((Curso[[#This Row],[Estudado]]-7)&lt;$H$2,"",Curso[[#This Row],[Estudado]]-7)</f>
        <v/>
      </c>
      <c r="M713" s="53" t="str">
        <f>IF((Curso[[#This Row],[Estudado]]-15)&lt;$H$2,"",Curso[[#This Row],[Estudado]]-15)</f>
        <v/>
      </c>
      <c r="N713" s="53" t="str">
        <f>IF((Curso[[#This Row],[Estudado]]-30)&lt;$H$2,"",Curso[[#This Row],[Estudado]]-30)</f>
        <v/>
      </c>
      <c r="O713" s="53" t="str">
        <f>IF((Curso[[#This Row],[Estudado]]-60)&lt;$H$2,"",Curso[[#This Row],[Estudado]]-60)</f>
        <v/>
      </c>
      <c r="P713" s="53" t="str">
        <f>IF((Curso[[#This Row],[Estudado]]-120)&lt;$H$2,"",Curso[[#This Row],[Estudado]]-120)</f>
        <v/>
      </c>
      <c r="Q713" s="48"/>
    </row>
    <row r="714" spans="1:17" x14ac:dyDescent="0.25">
      <c r="A714" s="44">
        <f t="shared" si="54"/>
        <v>713</v>
      </c>
      <c r="B714" s="44" t="s">
        <v>493</v>
      </c>
      <c r="C714" s="44" t="s">
        <v>600</v>
      </c>
      <c r="D714" s="45">
        <v>4.5486111111111109E-3</v>
      </c>
      <c r="E714" s="44"/>
      <c r="F714" s="45">
        <f>Curso[[#This Row],[Tempo]]*$AG$4</f>
        <v>9.020793303137398E-3</v>
      </c>
      <c r="G714" s="46">
        <f t="shared" si="53"/>
        <v>5.1384779929268376</v>
      </c>
      <c r="H714" s="47">
        <f>_xlfn.XLOOKUP(Curso[[#This Row],[Tempo Progr Acum]],Controle[Tempo Esperado Acum],Controle[Data corrida],,1,1)</f>
        <v>44737</v>
      </c>
      <c r="I714" s="44"/>
      <c r="J714" s="48">
        <f ca="1">IF(Curso[[#This Row],[Data Prevista]]&gt;TODAY(),0,IF(Curso[[#This Row],[Data Prevista]]=TODAY(),3,2))</f>
        <v>0</v>
      </c>
      <c r="K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4" s="53" t="str">
        <f>IF((Curso[[#This Row],[Estudado]]-7)&lt;$H$2,"",Curso[[#This Row],[Estudado]]-7)</f>
        <v/>
      </c>
      <c r="M714" s="53" t="str">
        <f>IF((Curso[[#This Row],[Estudado]]-15)&lt;$H$2,"",Curso[[#This Row],[Estudado]]-15)</f>
        <v/>
      </c>
      <c r="N714" s="53" t="str">
        <f>IF((Curso[[#This Row],[Estudado]]-30)&lt;$H$2,"",Curso[[#This Row],[Estudado]]-30)</f>
        <v/>
      </c>
      <c r="O714" s="53" t="str">
        <f>IF((Curso[[#This Row],[Estudado]]-60)&lt;$H$2,"",Curso[[#This Row],[Estudado]]-60)</f>
        <v/>
      </c>
      <c r="P714" s="53" t="str">
        <f>IF((Curso[[#This Row],[Estudado]]-120)&lt;$H$2,"",Curso[[#This Row],[Estudado]]-120)</f>
        <v/>
      </c>
      <c r="Q714" s="48"/>
    </row>
    <row r="715" spans="1:17" x14ac:dyDescent="0.25">
      <c r="A715" s="44">
        <f t="shared" si="54"/>
        <v>714</v>
      </c>
      <c r="B715" s="44" t="s">
        <v>493</v>
      </c>
      <c r="C715" s="44" t="s">
        <v>601</v>
      </c>
      <c r="D715" s="45">
        <v>5.8912037037037032E-3</v>
      </c>
      <c r="E715" s="44"/>
      <c r="F715" s="45">
        <f>Curso[[#This Row],[Tempo]]*$AG$4</f>
        <v>1.1683419316277189E-2</v>
      </c>
      <c r="G715" s="46">
        <f t="shared" si="53"/>
        <v>5.150161412243115</v>
      </c>
      <c r="H715" s="47">
        <f>_xlfn.XLOOKUP(Curso[[#This Row],[Tempo Progr Acum]],Controle[Tempo Esperado Acum],Controle[Data corrida],,1,1)</f>
        <v>44737</v>
      </c>
      <c r="I715" s="44"/>
      <c r="J715" s="48">
        <f ca="1">IF(Curso[[#This Row],[Data Prevista]]&gt;TODAY(),0,IF(Curso[[#This Row],[Data Prevista]]=TODAY(),3,2))</f>
        <v>0</v>
      </c>
      <c r="K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5" s="53" t="str">
        <f>IF((Curso[[#This Row],[Estudado]]-7)&lt;$H$2,"",Curso[[#This Row],[Estudado]]-7)</f>
        <v/>
      </c>
      <c r="M715" s="53" t="str">
        <f>IF((Curso[[#This Row],[Estudado]]-15)&lt;$H$2,"",Curso[[#This Row],[Estudado]]-15)</f>
        <v/>
      </c>
      <c r="N715" s="53" t="str">
        <f>IF((Curso[[#This Row],[Estudado]]-30)&lt;$H$2,"",Curso[[#This Row],[Estudado]]-30)</f>
        <v/>
      </c>
      <c r="O715" s="53" t="str">
        <f>IF((Curso[[#This Row],[Estudado]]-60)&lt;$H$2,"",Curso[[#This Row],[Estudado]]-60)</f>
        <v/>
      </c>
      <c r="P715" s="53" t="str">
        <f>IF((Curso[[#This Row],[Estudado]]-120)&lt;$H$2,"",Curso[[#This Row],[Estudado]]-120)</f>
        <v/>
      </c>
      <c r="Q715" s="48"/>
    </row>
    <row r="716" spans="1:17" x14ac:dyDescent="0.25">
      <c r="A716" s="44">
        <f t="shared" si="54"/>
        <v>715</v>
      </c>
      <c r="B716" s="44" t="s">
        <v>493</v>
      </c>
      <c r="C716" s="44" t="s">
        <v>602</v>
      </c>
      <c r="D716" s="45">
        <v>5.3587962962962964E-3</v>
      </c>
      <c r="E716" s="44"/>
      <c r="F716" s="45">
        <f>Curso[[#This Row],[Tempo]]*$AG$4</f>
        <v>1.0627550380032099E-2</v>
      </c>
      <c r="G716" s="46">
        <f t="shared" si="53"/>
        <v>5.1607889626231467</v>
      </c>
      <c r="H716" s="47">
        <f>_xlfn.XLOOKUP(Curso[[#This Row],[Tempo Progr Acum]],Controle[Tempo Esperado Acum],Controle[Data corrida],,1,1)</f>
        <v>44737</v>
      </c>
      <c r="I716" s="44"/>
      <c r="J716" s="48">
        <f ca="1">IF(Curso[[#This Row],[Data Prevista]]&gt;TODAY(),0,IF(Curso[[#This Row],[Data Prevista]]=TODAY(),3,2))</f>
        <v>0</v>
      </c>
      <c r="K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6" s="53" t="str">
        <f>IF((Curso[[#This Row],[Estudado]]-7)&lt;$H$2,"",Curso[[#This Row],[Estudado]]-7)</f>
        <v/>
      </c>
      <c r="M716" s="53" t="str">
        <f>IF((Curso[[#This Row],[Estudado]]-15)&lt;$H$2,"",Curso[[#This Row],[Estudado]]-15)</f>
        <v/>
      </c>
      <c r="N716" s="53" t="str">
        <f>IF((Curso[[#This Row],[Estudado]]-30)&lt;$H$2,"",Curso[[#This Row],[Estudado]]-30)</f>
        <v/>
      </c>
      <c r="O716" s="53" t="str">
        <f>IF((Curso[[#This Row],[Estudado]]-60)&lt;$H$2,"",Curso[[#This Row],[Estudado]]-60)</f>
        <v/>
      </c>
      <c r="P716" s="53" t="str">
        <f>IF((Curso[[#This Row],[Estudado]]-120)&lt;$H$2,"",Curso[[#This Row],[Estudado]]-120)</f>
        <v/>
      </c>
      <c r="Q716" s="48"/>
    </row>
    <row r="717" spans="1:17" x14ac:dyDescent="0.25">
      <c r="A717" s="44">
        <f t="shared" si="54"/>
        <v>716</v>
      </c>
      <c r="B717" s="44" t="s">
        <v>493</v>
      </c>
      <c r="C717" s="44" t="s">
        <v>603</v>
      </c>
      <c r="D717" s="45">
        <v>6.7361111111111103E-3</v>
      </c>
      <c r="E717" s="44"/>
      <c r="F717" s="45">
        <f>Curso[[#This Row],[Tempo]]*$AG$4</f>
        <v>1.3359037410753092E-2</v>
      </c>
      <c r="G717" s="46">
        <f t="shared" si="53"/>
        <v>5.1741480000338997</v>
      </c>
      <c r="H717" s="47">
        <f>_xlfn.XLOOKUP(Curso[[#This Row],[Tempo Progr Acum]],Controle[Tempo Esperado Acum],Controle[Data corrida],,1,1)</f>
        <v>44737</v>
      </c>
      <c r="I717" s="44"/>
      <c r="J717" s="48">
        <f ca="1">IF(Curso[[#This Row],[Data Prevista]]&gt;TODAY(),0,IF(Curso[[#This Row],[Data Prevista]]=TODAY(),3,2))</f>
        <v>0</v>
      </c>
      <c r="K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7" s="53" t="str">
        <f>IF((Curso[[#This Row],[Estudado]]-7)&lt;$H$2,"",Curso[[#This Row],[Estudado]]-7)</f>
        <v/>
      </c>
      <c r="M717" s="53" t="str">
        <f>IF((Curso[[#This Row],[Estudado]]-15)&lt;$H$2,"",Curso[[#This Row],[Estudado]]-15)</f>
        <v/>
      </c>
      <c r="N717" s="53" t="str">
        <f>IF((Curso[[#This Row],[Estudado]]-30)&lt;$H$2,"",Curso[[#This Row],[Estudado]]-30)</f>
        <v/>
      </c>
      <c r="O717" s="53" t="str">
        <f>IF((Curso[[#This Row],[Estudado]]-60)&lt;$H$2,"",Curso[[#This Row],[Estudado]]-60)</f>
        <v/>
      </c>
      <c r="P717" s="53" t="str">
        <f>IF((Curso[[#This Row],[Estudado]]-120)&lt;$H$2,"",Curso[[#This Row],[Estudado]]-120)</f>
        <v/>
      </c>
      <c r="Q717" s="48"/>
    </row>
    <row r="718" spans="1:17" x14ac:dyDescent="0.25">
      <c r="A718" s="44">
        <f t="shared" si="54"/>
        <v>717</v>
      </c>
      <c r="B718" s="44" t="s">
        <v>493</v>
      </c>
      <c r="C718" s="44" t="s">
        <v>604</v>
      </c>
      <c r="D718" s="45">
        <v>6.3194444444444444E-3</v>
      </c>
      <c r="E718" s="44"/>
      <c r="F718" s="45">
        <f>Curso[[#This Row],[Tempo]]*$AG$4</f>
        <v>1.2532705199778674E-2</v>
      </c>
      <c r="G718" s="46">
        <f t="shared" si="53"/>
        <v>5.1866807052336785</v>
      </c>
      <c r="H718" s="47">
        <f>_xlfn.XLOOKUP(Curso[[#This Row],[Tempo Progr Acum]],Controle[Tempo Esperado Acum],Controle[Data corrida],,1,1)</f>
        <v>44739</v>
      </c>
      <c r="I718" s="44"/>
      <c r="J718" s="48">
        <f ca="1">IF(Curso[[#This Row],[Data Prevista]]&gt;TODAY(),0,IF(Curso[[#This Row],[Data Prevista]]=TODAY(),3,2))</f>
        <v>0</v>
      </c>
      <c r="K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8" s="53" t="str">
        <f>IF((Curso[[#This Row],[Estudado]]-7)&lt;$H$2,"",Curso[[#This Row],[Estudado]]-7)</f>
        <v/>
      </c>
      <c r="M718" s="53" t="str">
        <f>IF((Curso[[#This Row],[Estudado]]-15)&lt;$H$2,"",Curso[[#This Row],[Estudado]]-15)</f>
        <v/>
      </c>
      <c r="N718" s="53" t="str">
        <f>IF((Curso[[#This Row],[Estudado]]-30)&lt;$H$2,"",Curso[[#This Row],[Estudado]]-30)</f>
        <v/>
      </c>
      <c r="O718" s="53" t="str">
        <f>IF((Curso[[#This Row],[Estudado]]-60)&lt;$H$2,"",Curso[[#This Row],[Estudado]]-60)</f>
        <v/>
      </c>
      <c r="P718" s="53" t="str">
        <f>IF((Curso[[#This Row],[Estudado]]-120)&lt;$H$2,"",Curso[[#This Row],[Estudado]]-120)</f>
        <v/>
      </c>
      <c r="Q718" s="48"/>
    </row>
    <row r="719" spans="1:17" x14ac:dyDescent="0.25">
      <c r="A719" s="44">
        <f t="shared" si="54"/>
        <v>718</v>
      </c>
      <c r="B719" s="44" t="s">
        <v>493</v>
      </c>
      <c r="C719" s="44" t="s">
        <v>605</v>
      </c>
      <c r="D719" s="45">
        <v>3.3333333333333335E-3</v>
      </c>
      <c r="E719" s="44"/>
      <c r="F719" s="45">
        <f>Curso[[#This Row],[Tempo]]*$AG$4</f>
        <v>6.6106576877953457E-3</v>
      </c>
      <c r="G719" s="46">
        <f t="shared" si="53"/>
        <v>5.1932913629214736</v>
      </c>
      <c r="H719" s="47">
        <f>_xlfn.XLOOKUP(Curso[[#This Row],[Tempo Progr Acum]],Controle[Tempo Esperado Acum],Controle[Data corrida],,1,1)</f>
        <v>44739</v>
      </c>
      <c r="I719" s="44"/>
      <c r="J719" s="48">
        <f ca="1">IF(Curso[[#This Row],[Data Prevista]]&gt;TODAY(),0,IF(Curso[[#This Row],[Data Prevista]]=TODAY(),3,2))</f>
        <v>0</v>
      </c>
      <c r="K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9" s="53" t="str">
        <f>IF((Curso[[#This Row],[Estudado]]-7)&lt;$H$2,"",Curso[[#This Row],[Estudado]]-7)</f>
        <v/>
      </c>
      <c r="M719" s="53" t="str">
        <f>IF((Curso[[#This Row],[Estudado]]-15)&lt;$H$2,"",Curso[[#This Row],[Estudado]]-15)</f>
        <v/>
      </c>
      <c r="N719" s="53" t="str">
        <f>IF((Curso[[#This Row],[Estudado]]-30)&lt;$H$2,"",Curso[[#This Row],[Estudado]]-30)</f>
        <v/>
      </c>
      <c r="O719" s="53" t="str">
        <f>IF((Curso[[#This Row],[Estudado]]-60)&lt;$H$2,"",Curso[[#This Row],[Estudado]]-60)</f>
        <v/>
      </c>
      <c r="P719" s="53" t="str">
        <f>IF((Curso[[#This Row],[Estudado]]-120)&lt;$H$2,"",Curso[[#This Row],[Estudado]]-120)</f>
        <v/>
      </c>
      <c r="Q719" s="48"/>
    </row>
    <row r="720" spans="1:17" x14ac:dyDescent="0.25">
      <c r="A720" s="44">
        <f t="shared" si="54"/>
        <v>719</v>
      </c>
      <c r="B720" s="44" t="s">
        <v>493</v>
      </c>
      <c r="C720" s="44" t="s">
        <v>606</v>
      </c>
      <c r="D720" s="45">
        <v>4.9884259259259265E-3</v>
      </c>
      <c r="E720" s="44"/>
      <c r="F720" s="45">
        <f>Curso[[#This Row],[Tempo]]*$AG$4</f>
        <v>9.8930328591659514E-3</v>
      </c>
      <c r="G720" s="46">
        <f t="shared" si="53"/>
        <v>5.2031843957806396</v>
      </c>
      <c r="H720" s="47">
        <f>_xlfn.XLOOKUP(Curso[[#This Row],[Tempo Progr Acum]],Controle[Tempo Esperado Acum],Controle[Data corrida],,1,1)</f>
        <v>44739</v>
      </c>
      <c r="I720" s="44"/>
      <c r="J720" s="48">
        <f ca="1">IF(Curso[[#This Row],[Data Prevista]]&gt;TODAY(),0,IF(Curso[[#This Row],[Data Prevista]]=TODAY(),3,2))</f>
        <v>0</v>
      </c>
      <c r="K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0" s="53" t="str">
        <f>IF((Curso[[#This Row],[Estudado]]-7)&lt;$H$2,"",Curso[[#This Row],[Estudado]]-7)</f>
        <v/>
      </c>
      <c r="M720" s="53" t="str">
        <f>IF((Curso[[#This Row],[Estudado]]-15)&lt;$H$2,"",Curso[[#This Row],[Estudado]]-15)</f>
        <v/>
      </c>
      <c r="N720" s="53" t="str">
        <f>IF((Curso[[#This Row],[Estudado]]-30)&lt;$H$2,"",Curso[[#This Row],[Estudado]]-30)</f>
        <v/>
      </c>
      <c r="O720" s="53" t="str">
        <f>IF((Curso[[#This Row],[Estudado]]-60)&lt;$H$2,"",Curso[[#This Row],[Estudado]]-60)</f>
        <v/>
      </c>
      <c r="P720" s="53" t="str">
        <f>IF((Curso[[#This Row],[Estudado]]-120)&lt;$H$2,"",Curso[[#This Row],[Estudado]]-120)</f>
        <v/>
      </c>
      <c r="Q720" s="48"/>
    </row>
    <row r="721" spans="1:17" x14ac:dyDescent="0.25">
      <c r="A721" s="44">
        <f t="shared" si="54"/>
        <v>720</v>
      </c>
      <c r="B721" s="44" t="s">
        <v>493</v>
      </c>
      <c r="C721" s="44" t="s">
        <v>607</v>
      </c>
      <c r="D721" s="45">
        <v>7.7083333333333335E-3</v>
      </c>
      <c r="E721" s="44"/>
      <c r="F721" s="45">
        <f>Curso[[#This Row],[Tempo]]*$AG$4</f>
        <v>1.5287145903026735E-2</v>
      </c>
      <c r="G721" s="46">
        <f t="shared" si="53"/>
        <v>5.218471541683666</v>
      </c>
      <c r="H721" s="47">
        <f>_xlfn.XLOOKUP(Curso[[#This Row],[Tempo Progr Acum]],Controle[Tempo Esperado Acum],Controle[Data corrida],,1,1)</f>
        <v>44739</v>
      </c>
      <c r="I721" s="44"/>
      <c r="J721" s="48">
        <f ca="1">IF(Curso[[#This Row],[Data Prevista]]&gt;TODAY(),0,IF(Curso[[#This Row],[Data Prevista]]=TODAY(),3,2))</f>
        <v>0</v>
      </c>
      <c r="K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1" s="53" t="str">
        <f>IF((Curso[[#This Row],[Estudado]]-7)&lt;$H$2,"",Curso[[#This Row],[Estudado]]-7)</f>
        <v/>
      </c>
      <c r="M721" s="53" t="str">
        <f>IF((Curso[[#This Row],[Estudado]]-15)&lt;$H$2,"",Curso[[#This Row],[Estudado]]-15)</f>
        <v/>
      </c>
      <c r="N721" s="53" t="str">
        <f>IF((Curso[[#This Row],[Estudado]]-30)&lt;$H$2,"",Curso[[#This Row],[Estudado]]-30)</f>
        <v/>
      </c>
      <c r="O721" s="53" t="str">
        <f>IF((Curso[[#This Row],[Estudado]]-60)&lt;$H$2,"",Curso[[#This Row],[Estudado]]-60)</f>
        <v/>
      </c>
      <c r="P721" s="53" t="str">
        <f>IF((Curso[[#This Row],[Estudado]]-120)&lt;$H$2,"",Curso[[#This Row],[Estudado]]-120)</f>
        <v/>
      </c>
      <c r="Q721" s="48"/>
    </row>
    <row r="722" spans="1:17" x14ac:dyDescent="0.25">
      <c r="A722" s="44">
        <f t="shared" si="54"/>
        <v>721</v>
      </c>
      <c r="B722" s="44" t="s">
        <v>493</v>
      </c>
      <c r="C722" s="44" t="s">
        <v>608</v>
      </c>
      <c r="D722" s="45">
        <v>6.4930555555555549E-3</v>
      </c>
      <c r="E722" s="44"/>
      <c r="F722" s="45">
        <f>Curso[[#This Row],[Tempo]]*$AG$4</f>
        <v>1.2877010287684681E-2</v>
      </c>
      <c r="G722" s="46">
        <f t="shared" si="53"/>
        <v>5.231348551971351</v>
      </c>
      <c r="H722" s="47">
        <f>_xlfn.XLOOKUP(Curso[[#This Row],[Tempo Progr Acum]],Controle[Tempo Esperado Acum],Controle[Data corrida],,1,1)</f>
        <v>44739</v>
      </c>
      <c r="I722" s="44"/>
      <c r="J722" s="48">
        <f ca="1">IF(Curso[[#This Row],[Data Prevista]]&gt;TODAY(),0,IF(Curso[[#This Row],[Data Prevista]]=TODAY(),3,2))</f>
        <v>0</v>
      </c>
      <c r="K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2" s="53" t="str">
        <f>IF((Curso[[#This Row],[Estudado]]-7)&lt;$H$2,"",Curso[[#This Row],[Estudado]]-7)</f>
        <v/>
      </c>
      <c r="M722" s="53" t="str">
        <f>IF((Curso[[#This Row],[Estudado]]-15)&lt;$H$2,"",Curso[[#This Row],[Estudado]]-15)</f>
        <v/>
      </c>
      <c r="N722" s="53" t="str">
        <f>IF((Curso[[#This Row],[Estudado]]-30)&lt;$H$2,"",Curso[[#This Row],[Estudado]]-30)</f>
        <v/>
      </c>
      <c r="O722" s="53" t="str">
        <f>IF((Curso[[#This Row],[Estudado]]-60)&lt;$H$2,"",Curso[[#This Row],[Estudado]]-60)</f>
        <v/>
      </c>
      <c r="P722" s="53" t="str">
        <f>IF((Curso[[#This Row],[Estudado]]-120)&lt;$H$2,"",Curso[[#This Row],[Estudado]]-120)</f>
        <v/>
      </c>
      <c r="Q722" s="48"/>
    </row>
    <row r="723" spans="1:17" x14ac:dyDescent="0.25">
      <c r="A723" s="44">
        <f t="shared" si="54"/>
        <v>722</v>
      </c>
      <c r="B723" s="44" t="s">
        <v>493</v>
      </c>
      <c r="C723" s="44" t="s">
        <v>609</v>
      </c>
      <c r="D723" s="45">
        <v>4.7453703703703703E-3</v>
      </c>
      <c r="E723" s="44"/>
      <c r="F723" s="45">
        <f>Curso[[#This Row],[Tempo]]*$AG$4</f>
        <v>9.4110057360975389E-3</v>
      </c>
      <c r="G723" s="46">
        <f t="shared" si="53"/>
        <v>5.2407595577074488</v>
      </c>
      <c r="H723" s="47">
        <f>_xlfn.XLOOKUP(Curso[[#This Row],[Tempo Progr Acum]],Controle[Tempo Esperado Acum],Controle[Data corrida],,1,1)</f>
        <v>44739</v>
      </c>
      <c r="I723" s="44"/>
      <c r="J723" s="48">
        <f ca="1">IF(Curso[[#This Row],[Data Prevista]]&gt;TODAY(),0,IF(Curso[[#This Row],[Data Prevista]]=TODAY(),3,2))</f>
        <v>0</v>
      </c>
      <c r="K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3" s="53" t="str">
        <f>IF((Curso[[#This Row],[Estudado]]-7)&lt;$H$2,"",Curso[[#This Row],[Estudado]]-7)</f>
        <v/>
      </c>
      <c r="M723" s="53" t="str">
        <f>IF((Curso[[#This Row],[Estudado]]-15)&lt;$H$2,"",Curso[[#This Row],[Estudado]]-15)</f>
        <v/>
      </c>
      <c r="N723" s="53" t="str">
        <f>IF((Curso[[#This Row],[Estudado]]-30)&lt;$H$2,"",Curso[[#This Row],[Estudado]]-30)</f>
        <v/>
      </c>
      <c r="O723" s="53" t="str">
        <f>IF((Curso[[#This Row],[Estudado]]-60)&lt;$H$2,"",Curso[[#This Row],[Estudado]]-60)</f>
        <v/>
      </c>
      <c r="P723" s="53" t="str">
        <f>IF((Curso[[#This Row],[Estudado]]-120)&lt;$H$2,"",Curso[[#This Row],[Estudado]]-120)</f>
        <v/>
      </c>
      <c r="Q723" s="48"/>
    </row>
    <row r="724" spans="1:17" x14ac:dyDescent="0.25">
      <c r="A724" s="44">
        <f t="shared" si="54"/>
        <v>723</v>
      </c>
      <c r="B724" s="44" t="s">
        <v>493</v>
      </c>
      <c r="C724" s="44" t="s">
        <v>610</v>
      </c>
      <c r="D724" s="45">
        <v>6.7129629629629622E-3</v>
      </c>
      <c r="E724" s="44"/>
      <c r="F724" s="45">
        <f>Curso[[#This Row],[Tempo]]*$AG$4</f>
        <v>1.3313130065698958E-2</v>
      </c>
      <c r="G724" s="46">
        <f t="shared" si="53"/>
        <v>5.2540726877731476</v>
      </c>
      <c r="H724" s="47">
        <f>_xlfn.XLOOKUP(Curso[[#This Row],[Tempo Progr Acum]],Controle[Tempo Esperado Acum],Controle[Data corrida],,1,1)</f>
        <v>44739</v>
      </c>
      <c r="I724" s="44"/>
      <c r="J724" s="48">
        <f ca="1">IF(Curso[[#This Row],[Data Prevista]]&gt;TODAY(),0,IF(Curso[[#This Row],[Data Prevista]]=TODAY(),3,2))</f>
        <v>0</v>
      </c>
      <c r="K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4" s="53" t="str">
        <f>IF((Curso[[#This Row],[Estudado]]-7)&lt;$H$2,"",Curso[[#This Row],[Estudado]]-7)</f>
        <v/>
      </c>
      <c r="M724" s="53" t="str">
        <f>IF((Curso[[#This Row],[Estudado]]-15)&lt;$H$2,"",Curso[[#This Row],[Estudado]]-15)</f>
        <v/>
      </c>
      <c r="N724" s="53" t="str">
        <f>IF((Curso[[#This Row],[Estudado]]-30)&lt;$H$2,"",Curso[[#This Row],[Estudado]]-30)</f>
        <v/>
      </c>
      <c r="O724" s="53" t="str">
        <f>IF((Curso[[#This Row],[Estudado]]-60)&lt;$H$2,"",Curso[[#This Row],[Estudado]]-60)</f>
        <v/>
      </c>
      <c r="P724" s="53" t="str">
        <f>IF((Curso[[#This Row],[Estudado]]-120)&lt;$H$2,"",Curso[[#This Row],[Estudado]]-120)</f>
        <v/>
      </c>
      <c r="Q724" s="48"/>
    </row>
    <row r="725" spans="1:17" x14ac:dyDescent="0.25">
      <c r="A725" s="44">
        <f t="shared" si="54"/>
        <v>724</v>
      </c>
      <c r="B725" s="44" t="s">
        <v>493</v>
      </c>
      <c r="C725" s="44" t="s">
        <v>611</v>
      </c>
      <c r="D725" s="45">
        <v>7.2916666666666659E-3</v>
      </c>
      <c r="E725" s="44"/>
      <c r="F725" s="45">
        <f>Curso[[#This Row],[Tempo]]*$AG$4</f>
        <v>1.4460813692052316E-2</v>
      </c>
      <c r="G725" s="46">
        <f t="shared" si="53"/>
        <v>5.2685335014651997</v>
      </c>
      <c r="H725" s="47">
        <f>_xlfn.XLOOKUP(Curso[[#This Row],[Tempo Progr Acum]],Controle[Tempo Esperado Acum],Controle[Data corrida],,1,1)</f>
        <v>44739</v>
      </c>
      <c r="I725" s="44"/>
      <c r="J725" s="48">
        <f ca="1">IF(Curso[[#This Row],[Data Prevista]]&gt;TODAY(),0,IF(Curso[[#This Row],[Data Prevista]]=TODAY(),3,2))</f>
        <v>0</v>
      </c>
      <c r="K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5" s="53" t="str">
        <f>IF((Curso[[#This Row],[Estudado]]-7)&lt;$H$2,"",Curso[[#This Row],[Estudado]]-7)</f>
        <v/>
      </c>
      <c r="M725" s="53" t="str">
        <f>IF((Curso[[#This Row],[Estudado]]-15)&lt;$H$2,"",Curso[[#This Row],[Estudado]]-15)</f>
        <v/>
      </c>
      <c r="N725" s="53" t="str">
        <f>IF((Curso[[#This Row],[Estudado]]-30)&lt;$H$2,"",Curso[[#This Row],[Estudado]]-30)</f>
        <v/>
      </c>
      <c r="O725" s="53" t="str">
        <f>IF((Curso[[#This Row],[Estudado]]-60)&lt;$H$2,"",Curso[[#This Row],[Estudado]]-60)</f>
        <v/>
      </c>
      <c r="P725" s="53" t="str">
        <f>IF((Curso[[#This Row],[Estudado]]-120)&lt;$H$2,"",Curso[[#This Row],[Estudado]]-120)</f>
        <v/>
      </c>
      <c r="Q725" s="48"/>
    </row>
    <row r="726" spans="1:17" x14ac:dyDescent="0.25">
      <c r="A726" s="44">
        <f t="shared" si="54"/>
        <v>725</v>
      </c>
      <c r="B726" s="44" t="s">
        <v>493</v>
      </c>
      <c r="C726" s="44" t="s">
        <v>612</v>
      </c>
      <c r="D726" s="45">
        <v>5.4050925925925924E-3</v>
      </c>
      <c r="E726" s="44"/>
      <c r="F726" s="45">
        <f>Curso[[#This Row],[Tempo]]*$AG$4</f>
        <v>1.0719365070140367E-2</v>
      </c>
      <c r="G726" s="46">
        <f t="shared" si="53"/>
        <v>5.27925286653534</v>
      </c>
      <c r="H726" s="47">
        <f>_xlfn.XLOOKUP(Curso[[#This Row],[Tempo Progr Acum]],Controle[Tempo Esperado Acum],Controle[Data corrida],,1,1)</f>
        <v>44740</v>
      </c>
      <c r="I726" s="44"/>
      <c r="J726" s="48">
        <f ca="1">IF(Curso[[#This Row],[Data Prevista]]&gt;TODAY(),0,IF(Curso[[#This Row],[Data Prevista]]=TODAY(),3,2))</f>
        <v>0</v>
      </c>
      <c r="K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6" s="53" t="str">
        <f>IF((Curso[[#This Row],[Estudado]]-7)&lt;$H$2,"",Curso[[#This Row],[Estudado]]-7)</f>
        <v/>
      </c>
      <c r="M726" s="53" t="str">
        <f>IF((Curso[[#This Row],[Estudado]]-15)&lt;$H$2,"",Curso[[#This Row],[Estudado]]-15)</f>
        <v/>
      </c>
      <c r="N726" s="53" t="str">
        <f>IF((Curso[[#This Row],[Estudado]]-30)&lt;$H$2,"",Curso[[#This Row],[Estudado]]-30)</f>
        <v/>
      </c>
      <c r="O726" s="53" t="str">
        <f>IF((Curso[[#This Row],[Estudado]]-60)&lt;$H$2,"",Curso[[#This Row],[Estudado]]-60)</f>
        <v/>
      </c>
      <c r="P726" s="53" t="str">
        <f>IF((Curso[[#This Row],[Estudado]]-120)&lt;$H$2,"",Curso[[#This Row],[Estudado]]-120)</f>
        <v/>
      </c>
      <c r="Q726" s="48"/>
    </row>
    <row r="727" spans="1:17" x14ac:dyDescent="0.25">
      <c r="A727" s="44">
        <f t="shared" si="54"/>
        <v>726</v>
      </c>
      <c r="B727" s="44" t="s">
        <v>493</v>
      </c>
      <c r="C727" s="44" t="s">
        <v>613</v>
      </c>
      <c r="D727" s="45">
        <v>0</v>
      </c>
      <c r="E727" s="44" t="s">
        <v>69</v>
      </c>
      <c r="F727" s="45">
        <f>Curso[[#This Row],[Tempo]]*$AG$4</f>
        <v>0</v>
      </c>
      <c r="G727" s="46">
        <f t="shared" si="53"/>
        <v>5.27925286653534</v>
      </c>
      <c r="H727" s="47">
        <f>_xlfn.XLOOKUP(Curso[[#This Row],[Tempo Progr Acum]],Controle[Tempo Esperado Acum],Controle[Data corrida],,1,1)</f>
        <v>44740</v>
      </c>
      <c r="I727" s="44"/>
      <c r="J727" s="48">
        <f ca="1">IF(Curso[[#This Row],[Data Prevista]]&gt;TODAY(),0,IF(Curso[[#This Row],[Data Prevista]]=TODAY(),3,2))</f>
        <v>0</v>
      </c>
      <c r="K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7" s="53" t="str">
        <f>IF((Curso[[#This Row],[Estudado]]-7)&lt;$H$2,"",Curso[[#This Row],[Estudado]]-7)</f>
        <v/>
      </c>
      <c r="M727" s="53" t="str">
        <f>IF((Curso[[#This Row],[Estudado]]-15)&lt;$H$2,"",Curso[[#This Row],[Estudado]]-15)</f>
        <v/>
      </c>
      <c r="N727" s="53" t="str">
        <f>IF((Curso[[#This Row],[Estudado]]-30)&lt;$H$2,"",Curso[[#This Row],[Estudado]]-30)</f>
        <v/>
      </c>
      <c r="O727" s="53" t="str">
        <f>IF((Curso[[#This Row],[Estudado]]-60)&lt;$H$2,"",Curso[[#This Row],[Estudado]]-60)</f>
        <v/>
      </c>
      <c r="P727" s="53" t="str">
        <f>IF((Curso[[#This Row],[Estudado]]-120)&lt;$H$2,"",Curso[[#This Row],[Estudado]]-120)</f>
        <v/>
      </c>
      <c r="Q727" s="48"/>
    </row>
    <row r="728" spans="1:17" x14ac:dyDescent="0.25">
      <c r="A728" s="44">
        <f t="shared" si="54"/>
        <v>727</v>
      </c>
      <c r="B728" s="44" t="s">
        <v>493</v>
      </c>
      <c r="C728" s="44" t="s">
        <v>70</v>
      </c>
      <c r="D728" s="45">
        <v>0</v>
      </c>
      <c r="E728" s="44" t="s">
        <v>7</v>
      </c>
      <c r="F728" s="45">
        <f>Curso[[#This Row],[Tempo]]*$AG$4</f>
        <v>0</v>
      </c>
      <c r="G728" s="46">
        <f t="shared" si="53"/>
        <v>5.27925286653534</v>
      </c>
      <c r="H728" s="47">
        <f>_xlfn.XLOOKUP(Curso[[#This Row],[Tempo Progr Acum]],Controle[Tempo Esperado Acum],Controle[Data corrida],,1,1)</f>
        <v>44740</v>
      </c>
      <c r="I728" s="44"/>
      <c r="J728" s="48">
        <f ca="1">IF(Curso[[#This Row],[Data Prevista]]&gt;TODAY(),0,IF(Curso[[#This Row],[Data Prevista]]=TODAY(),3,2))</f>
        <v>0</v>
      </c>
      <c r="K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8" s="53" t="str">
        <f>IF((Curso[[#This Row],[Estudado]]-7)&lt;$H$2,"",Curso[[#This Row],[Estudado]]-7)</f>
        <v/>
      </c>
      <c r="M728" s="53" t="str">
        <f>IF((Curso[[#This Row],[Estudado]]-15)&lt;$H$2,"",Curso[[#This Row],[Estudado]]-15)</f>
        <v/>
      </c>
      <c r="N728" s="53" t="str">
        <f>IF((Curso[[#This Row],[Estudado]]-30)&lt;$H$2,"",Curso[[#This Row],[Estudado]]-30)</f>
        <v/>
      </c>
      <c r="O728" s="53" t="str">
        <f>IF((Curso[[#This Row],[Estudado]]-60)&lt;$H$2,"",Curso[[#This Row],[Estudado]]-60)</f>
        <v/>
      </c>
      <c r="P728" s="53" t="str">
        <f>IF((Curso[[#This Row],[Estudado]]-120)&lt;$H$2,"",Curso[[#This Row],[Estudado]]-120)</f>
        <v/>
      </c>
      <c r="Q728" s="48"/>
    </row>
    <row r="729" spans="1:17" x14ac:dyDescent="0.25">
      <c r="A729" s="44">
        <f t="shared" si="54"/>
        <v>728</v>
      </c>
      <c r="B729" s="44" t="s">
        <v>493</v>
      </c>
      <c r="C729" s="44" t="s">
        <v>71</v>
      </c>
      <c r="D729" s="45">
        <v>0</v>
      </c>
      <c r="E729" s="44" t="s">
        <v>7</v>
      </c>
      <c r="F729" s="45">
        <f>Curso[[#This Row],[Tempo]]*$AG$4</f>
        <v>0</v>
      </c>
      <c r="G729" s="46">
        <f t="shared" si="53"/>
        <v>5.27925286653534</v>
      </c>
      <c r="H729" s="47">
        <f>_xlfn.XLOOKUP(Curso[[#This Row],[Tempo Progr Acum]],Controle[Tempo Esperado Acum],Controle[Data corrida],,1,1)</f>
        <v>44740</v>
      </c>
      <c r="I729" s="44"/>
      <c r="J729" s="48">
        <f ca="1">IF(Curso[[#This Row],[Data Prevista]]&gt;TODAY(),0,IF(Curso[[#This Row],[Data Prevista]]=TODAY(),3,2))</f>
        <v>0</v>
      </c>
      <c r="K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9" s="53" t="str">
        <f>IF((Curso[[#This Row],[Estudado]]-7)&lt;$H$2,"",Curso[[#This Row],[Estudado]]-7)</f>
        <v/>
      </c>
      <c r="M729" s="53" t="str">
        <f>IF((Curso[[#This Row],[Estudado]]-15)&lt;$H$2,"",Curso[[#This Row],[Estudado]]-15)</f>
        <v/>
      </c>
      <c r="N729" s="53" t="str">
        <f>IF((Curso[[#This Row],[Estudado]]-30)&lt;$H$2,"",Curso[[#This Row],[Estudado]]-30)</f>
        <v/>
      </c>
      <c r="O729" s="53" t="str">
        <f>IF((Curso[[#This Row],[Estudado]]-60)&lt;$H$2,"",Curso[[#This Row],[Estudado]]-60)</f>
        <v/>
      </c>
      <c r="P729" s="53" t="str">
        <f>IF((Curso[[#This Row],[Estudado]]-120)&lt;$H$2,"",Curso[[#This Row],[Estudado]]-120)</f>
        <v/>
      </c>
      <c r="Q729" s="48"/>
    </row>
    <row r="730" spans="1:17" x14ac:dyDescent="0.25">
      <c r="A730" s="44">
        <f t="shared" si="54"/>
        <v>729</v>
      </c>
      <c r="B730" s="44" t="s">
        <v>493</v>
      </c>
      <c r="C730" s="44" t="s">
        <v>39</v>
      </c>
      <c r="D730" s="45">
        <v>0</v>
      </c>
      <c r="E730" s="44" t="s">
        <v>7</v>
      </c>
      <c r="F730" s="45">
        <f>Curso[[#This Row],[Tempo]]*$AG$4</f>
        <v>0</v>
      </c>
      <c r="G730" s="46">
        <f t="shared" si="53"/>
        <v>5.27925286653534</v>
      </c>
      <c r="H730" s="47">
        <f>_xlfn.XLOOKUP(Curso[[#This Row],[Tempo Progr Acum]],Controle[Tempo Esperado Acum],Controle[Data corrida],,1,1)</f>
        <v>44740</v>
      </c>
      <c r="I730" s="44"/>
      <c r="J730" s="48">
        <f ca="1">IF(Curso[[#This Row],[Data Prevista]]&gt;TODAY(),0,IF(Curso[[#This Row],[Data Prevista]]=TODAY(),3,2))</f>
        <v>0</v>
      </c>
      <c r="K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0" s="53" t="str">
        <f>IF((Curso[[#This Row],[Estudado]]-7)&lt;$H$2,"",Curso[[#This Row],[Estudado]]-7)</f>
        <v/>
      </c>
      <c r="M730" s="53" t="str">
        <f>IF((Curso[[#This Row],[Estudado]]-15)&lt;$H$2,"",Curso[[#This Row],[Estudado]]-15)</f>
        <v/>
      </c>
      <c r="N730" s="53" t="str">
        <f>IF((Curso[[#This Row],[Estudado]]-30)&lt;$H$2,"",Curso[[#This Row],[Estudado]]-30)</f>
        <v/>
      </c>
      <c r="O730" s="53" t="str">
        <f>IF((Curso[[#This Row],[Estudado]]-60)&lt;$H$2,"",Curso[[#This Row],[Estudado]]-60)</f>
        <v/>
      </c>
      <c r="P730" s="53" t="str">
        <f>IF((Curso[[#This Row],[Estudado]]-120)&lt;$H$2,"",Curso[[#This Row],[Estudado]]-120)</f>
        <v/>
      </c>
      <c r="Q730" s="48"/>
    </row>
    <row r="731" spans="1:17" x14ac:dyDescent="0.25">
      <c r="A731" s="44">
        <f t="shared" si="54"/>
        <v>730</v>
      </c>
      <c r="B731" s="44" t="s">
        <v>493</v>
      </c>
      <c r="C731" s="44" t="s">
        <v>104</v>
      </c>
      <c r="D731" s="45">
        <v>0</v>
      </c>
      <c r="E731" s="44" t="s">
        <v>7</v>
      </c>
      <c r="F731" s="45">
        <f>Curso[[#This Row],[Tempo]]*$AG$4</f>
        <v>0</v>
      </c>
      <c r="G731" s="46">
        <f t="shared" si="53"/>
        <v>5.27925286653534</v>
      </c>
      <c r="H731" s="47">
        <f>_xlfn.XLOOKUP(Curso[[#This Row],[Tempo Progr Acum]],Controle[Tempo Esperado Acum],Controle[Data corrida],,1,1)</f>
        <v>44740</v>
      </c>
      <c r="I731" s="44"/>
      <c r="J731" s="48">
        <f ca="1">IF(Curso[[#This Row],[Data Prevista]]&gt;TODAY(),0,IF(Curso[[#This Row],[Data Prevista]]=TODAY(),3,2))</f>
        <v>0</v>
      </c>
      <c r="K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1" s="53" t="str">
        <f>IF((Curso[[#This Row],[Estudado]]-7)&lt;$H$2,"",Curso[[#This Row],[Estudado]]-7)</f>
        <v/>
      </c>
      <c r="M731" s="53" t="str">
        <f>IF((Curso[[#This Row],[Estudado]]-15)&lt;$H$2,"",Curso[[#This Row],[Estudado]]-15)</f>
        <v/>
      </c>
      <c r="N731" s="53" t="str">
        <f>IF((Curso[[#This Row],[Estudado]]-30)&lt;$H$2,"",Curso[[#This Row],[Estudado]]-30)</f>
        <v/>
      </c>
      <c r="O731" s="53" t="str">
        <f>IF((Curso[[#This Row],[Estudado]]-60)&lt;$H$2,"",Curso[[#This Row],[Estudado]]-60)</f>
        <v/>
      </c>
      <c r="P731" s="53" t="str">
        <f>IF((Curso[[#This Row],[Estudado]]-120)&lt;$H$2,"",Curso[[#This Row],[Estudado]]-120)</f>
        <v/>
      </c>
      <c r="Q731" s="48"/>
    </row>
    <row r="732" spans="1:17" x14ac:dyDescent="0.25">
      <c r="A732" s="44">
        <f t="shared" si="54"/>
        <v>731</v>
      </c>
      <c r="B732" s="44" t="s">
        <v>493</v>
      </c>
      <c r="C732" s="44" t="s">
        <v>42</v>
      </c>
      <c r="D732" s="45">
        <v>1.9444444444444442E-3</v>
      </c>
      <c r="E732" s="44"/>
      <c r="F732" s="45">
        <f>Curso[[#This Row],[Tempo]]*$AG$4</f>
        <v>3.856216984547284E-3</v>
      </c>
      <c r="G732" s="46">
        <f t="shared" si="53"/>
        <v>5.2831090835198875</v>
      </c>
      <c r="H732" s="47">
        <f>_xlfn.XLOOKUP(Curso[[#This Row],[Tempo Progr Acum]],Controle[Tempo Esperado Acum],Controle[Data corrida],,1,1)</f>
        <v>44740</v>
      </c>
      <c r="I732" s="44"/>
      <c r="J732" s="48">
        <f ca="1">IF(Curso[[#This Row],[Data Prevista]]&gt;TODAY(),0,IF(Curso[[#This Row],[Data Prevista]]=TODAY(),3,2))</f>
        <v>0</v>
      </c>
      <c r="K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2" s="53" t="str">
        <f>IF((Curso[[#This Row],[Estudado]]-7)&lt;$H$2,"",Curso[[#This Row],[Estudado]]-7)</f>
        <v/>
      </c>
      <c r="M732" s="53" t="str">
        <f>IF((Curso[[#This Row],[Estudado]]-15)&lt;$H$2,"",Curso[[#This Row],[Estudado]]-15)</f>
        <v/>
      </c>
      <c r="N732" s="53" t="str">
        <f>IF((Curso[[#This Row],[Estudado]]-30)&lt;$H$2,"",Curso[[#This Row],[Estudado]]-30)</f>
        <v/>
      </c>
      <c r="O732" s="53" t="str">
        <f>IF((Curso[[#This Row],[Estudado]]-60)&lt;$H$2,"",Curso[[#This Row],[Estudado]]-60)</f>
        <v/>
      </c>
      <c r="P732" s="53" t="str">
        <f>IF((Curso[[#This Row],[Estudado]]-120)&lt;$H$2,"",Curso[[#This Row],[Estudado]]-120)</f>
        <v/>
      </c>
      <c r="Q732" s="48"/>
    </row>
    <row r="733" spans="1:17" x14ac:dyDescent="0.25">
      <c r="A733" s="44">
        <f t="shared" si="54"/>
        <v>732</v>
      </c>
      <c r="B733" s="44" t="s">
        <v>493</v>
      </c>
      <c r="C733" s="44" t="s">
        <v>614</v>
      </c>
      <c r="D733" s="45">
        <v>5.3125000000000004E-3</v>
      </c>
      <c r="E733" s="44"/>
      <c r="F733" s="45">
        <f>Curso[[#This Row],[Tempo]]*$AG$4</f>
        <v>1.0535735689923833E-2</v>
      </c>
      <c r="G733" s="46">
        <f t="shared" si="53"/>
        <v>5.2936448192098116</v>
      </c>
      <c r="H733" s="47">
        <f>_xlfn.XLOOKUP(Curso[[#This Row],[Tempo Progr Acum]],Controle[Tempo Esperado Acum],Controle[Data corrida],,1,1)</f>
        <v>44740</v>
      </c>
      <c r="I733" s="44"/>
      <c r="J733" s="48">
        <f ca="1">IF(Curso[[#This Row],[Data Prevista]]&gt;TODAY(),0,IF(Curso[[#This Row],[Data Prevista]]=TODAY(),3,2))</f>
        <v>0</v>
      </c>
      <c r="K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3" s="53" t="str">
        <f>IF((Curso[[#This Row],[Estudado]]-7)&lt;$H$2,"",Curso[[#This Row],[Estudado]]-7)</f>
        <v/>
      </c>
      <c r="M733" s="53" t="str">
        <f>IF((Curso[[#This Row],[Estudado]]-15)&lt;$H$2,"",Curso[[#This Row],[Estudado]]-15)</f>
        <v/>
      </c>
      <c r="N733" s="53" t="str">
        <f>IF((Curso[[#This Row],[Estudado]]-30)&lt;$H$2,"",Curso[[#This Row],[Estudado]]-30)</f>
        <v/>
      </c>
      <c r="O733" s="53" t="str">
        <f>IF((Curso[[#This Row],[Estudado]]-60)&lt;$H$2,"",Curso[[#This Row],[Estudado]]-60)</f>
        <v/>
      </c>
      <c r="P733" s="53" t="str">
        <f>IF((Curso[[#This Row],[Estudado]]-120)&lt;$H$2,"",Curso[[#This Row],[Estudado]]-120)</f>
        <v/>
      </c>
      <c r="Q733" s="48"/>
    </row>
    <row r="734" spans="1:17" x14ac:dyDescent="0.25">
      <c r="A734" s="44">
        <f t="shared" si="54"/>
        <v>733</v>
      </c>
      <c r="B734" s="44" t="s">
        <v>493</v>
      </c>
      <c r="C734" s="44" t="s">
        <v>615</v>
      </c>
      <c r="D734" s="45">
        <v>4.4675925925925933E-3</v>
      </c>
      <c r="E734" s="44"/>
      <c r="F734" s="45">
        <f>Curso[[#This Row],[Tempo]]*$AG$4</f>
        <v>8.8601175954479295E-3</v>
      </c>
      <c r="G734" s="46">
        <f t="shared" si="53"/>
        <v>5.3025049368052599</v>
      </c>
      <c r="H734" s="47">
        <f>_xlfn.XLOOKUP(Curso[[#This Row],[Tempo Progr Acum]],Controle[Tempo Esperado Acum],Controle[Data corrida],,1,1)</f>
        <v>44740</v>
      </c>
      <c r="I734" s="44"/>
      <c r="J734" s="48">
        <f ca="1">IF(Curso[[#This Row],[Data Prevista]]&gt;TODAY(),0,IF(Curso[[#This Row],[Data Prevista]]=TODAY(),3,2))</f>
        <v>0</v>
      </c>
      <c r="K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4" s="53" t="str">
        <f>IF((Curso[[#This Row],[Estudado]]-7)&lt;$H$2,"",Curso[[#This Row],[Estudado]]-7)</f>
        <v/>
      </c>
      <c r="M734" s="53" t="str">
        <f>IF((Curso[[#This Row],[Estudado]]-15)&lt;$H$2,"",Curso[[#This Row],[Estudado]]-15)</f>
        <v/>
      </c>
      <c r="N734" s="53" t="str">
        <f>IF((Curso[[#This Row],[Estudado]]-30)&lt;$H$2,"",Curso[[#This Row],[Estudado]]-30)</f>
        <v/>
      </c>
      <c r="O734" s="53" t="str">
        <f>IF((Curso[[#This Row],[Estudado]]-60)&lt;$H$2,"",Curso[[#This Row],[Estudado]]-60)</f>
        <v/>
      </c>
      <c r="P734" s="53" t="str">
        <f>IF((Curso[[#This Row],[Estudado]]-120)&lt;$H$2,"",Curso[[#This Row],[Estudado]]-120)</f>
        <v/>
      </c>
      <c r="Q734" s="48"/>
    </row>
    <row r="735" spans="1:17" x14ac:dyDescent="0.25">
      <c r="A735" s="44">
        <f t="shared" si="54"/>
        <v>734</v>
      </c>
      <c r="B735" s="44" t="s">
        <v>493</v>
      </c>
      <c r="C735" s="44" t="s">
        <v>616</v>
      </c>
      <c r="D735" s="45">
        <v>4.6180555555555558E-3</v>
      </c>
      <c r="E735" s="44"/>
      <c r="F735" s="45">
        <f>Curso[[#This Row],[Tempo]]*$AG$4</f>
        <v>9.1585153382998004E-3</v>
      </c>
      <c r="G735" s="46">
        <f t="shared" si="53"/>
        <v>5.3116634521435593</v>
      </c>
      <c r="H735" s="47">
        <f>_xlfn.XLOOKUP(Curso[[#This Row],[Tempo Progr Acum]],Controle[Tempo Esperado Acum],Controle[Data corrida],,1,1)</f>
        <v>44740</v>
      </c>
      <c r="I735" s="44"/>
      <c r="J735" s="48">
        <f ca="1">IF(Curso[[#This Row],[Data Prevista]]&gt;TODAY(),0,IF(Curso[[#This Row],[Data Prevista]]=TODAY(),3,2))</f>
        <v>0</v>
      </c>
      <c r="K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5" s="53" t="str">
        <f>IF((Curso[[#This Row],[Estudado]]-7)&lt;$H$2,"",Curso[[#This Row],[Estudado]]-7)</f>
        <v/>
      </c>
      <c r="M735" s="53" t="str">
        <f>IF((Curso[[#This Row],[Estudado]]-15)&lt;$H$2,"",Curso[[#This Row],[Estudado]]-15)</f>
        <v/>
      </c>
      <c r="N735" s="53" t="str">
        <f>IF((Curso[[#This Row],[Estudado]]-30)&lt;$H$2,"",Curso[[#This Row],[Estudado]]-30)</f>
        <v/>
      </c>
      <c r="O735" s="53" t="str">
        <f>IF((Curso[[#This Row],[Estudado]]-60)&lt;$H$2,"",Curso[[#This Row],[Estudado]]-60)</f>
        <v/>
      </c>
      <c r="P735" s="53" t="str">
        <f>IF((Curso[[#This Row],[Estudado]]-120)&lt;$H$2,"",Curso[[#This Row],[Estudado]]-120)</f>
        <v/>
      </c>
      <c r="Q735" s="48"/>
    </row>
    <row r="736" spans="1:17" x14ac:dyDescent="0.25">
      <c r="A736" s="44">
        <f t="shared" si="54"/>
        <v>735</v>
      </c>
      <c r="B736" s="44" t="s">
        <v>493</v>
      </c>
      <c r="C736" s="44" t="s">
        <v>617</v>
      </c>
      <c r="D736" s="45">
        <v>4.2245370370370371E-3</v>
      </c>
      <c r="E736" s="44"/>
      <c r="F736" s="45">
        <f>Curso[[#This Row],[Tempo]]*$AG$4</f>
        <v>8.3780904723795169E-3</v>
      </c>
      <c r="G736" s="46">
        <f t="shared" si="53"/>
        <v>5.3200415426159386</v>
      </c>
      <c r="H736" s="47">
        <f>_xlfn.XLOOKUP(Curso[[#This Row],[Tempo Progr Acum]],Controle[Tempo Esperado Acum],Controle[Data corrida],,1,1)</f>
        <v>44740</v>
      </c>
      <c r="I736" s="44"/>
      <c r="J736" s="48">
        <f ca="1">IF(Curso[[#This Row],[Data Prevista]]&gt;TODAY(),0,IF(Curso[[#This Row],[Data Prevista]]=TODAY(),3,2))</f>
        <v>0</v>
      </c>
      <c r="K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6" s="53" t="str">
        <f>IF((Curso[[#This Row],[Estudado]]-7)&lt;$H$2,"",Curso[[#This Row],[Estudado]]-7)</f>
        <v/>
      </c>
      <c r="M736" s="53" t="str">
        <f>IF((Curso[[#This Row],[Estudado]]-15)&lt;$H$2,"",Curso[[#This Row],[Estudado]]-15)</f>
        <v/>
      </c>
      <c r="N736" s="53" t="str">
        <f>IF((Curso[[#This Row],[Estudado]]-30)&lt;$H$2,"",Curso[[#This Row],[Estudado]]-30)</f>
        <v/>
      </c>
      <c r="O736" s="53" t="str">
        <f>IF((Curso[[#This Row],[Estudado]]-60)&lt;$H$2,"",Curso[[#This Row],[Estudado]]-60)</f>
        <v/>
      </c>
      <c r="P736" s="53" t="str">
        <f>IF((Curso[[#This Row],[Estudado]]-120)&lt;$H$2,"",Curso[[#This Row],[Estudado]]-120)</f>
        <v/>
      </c>
      <c r="Q736" s="48"/>
    </row>
    <row r="737" spans="1:17" x14ac:dyDescent="0.25">
      <c r="A737" s="44">
        <f t="shared" si="54"/>
        <v>736</v>
      </c>
      <c r="B737" s="44" t="s">
        <v>493</v>
      </c>
      <c r="C737" s="44" t="s">
        <v>618</v>
      </c>
      <c r="D737" s="45">
        <v>2.5462962962962961E-3</v>
      </c>
      <c r="E737" s="44"/>
      <c r="F737" s="45">
        <f>Curso[[#This Row],[Tempo]]*$AG$4</f>
        <v>5.0498079559547771E-3</v>
      </c>
      <c r="G737" s="46">
        <f t="shared" si="53"/>
        <v>5.3250913505718938</v>
      </c>
      <c r="H737" s="47">
        <f>_xlfn.XLOOKUP(Curso[[#This Row],[Tempo Progr Acum]],Controle[Tempo Esperado Acum],Controle[Data corrida],,1,1)</f>
        <v>44740</v>
      </c>
      <c r="I737" s="44"/>
      <c r="J737" s="48">
        <f ca="1">IF(Curso[[#This Row],[Data Prevista]]&gt;TODAY(),0,IF(Curso[[#This Row],[Data Prevista]]=TODAY(),3,2))</f>
        <v>0</v>
      </c>
      <c r="K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7" s="53" t="str">
        <f>IF((Curso[[#This Row],[Estudado]]-7)&lt;$H$2,"",Curso[[#This Row],[Estudado]]-7)</f>
        <v/>
      </c>
      <c r="M737" s="53" t="str">
        <f>IF((Curso[[#This Row],[Estudado]]-15)&lt;$H$2,"",Curso[[#This Row],[Estudado]]-15)</f>
        <v/>
      </c>
      <c r="N737" s="53" t="str">
        <f>IF((Curso[[#This Row],[Estudado]]-30)&lt;$H$2,"",Curso[[#This Row],[Estudado]]-30)</f>
        <v/>
      </c>
      <c r="O737" s="53" t="str">
        <f>IF((Curso[[#This Row],[Estudado]]-60)&lt;$H$2,"",Curso[[#This Row],[Estudado]]-60)</f>
        <v/>
      </c>
      <c r="P737" s="53" t="str">
        <f>IF((Curso[[#This Row],[Estudado]]-120)&lt;$H$2,"",Curso[[#This Row],[Estudado]]-120)</f>
        <v/>
      </c>
      <c r="Q737" s="48"/>
    </row>
    <row r="738" spans="1:17" x14ac:dyDescent="0.25">
      <c r="A738" s="44">
        <f t="shared" si="54"/>
        <v>737</v>
      </c>
      <c r="B738" s="44" t="s">
        <v>493</v>
      </c>
      <c r="C738" s="44" t="s">
        <v>619</v>
      </c>
      <c r="D738" s="45">
        <v>1.8750000000000001E-3</v>
      </c>
      <c r="E738" s="44"/>
      <c r="F738" s="45">
        <f>Curso[[#This Row],[Tempo]]*$AG$4</f>
        <v>3.7184949493848816E-3</v>
      </c>
      <c r="G738" s="46">
        <f t="shared" si="53"/>
        <v>5.3288098455212785</v>
      </c>
      <c r="H738" s="47">
        <f>_xlfn.XLOOKUP(Curso[[#This Row],[Tempo Progr Acum]],Controle[Tempo Esperado Acum],Controle[Data corrida],,1,1)</f>
        <v>44740</v>
      </c>
      <c r="I738" s="44"/>
      <c r="J738" s="48">
        <f ca="1">IF(Curso[[#This Row],[Data Prevista]]&gt;TODAY(),0,IF(Curso[[#This Row],[Data Prevista]]=TODAY(),3,2))</f>
        <v>0</v>
      </c>
      <c r="K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8" s="53" t="str">
        <f>IF((Curso[[#This Row],[Estudado]]-7)&lt;$H$2,"",Curso[[#This Row],[Estudado]]-7)</f>
        <v/>
      </c>
      <c r="M738" s="53" t="str">
        <f>IF((Curso[[#This Row],[Estudado]]-15)&lt;$H$2,"",Curso[[#This Row],[Estudado]]-15)</f>
        <v/>
      </c>
      <c r="N738" s="53" t="str">
        <f>IF((Curso[[#This Row],[Estudado]]-30)&lt;$H$2,"",Curso[[#This Row],[Estudado]]-30)</f>
        <v/>
      </c>
      <c r="O738" s="53" t="str">
        <f>IF((Curso[[#This Row],[Estudado]]-60)&lt;$H$2,"",Curso[[#This Row],[Estudado]]-60)</f>
        <v/>
      </c>
      <c r="P738" s="53" t="str">
        <f>IF((Curso[[#This Row],[Estudado]]-120)&lt;$H$2,"",Curso[[#This Row],[Estudado]]-120)</f>
        <v/>
      </c>
      <c r="Q738" s="48"/>
    </row>
    <row r="739" spans="1:17" x14ac:dyDescent="0.25">
      <c r="A739" s="44">
        <f t="shared" si="54"/>
        <v>738</v>
      </c>
      <c r="B739" s="44" t="s">
        <v>493</v>
      </c>
      <c r="C739" s="44" t="s">
        <v>272</v>
      </c>
      <c r="D739" s="45">
        <v>3.414351851851852E-3</v>
      </c>
      <c r="E739" s="44"/>
      <c r="F739" s="45">
        <f>Curso[[#This Row],[Tempo]]*$AG$4</f>
        <v>6.7713333954848151E-3</v>
      </c>
      <c r="G739" s="46">
        <f t="shared" si="53"/>
        <v>5.3355811789167635</v>
      </c>
      <c r="H739" s="47">
        <f>_xlfn.XLOOKUP(Curso[[#This Row],[Tempo Progr Acum]],Controle[Tempo Esperado Acum],Controle[Data corrida],,1,1)</f>
        <v>44740</v>
      </c>
      <c r="I739" s="44"/>
      <c r="J739" s="48">
        <f ca="1">IF(Curso[[#This Row],[Data Prevista]]&gt;TODAY(),0,IF(Curso[[#This Row],[Data Prevista]]=TODAY(),3,2))</f>
        <v>0</v>
      </c>
      <c r="K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9" s="53" t="str">
        <f>IF((Curso[[#This Row],[Estudado]]-7)&lt;$H$2,"",Curso[[#This Row],[Estudado]]-7)</f>
        <v/>
      </c>
      <c r="M739" s="53" t="str">
        <f>IF((Curso[[#This Row],[Estudado]]-15)&lt;$H$2,"",Curso[[#This Row],[Estudado]]-15)</f>
        <v/>
      </c>
      <c r="N739" s="53" t="str">
        <f>IF((Curso[[#This Row],[Estudado]]-30)&lt;$H$2,"",Curso[[#This Row],[Estudado]]-30)</f>
        <v/>
      </c>
      <c r="O739" s="53" t="str">
        <f>IF((Curso[[#This Row],[Estudado]]-60)&lt;$H$2,"",Curso[[#This Row],[Estudado]]-60)</f>
        <v/>
      </c>
      <c r="P739" s="53" t="str">
        <f>IF((Curso[[#This Row],[Estudado]]-120)&lt;$H$2,"",Curso[[#This Row],[Estudado]]-120)</f>
        <v/>
      </c>
      <c r="Q739" s="48"/>
    </row>
    <row r="740" spans="1:17" x14ac:dyDescent="0.25">
      <c r="A740" s="44">
        <f t="shared" si="54"/>
        <v>739</v>
      </c>
      <c r="B740" s="44" t="s">
        <v>493</v>
      </c>
      <c r="C740" s="44" t="s">
        <v>620</v>
      </c>
      <c r="D740" s="45">
        <v>2.7662037037037034E-3</v>
      </c>
      <c r="E740" s="44"/>
      <c r="F740" s="45">
        <f>Curso[[#This Row],[Tempo]]*$AG$4</f>
        <v>5.4859277339690529E-3</v>
      </c>
      <c r="G740" s="46">
        <f t="shared" si="53"/>
        <v>5.3410671066507325</v>
      </c>
      <c r="H740" s="47">
        <f>_xlfn.XLOOKUP(Curso[[#This Row],[Tempo Progr Acum]],Controle[Tempo Esperado Acum],Controle[Data corrida],,1,1)</f>
        <v>44740</v>
      </c>
      <c r="I740" s="44"/>
      <c r="J740" s="48">
        <f ca="1">IF(Curso[[#This Row],[Data Prevista]]&gt;TODAY(),0,IF(Curso[[#This Row],[Data Prevista]]=TODAY(),3,2))</f>
        <v>0</v>
      </c>
      <c r="K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0" s="53" t="str">
        <f>IF((Curso[[#This Row],[Estudado]]-7)&lt;$H$2,"",Curso[[#This Row],[Estudado]]-7)</f>
        <v/>
      </c>
      <c r="M740" s="53" t="str">
        <f>IF((Curso[[#This Row],[Estudado]]-15)&lt;$H$2,"",Curso[[#This Row],[Estudado]]-15)</f>
        <v/>
      </c>
      <c r="N740" s="53" t="str">
        <f>IF((Curso[[#This Row],[Estudado]]-30)&lt;$H$2,"",Curso[[#This Row],[Estudado]]-30)</f>
        <v/>
      </c>
      <c r="O740" s="53" t="str">
        <f>IF((Curso[[#This Row],[Estudado]]-60)&lt;$H$2,"",Curso[[#This Row],[Estudado]]-60)</f>
        <v/>
      </c>
      <c r="P740" s="53" t="str">
        <f>IF((Curso[[#This Row],[Estudado]]-120)&lt;$H$2,"",Curso[[#This Row],[Estudado]]-120)</f>
        <v/>
      </c>
      <c r="Q740" s="48"/>
    </row>
    <row r="741" spans="1:17" x14ac:dyDescent="0.25">
      <c r="A741" s="44">
        <f t="shared" si="54"/>
        <v>740</v>
      </c>
      <c r="B741" s="44" t="s">
        <v>493</v>
      </c>
      <c r="C741" s="44" t="s">
        <v>621</v>
      </c>
      <c r="D741" s="45">
        <v>1.4814814814814814E-3</v>
      </c>
      <c r="E741" s="44"/>
      <c r="F741" s="45">
        <f>Curso[[#This Row],[Tempo]]*$AG$4</f>
        <v>2.9380700834645977E-3</v>
      </c>
      <c r="G741" s="46">
        <f t="shared" si="53"/>
        <v>5.3440051767341972</v>
      </c>
      <c r="H741" s="47">
        <f>_xlfn.XLOOKUP(Curso[[#This Row],[Tempo Progr Acum]],Controle[Tempo Esperado Acum],Controle[Data corrida],,1,1)</f>
        <v>44740</v>
      </c>
      <c r="I741" s="44"/>
      <c r="J741" s="48">
        <f ca="1">IF(Curso[[#This Row],[Data Prevista]]&gt;TODAY(),0,IF(Curso[[#This Row],[Data Prevista]]=TODAY(),3,2))</f>
        <v>0</v>
      </c>
      <c r="K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1" s="53" t="str">
        <f>IF((Curso[[#This Row],[Estudado]]-7)&lt;$H$2,"",Curso[[#This Row],[Estudado]]-7)</f>
        <v/>
      </c>
      <c r="M741" s="53" t="str">
        <f>IF((Curso[[#This Row],[Estudado]]-15)&lt;$H$2,"",Curso[[#This Row],[Estudado]]-15)</f>
        <v/>
      </c>
      <c r="N741" s="53" t="str">
        <f>IF((Curso[[#This Row],[Estudado]]-30)&lt;$H$2,"",Curso[[#This Row],[Estudado]]-30)</f>
        <v/>
      </c>
      <c r="O741" s="53" t="str">
        <f>IF((Curso[[#This Row],[Estudado]]-60)&lt;$H$2,"",Curso[[#This Row],[Estudado]]-60)</f>
        <v/>
      </c>
      <c r="P741" s="53" t="str">
        <f>IF((Curso[[#This Row],[Estudado]]-120)&lt;$H$2,"",Curso[[#This Row],[Estudado]]-120)</f>
        <v/>
      </c>
      <c r="Q741" s="48"/>
    </row>
    <row r="742" spans="1:17" x14ac:dyDescent="0.25">
      <c r="A742" s="44">
        <f t="shared" si="54"/>
        <v>741</v>
      </c>
      <c r="B742" s="44" t="s">
        <v>493</v>
      </c>
      <c r="C742" s="44" t="s">
        <v>622</v>
      </c>
      <c r="D742" s="45">
        <v>4.1203703703703706E-3</v>
      </c>
      <c r="E742" s="44"/>
      <c r="F742" s="45">
        <f>Curso[[#This Row],[Tempo]]*$AG$4</f>
        <v>8.1715074196359126E-3</v>
      </c>
      <c r="G742" s="46">
        <f t="shared" si="53"/>
        <v>5.3521766841538332</v>
      </c>
      <c r="H742" s="47">
        <f>_xlfn.XLOOKUP(Curso[[#This Row],[Tempo Progr Acum]],Controle[Tempo Esperado Acum],Controle[Data corrida],,1,1)</f>
        <v>44740</v>
      </c>
      <c r="I742" s="44"/>
      <c r="J742" s="48">
        <f ca="1">IF(Curso[[#This Row],[Data Prevista]]&gt;TODAY(),0,IF(Curso[[#This Row],[Data Prevista]]=TODAY(),3,2))</f>
        <v>0</v>
      </c>
      <c r="K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2" s="53" t="str">
        <f>IF((Curso[[#This Row],[Estudado]]-7)&lt;$H$2,"",Curso[[#This Row],[Estudado]]-7)</f>
        <v/>
      </c>
      <c r="M742" s="53" t="str">
        <f>IF((Curso[[#This Row],[Estudado]]-15)&lt;$H$2,"",Curso[[#This Row],[Estudado]]-15)</f>
        <v/>
      </c>
      <c r="N742" s="53" t="str">
        <f>IF((Curso[[#This Row],[Estudado]]-30)&lt;$H$2,"",Curso[[#This Row],[Estudado]]-30)</f>
        <v/>
      </c>
      <c r="O742" s="53" t="str">
        <f>IF((Curso[[#This Row],[Estudado]]-60)&lt;$H$2,"",Curso[[#This Row],[Estudado]]-60)</f>
        <v/>
      </c>
      <c r="P742" s="53" t="str">
        <f>IF((Curso[[#This Row],[Estudado]]-120)&lt;$H$2,"",Curso[[#This Row],[Estudado]]-120)</f>
        <v/>
      </c>
      <c r="Q742" s="48"/>
    </row>
    <row r="743" spans="1:17" x14ac:dyDescent="0.25">
      <c r="A743" s="44">
        <f t="shared" si="54"/>
        <v>742</v>
      </c>
      <c r="B743" s="44" t="s">
        <v>493</v>
      </c>
      <c r="C743" s="44" t="s">
        <v>623</v>
      </c>
      <c r="D743" s="45">
        <v>4.8495370370370368E-3</v>
      </c>
      <c r="E743" s="44"/>
      <c r="F743" s="45">
        <f>Curso[[#This Row],[Tempo]]*$AG$4</f>
        <v>9.6175887888411433E-3</v>
      </c>
      <c r="G743" s="46">
        <f t="shared" si="53"/>
        <v>5.3617942729426744</v>
      </c>
      <c r="H743" s="47">
        <f>_xlfn.XLOOKUP(Curso[[#This Row],[Tempo Progr Acum]],Controle[Tempo Esperado Acum],Controle[Data corrida],,1,1)</f>
        <v>44741</v>
      </c>
      <c r="I743" s="44"/>
      <c r="J743" s="48">
        <f ca="1">IF(Curso[[#This Row],[Data Prevista]]&gt;TODAY(),0,IF(Curso[[#This Row],[Data Prevista]]=TODAY(),3,2))</f>
        <v>0</v>
      </c>
      <c r="K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3" s="53" t="str">
        <f>IF((Curso[[#This Row],[Estudado]]-7)&lt;$H$2,"",Curso[[#This Row],[Estudado]]-7)</f>
        <v/>
      </c>
      <c r="M743" s="53" t="str">
        <f>IF((Curso[[#This Row],[Estudado]]-15)&lt;$H$2,"",Curso[[#This Row],[Estudado]]-15)</f>
        <v/>
      </c>
      <c r="N743" s="53" t="str">
        <f>IF((Curso[[#This Row],[Estudado]]-30)&lt;$H$2,"",Curso[[#This Row],[Estudado]]-30)</f>
        <v/>
      </c>
      <c r="O743" s="53" t="str">
        <f>IF((Curso[[#This Row],[Estudado]]-60)&lt;$H$2,"",Curso[[#This Row],[Estudado]]-60)</f>
        <v/>
      </c>
      <c r="P743" s="53" t="str">
        <f>IF((Curso[[#This Row],[Estudado]]-120)&lt;$H$2,"",Curso[[#This Row],[Estudado]]-120)</f>
        <v/>
      </c>
      <c r="Q743" s="48"/>
    </row>
    <row r="744" spans="1:17" x14ac:dyDescent="0.25">
      <c r="A744" s="44">
        <f t="shared" si="54"/>
        <v>743</v>
      </c>
      <c r="B744" s="44" t="s">
        <v>493</v>
      </c>
      <c r="C744" s="44" t="s">
        <v>624</v>
      </c>
      <c r="D744" s="45">
        <v>1.4930555555555556E-3</v>
      </c>
      <c r="E744" s="44"/>
      <c r="F744" s="45">
        <f>Curso[[#This Row],[Tempo]]*$AG$4</f>
        <v>2.9610237559916652E-3</v>
      </c>
      <c r="G744" s="46">
        <f t="shared" si="53"/>
        <v>5.3647552966986662</v>
      </c>
      <c r="H744" s="47">
        <f>_xlfn.XLOOKUP(Curso[[#This Row],[Tempo Progr Acum]],Controle[Tempo Esperado Acum],Controle[Data corrida],,1,1)</f>
        <v>44741</v>
      </c>
      <c r="I744" s="44"/>
      <c r="J744" s="48">
        <f ca="1">IF(Curso[[#This Row],[Data Prevista]]&gt;TODAY(),0,IF(Curso[[#This Row],[Data Prevista]]=TODAY(),3,2))</f>
        <v>0</v>
      </c>
      <c r="K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4" s="53" t="str">
        <f>IF((Curso[[#This Row],[Estudado]]-7)&lt;$H$2,"",Curso[[#This Row],[Estudado]]-7)</f>
        <v/>
      </c>
      <c r="M744" s="53" t="str">
        <f>IF((Curso[[#This Row],[Estudado]]-15)&lt;$H$2,"",Curso[[#This Row],[Estudado]]-15)</f>
        <v/>
      </c>
      <c r="N744" s="53" t="str">
        <f>IF((Curso[[#This Row],[Estudado]]-30)&lt;$H$2,"",Curso[[#This Row],[Estudado]]-30)</f>
        <v/>
      </c>
      <c r="O744" s="53" t="str">
        <f>IF((Curso[[#This Row],[Estudado]]-60)&lt;$H$2,"",Curso[[#This Row],[Estudado]]-60)</f>
        <v/>
      </c>
      <c r="P744" s="53" t="str">
        <f>IF((Curso[[#This Row],[Estudado]]-120)&lt;$H$2,"",Curso[[#This Row],[Estudado]]-120)</f>
        <v/>
      </c>
      <c r="Q744" s="48"/>
    </row>
    <row r="745" spans="1:17" x14ac:dyDescent="0.25">
      <c r="A745" s="44">
        <f t="shared" si="54"/>
        <v>744</v>
      </c>
      <c r="B745" s="44" t="s">
        <v>493</v>
      </c>
      <c r="C745" s="44" t="s">
        <v>625</v>
      </c>
      <c r="D745" s="45">
        <v>6.7245370370370367E-3</v>
      </c>
      <c r="E745" s="44"/>
      <c r="F745" s="45">
        <f>Curso[[#This Row],[Tempo]]*$AG$4</f>
        <v>1.3336083738226026E-2</v>
      </c>
      <c r="G745" s="46">
        <f t="shared" si="53"/>
        <v>5.3780913804368922</v>
      </c>
      <c r="H745" s="47">
        <f>_xlfn.XLOOKUP(Curso[[#This Row],[Tempo Progr Acum]],Controle[Tempo Esperado Acum],Controle[Data corrida],,1,1)</f>
        <v>44741</v>
      </c>
      <c r="I745" s="44"/>
      <c r="J745" s="48">
        <f ca="1">IF(Curso[[#This Row],[Data Prevista]]&gt;TODAY(),0,IF(Curso[[#This Row],[Data Prevista]]=TODAY(),3,2))</f>
        <v>0</v>
      </c>
      <c r="K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5" s="53" t="str">
        <f>IF((Curso[[#This Row],[Estudado]]-7)&lt;$H$2,"",Curso[[#This Row],[Estudado]]-7)</f>
        <v/>
      </c>
      <c r="M745" s="53" t="str">
        <f>IF((Curso[[#This Row],[Estudado]]-15)&lt;$H$2,"",Curso[[#This Row],[Estudado]]-15)</f>
        <v/>
      </c>
      <c r="N745" s="53" t="str">
        <f>IF((Curso[[#This Row],[Estudado]]-30)&lt;$H$2,"",Curso[[#This Row],[Estudado]]-30)</f>
        <v/>
      </c>
      <c r="O745" s="53" t="str">
        <f>IF((Curso[[#This Row],[Estudado]]-60)&lt;$H$2,"",Curso[[#This Row],[Estudado]]-60)</f>
        <v/>
      </c>
      <c r="P745" s="53" t="str">
        <f>IF((Curso[[#This Row],[Estudado]]-120)&lt;$H$2,"",Curso[[#This Row],[Estudado]]-120)</f>
        <v/>
      </c>
      <c r="Q745" s="48"/>
    </row>
    <row r="746" spans="1:17" x14ac:dyDescent="0.25">
      <c r="A746" s="44">
        <f t="shared" si="54"/>
        <v>745</v>
      </c>
      <c r="B746" s="44" t="s">
        <v>493</v>
      </c>
      <c r="C746" s="44" t="s">
        <v>626</v>
      </c>
      <c r="D746" s="45">
        <v>5.4166666666666669E-3</v>
      </c>
      <c r="E746" s="44"/>
      <c r="F746" s="45">
        <f>Curso[[#This Row],[Tempo]]*$AG$4</f>
        <v>1.0742318742667435E-2</v>
      </c>
      <c r="G746" s="46">
        <f t="shared" si="53"/>
        <v>5.3888336991795596</v>
      </c>
      <c r="H746" s="47">
        <f>_xlfn.XLOOKUP(Curso[[#This Row],[Tempo Progr Acum]],Controle[Tempo Esperado Acum],Controle[Data corrida],,1,1)</f>
        <v>44741</v>
      </c>
      <c r="I746" s="44"/>
      <c r="J746" s="48">
        <f ca="1">IF(Curso[[#This Row],[Data Prevista]]&gt;TODAY(),0,IF(Curso[[#This Row],[Data Prevista]]=TODAY(),3,2))</f>
        <v>0</v>
      </c>
      <c r="K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6" s="53" t="str">
        <f>IF((Curso[[#This Row],[Estudado]]-7)&lt;$H$2,"",Curso[[#This Row],[Estudado]]-7)</f>
        <v/>
      </c>
      <c r="M746" s="53" t="str">
        <f>IF((Curso[[#This Row],[Estudado]]-15)&lt;$H$2,"",Curso[[#This Row],[Estudado]]-15)</f>
        <v/>
      </c>
      <c r="N746" s="53" t="str">
        <f>IF((Curso[[#This Row],[Estudado]]-30)&lt;$H$2,"",Curso[[#This Row],[Estudado]]-30)</f>
        <v/>
      </c>
      <c r="O746" s="53" t="str">
        <f>IF((Curso[[#This Row],[Estudado]]-60)&lt;$H$2,"",Curso[[#This Row],[Estudado]]-60)</f>
        <v/>
      </c>
      <c r="P746" s="53" t="str">
        <f>IF((Curso[[#This Row],[Estudado]]-120)&lt;$H$2,"",Curso[[#This Row],[Estudado]]-120)</f>
        <v/>
      </c>
      <c r="Q746" s="48"/>
    </row>
    <row r="747" spans="1:17" x14ac:dyDescent="0.25">
      <c r="A747" s="44">
        <f t="shared" si="54"/>
        <v>746</v>
      </c>
      <c r="B747" s="44" t="s">
        <v>493</v>
      </c>
      <c r="C747" s="44" t="s">
        <v>627</v>
      </c>
      <c r="D747" s="45">
        <v>5.4861111111111117E-3</v>
      </c>
      <c r="E747" s="44"/>
      <c r="F747" s="45">
        <f>Curso[[#This Row],[Tempo]]*$AG$4</f>
        <v>1.0880040777829839E-2</v>
      </c>
      <c r="G747" s="46">
        <f t="shared" si="53"/>
        <v>5.3997137399573898</v>
      </c>
      <c r="H747" s="47">
        <f>_xlfn.XLOOKUP(Curso[[#This Row],[Tempo Progr Acum]],Controle[Tempo Esperado Acum],Controle[Data corrida],,1,1)</f>
        <v>44741</v>
      </c>
      <c r="I747" s="44"/>
      <c r="J747" s="48">
        <f ca="1">IF(Curso[[#This Row],[Data Prevista]]&gt;TODAY(),0,IF(Curso[[#This Row],[Data Prevista]]=TODAY(),3,2))</f>
        <v>0</v>
      </c>
      <c r="K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7" s="53" t="str">
        <f>IF((Curso[[#This Row],[Estudado]]-7)&lt;$H$2,"",Curso[[#This Row],[Estudado]]-7)</f>
        <v/>
      </c>
      <c r="M747" s="53" t="str">
        <f>IF((Curso[[#This Row],[Estudado]]-15)&lt;$H$2,"",Curso[[#This Row],[Estudado]]-15)</f>
        <v/>
      </c>
      <c r="N747" s="53" t="str">
        <f>IF((Curso[[#This Row],[Estudado]]-30)&lt;$H$2,"",Curso[[#This Row],[Estudado]]-30)</f>
        <v/>
      </c>
      <c r="O747" s="53" t="str">
        <f>IF((Curso[[#This Row],[Estudado]]-60)&lt;$H$2,"",Curso[[#This Row],[Estudado]]-60)</f>
        <v/>
      </c>
      <c r="P747" s="53" t="str">
        <f>IF((Curso[[#This Row],[Estudado]]-120)&lt;$H$2,"",Curso[[#This Row],[Estudado]]-120)</f>
        <v/>
      </c>
      <c r="Q747" s="48"/>
    </row>
    <row r="748" spans="1:17" x14ac:dyDescent="0.25">
      <c r="A748" s="44">
        <f t="shared" si="54"/>
        <v>747</v>
      </c>
      <c r="B748" s="44" t="s">
        <v>493</v>
      </c>
      <c r="C748" s="44" t="s">
        <v>628</v>
      </c>
      <c r="D748" s="45">
        <v>3.7847222222222223E-3</v>
      </c>
      <c r="E748" s="44"/>
      <c r="F748" s="45">
        <f>Curso[[#This Row],[Tempo]]*$AG$4</f>
        <v>7.5058509163509644E-3</v>
      </c>
      <c r="G748" s="46">
        <f t="shared" si="53"/>
        <v>5.4072195908737406</v>
      </c>
      <c r="H748" s="47">
        <f>_xlfn.XLOOKUP(Curso[[#This Row],[Tempo Progr Acum]],Controle[Tempo Esperado Acum],Controle[Data corrida],,1,1)</f>
        <v>44741</v>
      </c>
      <c r="I748" s="44"/>
      <c r="J748" s="48">
        <f ca="1">IF(Curso[[#This Row],[Data Prevista]]&gt;TODAY(),0,IF(Curso[[#This Row],[Data Prevista]]=TODAY(),3,2))</f>
        <v>0</v>
      </c>
      <c r="K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8" s="53" t="str">
        <f>IF((Curso[[#This Row],[Estudado]]-7)&lt;$H$2,"",Curso[[#This Row],[Estudado]]-7)</f>
        <v/>
      </c>
      <c r="M748" s="53" t="str">
        <f>IF((Curso[[#This Row],[Estudado]]-15)&lt;$H$2,"",Curso[[#This Row],[Estudado]]-15)</f>
        <v/>
      </c>
      <c r="N748" s="53" t="str">
        <f>IF((Curso[[#This Row],[Estudado]]-30)&lt;$H$2,"",Curso[[#This Row],[Estudado]]-30)</f>
        <v/>
      </c>
      <c r="O748" s="53" t="str">
        <f>IF((Curso[[#This Row],[Estudado]]-60)&lt;$H$2,"",Curso[[#This Row],[Estudado]]-60)</f>
        <v/>
      </c>
      <c r="P748" s="53" t="str">
        <f>IF((Curso[[#This Row],[Estudado]]-120)&lt;$H$2,"",Curso[[#This Row],[Estudado]]-120)</f>
        <v/>
      </c>
      <c r="Q748" s="48"/>
    </row>
    <row r="749" spans="1:17" x14ac:dyDescent="0.25">
      <c r="A749" s="44">
        <f t="shared" si="54"/>
        <v>748</v>
      </c>
      <c r="B749" s="44" t="s">
        <v>493</v>
      </c>
      <c r="C749" s="44" t="s">
        <v>629</v>
      </c>
      <c r="D749" s="45">
        <v>5.5324074074074069E-3</v>
      </c>
      <c r="E749" s="44"/>
      <c r="F749" s="45">
        <f>Curso[[#This Row],[Tempo]]*$AG$4</f>
        <v>1.0971855467938106E-2</v>
      </c>
      <c r="G749" s="46">
        <f t="shared" si="53"/>
        <v>5.4181914463416785</v>
      </c>
      <c r="H749" s="47">
        <f>_xlfn.XLOOKUP(Curso[[#This Row],[Tempo Progr Acum]],Controle[Tempo Esperado Acum],Controle[Data corrida],,1,1)</f>
        <v>44741</v>
      </c>
      <c r="I749" s="44"/>
      <c r="J749" s="48">
        <f ca="1">IF(Curso[[#This Row],[Data Prevista]]&gt;TODAY(),0,IF(Curso[[#This Row],[Data Prevista]]=TODAY(),3,2))</f>
        <v>0</v>
      </c>
      <c r="K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9" s="53" t="str">
        <f>IF((Curso[[#This Row],[Estudado]]-7)&lt;$H$2,"",Curso[[#This Row],[Estudado]]-7)</f>
        <v/>
      </c>
      <c r="M749" s="53" t="str">
        <f>IF((Curso[[#This Row],[Estudado]]-15)&lt;$H$2,"",Curso[[#This Row],[Estudado]]-15)</f>
        <v/>
      </c>
      <c r="N749" s="53" t="str">
        <f>IF((Curso[[#This Row],[Estudado]]-30)&lt;$H$2,"",Curso[[#This Row],[Estudado]]-30)</f>
        <v/>
      </c>
      <c r="O749" s="53" t="str">
        <f>IF((Curso[[#This Row],[Estudado]]-60)&lt;$H$2,"",Curso[[#This Row],[Estudado]]-60)</f>
        <v/>
      </c>
      <c r="P749" s="53" t="str">
        <f>IF((Curso[[#This Row],[Estudado]]-120)&lt;$H$2,"",Curso[[#This Row],[Estudado]]-120)</f>
        <v/>
      </c>
      <c r="Q749" s="48"/>
    </row>
    <row r="750" spans="1:17" x14ac:dyDescent="0.25">
      <c r="A750" s="44">
        <f t="shared" si="54"/>
        <v>749</v>
      </c>
      <c r="B750" s="44" t="s">
        <v>493</v>
      </c>
      <c r="C750" s="44" t="s">
        <v>630</v>
      </c>
      <c r="D750" s="45">
        <v>5.4629629629629637E-3</v>
      </c>
      <c r="E750" s="44"/>
      <c r="F750" s="45">
        <f>Curso[[#This Row],[Tempo]]*$AG$4</f>
        <v>1.0834133432775705E-2</v>
      </c>
      <c r="G750" s="46">
        <f t="shared" si="53"/>
        <v>5.4290255797744544</v>
      </c>
      <c r="H750" s="47">
        <f>_xlfn.XLOOKUP(Curso[[#This Row],[Tempo Progr Acum]],Controle[Tempo Esperado Acum],Controle[Data corrida],,1,1)</f>
        <v>44741</v>
      </c>
      <c r="I750" s="44"/>
      <c r="J750" s="48">
        <f ca="1">IF(Curso[[#This Row],[Data Prevista]]&gt;TODAY(),0,IF(Curso[[#This Row],[Data Prevista]]=TODAY(),3,2))</f>
        <v>0</v>
      </c>
      <c r="K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0" s="53" t="str">
        <f>IF((Curso[[#This Row],[Estudado]]-7)&lt;$H$2,"",Curso[[#This Row],[Estudado]]-7)</f>
        <v/>
      </c>
      <c r="M750" s="53" t="str">
        <f>IF((Curso[[#This Row],[Estudado]]-15)&lt;$H$2,"",Curso[[#This Row],[Estudado]]-15)</f>
        <v/>
      </c>
      <c r="N750" s="53" t="str">
        <f>IF((Curso[[#This Row],[Estudado]]-30)&lt;$H$2,"",Curso[[#This Row],[Estudado]]-30)</f>
        <v/>
      </c>
      <c r="O750" s="53" t="str">
        <f>IF((Curso[[#This Row],[Estudado]]-60)&lt;$H$2,"",Curso[[#This Row],[Estudado]]-60)</f>
        <v/>
      </c>
      <c r="P750" s="53" t="str">
        <f>IF((Curso[[#This Row],[Estudado]]-120)&lt;$H$2,"",Curso[[#This Row],[Estudado]]-120)</f>
        <v/>
      </c>
      <c r="Q750" s="48"/>
    </row>
    <row r="751" spans="1:17" x14ac:dyDescent="0.25">
      <c r="A751" s="44">
        <f t="shared" si="54"/>
        <v>750</v>
      </c>
      <c r="B751" s="44" t="s">
        <v>493</v>
      </c>
      <c r="C751" s="44" t="s">
        <v>631</v>
      </c>
      <c r="D751" s="45">
        <v>3.414351851851852E-3</v>
      </c>
      <c r="E751" s="44"/>
      <c r="F751" s="45">
        <f>Curso[[#This Row],[Tempo]]*$AG$4</f>
        <v>6.7713333954848151E-3</v>
      </c>
      <c r="G751" s="46">
        <f t="shared" si="53"/>
        <v>5.4357969131699395</v>
      </c>
      <c r="H751" s="47">
        <f>_xlfn.XLOOKUP(Curso[[#This Row],[Tempo Progr Acum]],Controle[Tempo Esperado Acum],Controle[Data corrida],,1,1)</f>
        <v>44741</v>
      </c>
      <c r="I751" s="44"/>
      <c r="J751" s="48">
        <f ca="1">IF(Curso[[#This Row],[Data Prevista]]&gt;TODAY(),0,IF(Curso[[#This Row],[Data Prevista]]=TODAY(),3,2))</f>
        <v>0</v>
      </c>
      <c r="K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1" s="53" t="str">
        <f>IF((Curso[[#This Row],[Estudado]]-7)&lt;$H$2,"",Curso[[#This Row],[Estudado]]-7)</f>
        <v/>
      </c>
      <c r="M751" s="53" t="str">
        <f>IF((Curso[[#This Row],[Estudado]]-15)&lt;$H$2,"",Curso[[#This Row],[Estudado]]-15)</f>
        <v/>
      </c>
      <c r="N751" s="53" t="str">
        <f>IF((Curso[[#This Row],[Estudado]]-30)&lt;$H$2,"",Curso[[#This Row],[Estudado]]-30)</f>
        <v/>
      </c>
      <c r="O751" s="53" t="str">
        <f>IF((Curso[[#This Row],[Estudado]]-60)&lt;$H$2,"",Curso[[#This Row],[Estudado]]-60)</f>
        <v/>
      </c>
      <c r="P751" s="53" t="str">
        <f>IF((Curso[[#This Row],[Estudado]]-120)&lt;$H$2,"",Curso[[#This Row],[Estudado]]-120)</f>
        <v/>
      </c>
      <c r="Q751" s="48"/>
    </row>
    <row r="752" spans="1:17" x14ac:dyDescent="0.25">
      <c r="A752" s="44">
        <f t="shared" si="54"/>
        <v>751</v>
      </c>
      <c r="B752" s="44" t="s">
        <v>493</v>
      </c>
      <c r="C752" s="44" t="s">
        <v>632</v>
      </c>
      <c r="D752" s="45">
        <v>4.8379629629629632E-3</v>
      </c>
      <c r="E752" s="44"/>
      <c r="F752" s="45">
        <f>Curso[[#This Row],[Tempo]]*$AG$4</f>
        <v>9.5946351163140771E-3</v>
      </c>
      <c r="G752" s="46">
        <f t="shared" si="53"/>
        <v>5.4453915482862536</v>
      </c>
      <c r="H752" s="47">
        <f>_xlfn.XLOOKUP(Curso[[#This Row],[Tempo Progr Acum]],Controle[Tempo Esperado Acum],Controle[Data corrida],,1,1)</f>
        <v>44742</v>
      </c>
      <c r="I752" s="44"/>
      <c r="J752" s="48">
        <f ca="1">IF(Curso[[#This Row],[Data Prevista]]&gt;TODAY(),0,IF(Curso[[#This Row],[Data Prevista]]=TODAY(),3,2))</f>
        <v>0</v>
      </c>
      <c r="K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2" s="53" t="str">
        <f>IF((Curso[[#This Row],[Estudado]]-7)&lt;$H$2,"",Curso[[#This Row],[Estudado]]-7)</f>
        <v/>
      </c>
      <c r="M752" s="53" t="str">
        <f>IF((Curso[[#This Row],[Estudado]]-15)&lt;$H$2,"",Curso[[#This Row],[Estudado]]-15)</f>
        <v/>
      </c>
      <c r="N752" s="53" t="str">
        <f>IF((Curso[[#This Row],[Estudado]]-30)&lt;$H$2,"",Curso[[#This Row],[Estudado]]-30)</f>
        <v/>
      </c>
      <c r="O752" s="53" t="str">
        <f>IF((Curso[[#This Row],[Estudado]]-60)&lt;$H$2,"",Curso[[#This Row],[Estudado]]-60)</f>
        <v/>
      </c>
      <c r="P752" s="53" t="str">
        <f>IF((Curso[[#This Row],[Estudado]]-120)&lt;$H$2,"",Curso[[#This Row],[Estudado]]-120)</f>
        <v/>
      </c>
      <c r="Q752" s="48"/>
    </row>
    <row r="753" spans="1:17" x14ac:dyDescent="0.25">
      <c r="A753" s="44">
        <f t="shared" si="54"/>
        <v>752</v>
      </c>
      <c r="B753" s="44" t="s">
        <v>493</v>
      </c>
      <c r="C753" s="44" t="s">
        <v>633</v>
      </c>
      <c r="D753" s="45">
        <v>6.3425925925925915E-3</v>
      </c>
      <c r="E753" s="44"/>
      <c r="F753" s="45">
        <f>Curso[[#This Row],[Tempo]]*$AG$4</f>
        <v>1.2578612544832807E-2</v>
      </c>
      <c r="G753" s="46">
        <f t="shared" si="53"/>
        <v>5.4579701608310867</v>
      </c>
      <c r="H753" s="47">
        <f>_xlfn.XLOOKUP(Curso[[#This Row],[Tempo Progr Acum]],Controle[Tempo Esperado Acum],Controle[Data corrida],,1,1)</f>
        <v>44742</v>
      </c>
      <c r="I753" s="44"/>
      <c r="J753" s="48">
        <f ca="1">IF(Curso[[#This Row],[Data Prevista]]&gt;TODAY(),0,IF(Curso[[#This Row],[Data Prevista]]=TODAY(),3,2))</f>
        <v>0</v>
      </c>
      <c r="K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3" s="53" t="str">
        <f>IF((Curso[[#This Row],[Estudado]]-7)&lt;$H$2,"",Curso[[#This Row],[Estudado]]-7)</f>
        <v/>
      </c>
      <c r="M753" s="53" t="str">
        <f>IF((Curso[[#This Row],[Estudado]]-15)&lt;$H$2,"",Curso[[#This Row],[Estudado]]-15)</f>
        <v/>
      </c>
      <c r="N753" s="53" t="str">
        <f>IF((Curso[[#This Row],[Estudado]]-30)&lt;$H$2,"",Curso[[#This Row],[Estudado]]-30)</f>
        <v/>
      </c>
      <c r="O753" s="53" t="str">
        <f>IF((Curso[[#This Row],[Estudado]]-60)&lt;$H$2,"",Curso[[#This Row],[Estudado]]-60)</f>
        <v/>
      </c>
      <c r="P753" s="53" t="str">
        <f>IF((Curso[[#This Row],[Estudado]]-120)&lt;$H$2,"",Curso[[#This Row],[Estudado]]-120)</f>
        <v/>
      </c>
      <c r="Q753" s="48"/>
    </row>
    <row r="754" spans="1:17" x14ac:dyDescent="0.25">
      <c r="A754" s="44">
        <f t="shared" si="54"/>
        <v>753</v>
      </c>
      <c r="B754" s="44" t="s">
        <v>493</v>
      </c>
      <c r="C754" s="44" t="s">
        <v>68</v>
      </c>
      <c r="D754" s="45">
        <v>0</v>
      </c>
      <c r="E754" s="44" t="s">
        <v>69</v>
      </c>
      <c r="F754" s="45">
        <f>Curso[[#This Row],[Tempo]]*$AG$4</f>
        <v>0</v>
      </c>
      <c r="G754" s="46">
        <f t="shared" si="53"/>
        <v>5.4579701608310867</v>
      </c>
      <c r="H754" s="47">
        <f>_xlfn.XLOOKUP(Curso[[#This Row],[Tempo Progr Acum]],Controle[Tempo Esperado Acum],Controle[Data corrida],,1,1)</f>
        <v>44742</v>
      </c>
      <c r="I754" s="44"/>
      <c r="J754" s="48">
        <f ca="1">IF(Curso[[#This Row],[Data Prevista]]&gt;TODAY(),0,IF(Curso[[#This Row],[Data Prevista]]=TODAY(),3,2))</f>
        <v>0</v>
      </c>
      <c r="K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4" s="53" t="str">
        <f>IF((Curso[[#This Row],[Estudado]]-7)&lt;$H$2,"",Curso[[#This Row],[Estudado]]-7)</f>
        <v/>
      </c>
      <c r="M754" s="53" t="str">
        <f>IF((Curso[[#This Row],[Estudado]]-15)&lt;$H$2,"",Curso[[#This Row],[Estudado]]-15)</f>
        <v/>
      </c>
      <c r="N754" s="53" t="str">
        <f>IF((Curso[[#This Row],[Estudado]]-30)&lt;$H$2,"",Curso[[#This Row],[Estudado]]-30)</f>
        <v/>
      </c>
      <c r="O754" s="53" t="str">
        <f>IF((Curso[[#This Row],[Estudado]]-60)&lt;$H$2,"",Curso[[#This Row],[Estudado]]-60)</f>
        <v/>
      </c>
      <c r="P754" s="53" t="str">
        <f>IF((Curso[[#This Row],[Estudado]]-120)&lt;$H$2,"",Curso[[#This Row],[Estudado]]-120)</f>
        <v/>
      </c>
      <c r="Q754" s="48"/>
    </row>
    <row r="755" spans="1:17" x14ac:dyDescent="0.25">
      <c r="A755" s="44">
        <f t="shared" si="54"/>
        <v>754</v>
      </c>
      <c r="B755" s="44" t="s">
        <v>493</v>
      </c>
      <c r="C755" s="44" t="s">
        <v>70</v>
      </c>
      <c r="D755" s="45">
        <v>0</v>
      </c>
      <c r="E755" s="44" t="s">
        <v>7</v>
      </c>
      <c r="F755" s="45">
        <f>Curso[[#This Row],[Tempo]]*$AG$4</f>
        <v>0</v>
      </c>
      <c r="G755" s="46">
        <f t="shared" si="53"/>
        <v>5.4579701608310867</v>
      </c>
      <c r="H755" s="47">
        <f>_xlfn.XLOOKUP(Curso[[#This Row],[Tempo Progr Acum]],Controle[Tempo Esperado Acum],Controle[Data corrida],,1,1)</f>
        <v>44742</v>
      </c>
      <c r="I755" s="44"/>
      <c r="J755" s="48">
        <f ca="1">IF(Curso[[#This Row],[Data Prevista]]&gt;TODAY(),0,IF(Curso[[#This Row],[Data Prevista]]=TODAY(),3,2))</f>
        <v>0</v>
      </c>
      <c r="K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5" s="53" t="str">
        <f>IF((Curso[[#This Row],[Estudado]]-7)&lt;$H$2,"",Curso[[#This Row],[Estudado]]-7)</f>
        <v/>
      </c>
      <c r="M755" s="53" t="str">
        <f>IF((Curso[[#This Row],[Estudado]]-15)&lt;$H$2,"",Curso[[#This Row],[Estudado]]-15)</f>
        <v/>
      </c>
      <c r="N755" s="53" t="str">
        <f>IF((Curso[[#This Row],[Estudado]]-30)&lt;$H$2,"",Curso[[#This Row],[Estudado]]-30)</f>
        <v/>
      </c>
      <c r="O755" s="53" t="str">
        <f>IF((Curso[[#This Row],[Estudado]]-60)&lt;$H$2,"",Curso[[#This Row],[Estudado]]-60)</f>
        <v/>
      </c>
      <c r="P755" s="53" t="str">
        <f>IF((Curso[[#This Row],[Estudado]]-120)&lt;$H$2,"",Curso[[#This Row],[Estudado]]-120)</f>
        <v/>
      </c>
      <c r="Q755" s="48"/>
    </row>
    <row r="756" spans="1:17" x14ac:dyDescent="0.25">
      <c r="A756" s="44">
        <f t="shared" si="54"/>
        <v>755</v>
      </c>
      <c r="B756" s="44" t="s">
        <v>493</v>
      </c>
      <c r="C756" s="44" t="s">
        <v>39</v>
      </c>
      <c r="D756" s="45">
        <v>0</v>
      </c>
      <c r="E756" s="44" t="s">
        <v>7</v>
      </c>
      <c r="F756" s="45">
        <f>Curso[[#This Row],[Tempo]]*$AG$4</f>
        <v>0</v>
      </c>
      <c r="G756" s="46">
        <f t="shared" si="53"/>
        <v>5.4579701608310867</v>
      </c>
      <c r="H756" s="47">
        <f>_xlfn.XLOOKUP(Curso[[#This Row],[Tempo Progr Acum]],Controle[Tempo Esperado Acum],Controle[Data corrida],,1,1)</f>
        <v>44742</v>
      </c>
      <c r="I756" s="44"/>
      <c r="J756" s="48">
        <f ca="1">IF(Curso[[#This Row],[Data Prevista]]&gt;TODAY(),0,IF(Curso[[#This Row],[Data Prevista]]=TODAY(),3,2))</f>
        <v>0</v>
      </c>
      <c r="K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6" s="53" t="str">
        <f>IF((Curso[[#This Row],[Estudado]]-7)&lt;$H$2,"",Curso[[#This Row],[Estudado]]-7)</f>
        <v/>
      </c>
      <c r="M756" s="53" t="str">
        <f>IF((Curso[[#This Row],[Estudado]]-15)&lt;$H$2,"",Curso[[#This Row],[Estudado]]-15)</f>
        <v/>
      </c>
      <c r="N756" s="53" t="str">
        <f>IF((Curso[[#This Row],[Estudado]]-30)&lt;$H$2,"",Curso[[#This Row],[Estudado]]-30)</f>
        <v/>
      </c>
      <c r="O756" s="53" t="str">
        <f>IF((Curso[[#This Row],[Estudado]]-60)&lt;$H$2,"",Curso[[#This Row],[Estudado]]-60)</f>
        <v/>
      </c>
      <c r="P756" s="53" t="str">
        <f>IF((Curso[[#This Row],[Estudado]]-120)&lt;$H$2,"",Curso[[#This Row],[Estudado]]-120)</f>
        <v/>
      </c>
      <c r="Q756" s="48"/>
    </row>
    <row r="757" spans="1:17" x14ac:dyDescent="0.25">
      <c r="A757" s="44">
        <f t="shared" si="54"/>
        <v>756</v>
      </c>
      <c r="B757" s="44" t="s">
        <v>493</v>
      </c>
      <c r="C757" s="44" t="s">
        <v>139</v>
      </c>
      <c r="D757" s="45">
        <v>0</v>
      </c>
      <c r="E757" s="44" t="s">
        <v>7</v>
      </c>
      <c r="F757" s="45">
        <f>Curso[[#This Row],[Tempo]]*$AG$4</f>
        <v>0</v>
      </c>
      <c r="G757" s="46">
        <f t="shared" si="53"/>
        <v>5.4579701608310867</v>
      </c>
      <c r="H757" s="47">
        <f>_xlfn.XLOOKUP(Curso[[#This Row],[Tempo Progr Acum]],Controle[Tempo Esperado Acum],Controle[Data corrida],,1,1)</f>
        <v>44742</v>
      </c>
      <c r="I757" s="44"/>
      <c r="J757" s="48">
        <f ca="1">IF(Curso[[#This Row],[Data Prevista]]&gt;TODAY(),0,IF(Curso[[#This Row],[Data Prevista]]=TODAY(),3,2))</f>
        <v>0</v>
      </c>
      <c r="K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7" s="53" t="str">
        <f>IF((Curso[[#This Row],[Estudado]]-7)&lt;$H$2,"",Curso[[#This Row],[Estudado]]-7)</f>
        <v/>
      </c>
      <c r="M757" s="53" t="str">
        <f>IF((Curso[[#This Row],[Estudado]]-15)&lt;$H$2,"",Curso[[#This Row],[Estudado]]-15)</f>
        <v/>
      </c>
      <c r="N757" s="53" t="str">
        <f>IF((Curso[[#This Row],[Estudado]]-30)&lt;$H$2,"",Curso[[#This Row],[Estudado]]-30)</f>
        <v/>
      </c>
      <c r="O757" s="53" t="str">
        <f>IF((Curso[[#This Row],[Estudado]]-60)&lt;$H$2,"",Curso[[#This Row],[Estudado]]-60)</f>
        <v/>
      </c>
      <c r="P757" s="53" t="str">
        <f>IF((Curso[[#This Row],[Estudado]]-120)&lt;$H$2,"",Curso[[#This Row],[Estudado]]-120)</f>
        <v/>
      </c>
      <c r="Q757" s="48"/>
    </row>
    <row r="758" spans="1:17" x14ac:dyDescent="0.25">
      <c r="A758" s="44">
        <f t="shared" si="54"/>
        <v>757</v>
      </c>
      <c r="B758" s="44" t="s">
        <v>493</v>
      </c>
      <c r="C758" s="44" t="s">
        <v>42</v>
      </c>
      <c r="D758" s="45">
        <v>1.1342592592592591E-3</v>
      </c>
      <c r="E758" s="44"/>
      <c r="F758" s="45">
        <f>Curso[[#This Row],[Tempo]]*$AG$4</f>
        <v>2.2494599076525825E-3</v>
      </c>
      <c r="G758" s="46">
        <f t="shared" si="53"/>
        <v>5.460219620738739</v>
      </c>
      <c r="H758" s="47">
        <f>_xlfn.XLOOKUP(Curso[[#This Row],[Tempo Progr Acum]],Controle[Tempo Esperado Acum],Controle[Data corrida],,1,1)</f>
        <v>44742</v>
      </c>
      <c r="I758" s="44"/>
      <c r="J758" s="48">
        <f ca="1">IF(Curso[[#This Row],[Data Prevista]]&gt;TODAY(),0,IF(Curso[[#This Row],[Data Prevista]]=TODAY(),3,2))</f>
        <v>0</v>
      </c>
      <c r="K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8" s="53" t="str">
        <f>IF((Curso[[#This Row],[Estudado]]-7)&lt;$H$2,"",Curso[[#This Row],[Estudado]]-7)</f>
        <v/>
      </c>
      <c r="M758" s="53" t="str">
        <f>IF((Curso[[#This Row],[Estudado]]-15)&lt;$H$2,"",Curso[[#This Row],[Estudado]]-15)</f>
        <v/>
      </c>
      <c r="N758" s="53" t="str">
        <f>IF((Curso[[#This Row],[Estudado]]-30)&lt;$H$2,"",Curso[[#This Row],[Estudado]]-30)</f>
        <v/>
      </c>
      <c r="O758" s="53" t="str">
        <f>IF((Curso[[#This Row],[Estudado]]-60)&lt;$H$2,"",Curso[[#This Row],[Estudado]]-60)</f>
        <v/>
      </c>
      <c r="P758" s="53" t="str">
        <f>IF((Curso[[#This Row],[Estudado]]-120)&lt;$H$2,"",Curso[[#This Row],[Estudado]]-120)</f>
        <v/>
      </c>
      <c r="Q758" s="48"/>
    </row>
    <row r="759" spans="1:17" x14ac:dyDescent="0.25">
      <c r="A759" s="44">
        <f t="shared" si="54"/>
        <v>758</v>
      </c>
      <c r="B759" s="44" t="s">
        <v>493</v>
      </c>
      <c r="C759" s="44" t="s">
        <v>287</v>
      </c>
      <c r="D759" s="45">
        <v>4.2939814814814811E-3</v>
      </c>
      <c r="E759" s="44"/>
      <c r="F759" s="45">
        <f>Curso[[#This Row],[Tempo]]*$AG$4</f>
        <v>8.5158125075419193E-3</v>
      </c>
      <c r="G759" s="46">
        <f t="shared" si="53"/>
        <v>5.4687354332462812</v>
      </c>
      <c r="H759" s="47">
        <f>_xlfn.XLOOKUP(Curso[[#This Row],[Tempo Progr Acum]],Controle[Tempo Esperado Acum],Controle[Data corrida],,1,1)</f>
        <v>44742</v>
      </c>
      <c r="I759" s="44"/>
      <c r="J759" s="48">
        <f ca="1">IF(Curso[[#This Row],[Data Prevista]]&gt;TODAY(),0,IF(Curso[[#This Row],[Data Prevista]]=TODAY(),3,2))</f>
        <v>0</v>
      </c>
      <c r="K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9" s="53" t="str">
        <f>IF((Curso[[#This Row],[Estudado]]-7)&lt;$H$2,"",Curso[[#This Row],[Estudado]]-7)</f>
        <v/>
      </c>
      <c r="M759" s="53" t="str">
        <f>IF((Curso[[#This Row],[Estudado]]-15)&lt;$H$2,"",Curso[[#This Row],[Estudado]]-15)</f>
        <v/>
      </c>
      <c r="N759" s="53" t="str">
        <f>IF((Curso[[#This Row],[Estudado]]-30)&lt;$H$2,"",Curso[[#This Row],[Estudado]]-30)</f>
        <v/>
      </c>
      <c r="O759" s="53" t="str">
        <f>IF((Curso[[#This Row],[Estudado]]-60)&lt;$H$2,"",Curso[[#This Row],[Estudado]]-60)</f>
        <v/>
      </c>
      <c r="P759" s="53" t="str">
        <f>IF((Curso[[#This Row],[Estudado]]-120)&lt;$H$2,"",Curso[[#This Row],[Estudado]]-120)</f>
        <v/>
      </c>
      <c r="Q759" s="48"/>
    </row>
    <row r="760" spans="1:17" x14ac:dyDescent="0.25">
      <c r="A760" s="44">
        <f t="shared" si="54"/>
        <v>759</v>
      </c>
      <c r="B760" s="44" t="s">
        <v>493</v>
      </c>
      <c r="C760" s="44" t="s">
        <v>634</v>
      </c>
      <c r="D760" s="45">
        <v>3.0208333333333333E-3</v>
      </c>
      <c r="E760" s="44"/>
      <c r="F760" s="45">
        <f>Curso[[#This Row],[Tempo]]*$AG$4</f>
        <v>5.9909085295645308E-3</v>
      </c>
      <c r="G760" s="46">
        <f t="shared" si="53"/>
        <v>5.4747263417758454</v>
      </c>
      <c r="H760" s="47">
        <f>_xlfn.XLOOKUP(Curso[[#This Row],[Tempo Progr Acum]],Controle[Tempo Esperado Acum],Controle[Data corrida],,1,1)</f>
        <v>44742</v>
      </c>
      <c r="I760" s="44"/>
      <c r="J760" s="48">
        <f ca="1">IF(Curso[[#This Row],[Data Prevista]]&gt;TODAY(),0,IF(Curso[[#This Row],[Data Prevista]]=TODAY(),3,2))</f>
        <v>0</v>
      </c>
      <c r="K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0" s="53" t="str">
        <f>IF((Curso[[#This Row],[Estudado]]-7)&lt;$H$2,"",Curso[[#This Row],[Estudado]]-7)</f>
        <v/>
      </c>
      <c r="M760" s="53" t="str">
        <f>IF((Curso[[#This Row],[Estudado]]-15)&lt;$H$2,"",Curso[[#This Row],[Estudado]]-15)</f>
        <v/>
      </c>
      <c r="N760" s="53" t="str">
        <f>IF((Curso[[#This Row],[Estudado]]-30)&lt;$H$2,"",Curso[[#This Row],[Estudado]]-30)</f>
        <v/>
      </c>
      <c r="O760" s="53" t="str">
        <f>IF((Curso[[#This Row],[Estudado]]-60)&lt;$H$2,"",Curso[[#This Row],[Estudado]]-60)</f>
        <v/>
      </c>
      <c r="P760" s="53" t="str">
        <f>IF((Curso[[#This Row],[Estudado]]-120)&lt;$H$2,"",Curso[[#This Row],[Estudado]]-120)</f>
        <v/>
      </c>
      <c r="Q760" s="48"/>
    </row>
    <row r="761" spans="1:17" x14ac:dyDescent="0.25">
      <c r="A761" s="44">
        <f t="shared" si="54"/>
        <v>760</v>
      </c>
      <c r="B761" s="44" t="s">
        <v>493</v>
      </c>
      <c r="C761" s="44" t="s">
        <v>635</v>
      </c>
      <c r="D761" s="45">
        <v>3.0439814814814821E-3</v>
      </c>
      <c r="E761" s="44"/>
      <c r="F761" s="45">
        <f>Curso[[#This Row],[Tempo]]*$AG$4</f>
        <v>6.0368158746186666E-3</v>
      </c>
      <c r="G761" s="46">
        <f t="shared" si="53"/>
        <v>5.4807631576504638</v>
      </c>
      <c r="H761" s="47">
        <f>_xlfn.XLOOKUP(Curso[[#This Row],[Tempo Progr Acum]],Controle[Tempo Esperado Acum],Controle[Data corrida],,1,1)</f>
        <v>44742</v>
      </c>
      <c r="I761" s="44"/>
      <c r="J761" s="48">
        <f ca="1">IF(Curso[[#This Row],[Data Prevista]]&gt;TODAY(),0,IF(Curso[[#This Row],[Data Prevista]]=TODAY(),3,2))</f>
        <v>0</v>
      </c>
      <c r="K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1" s="53" t="str">
        <f>IF((Curso[[#This Row],[Estudado]]-7)&lt;$H$2,"",Curso[[#This Row],[Estudado]]-7)</f>
        <v/>
      </c>
      <c r="M761" s="53" t="str">
        <f>IF((Curso[[#This Row],[Estudado]]-15)&lt;$H$2,"",Curso[[#This Row],[Estudado]]-15)</f>
        <v/>
      </c>
      <c r="N761" s="53" t="str">
        <f>IF((Curso[[#This Row],[Estudado]]-30)&lt;$H$2,"",Curso[[#This Row],[Estudado]]-30)</f>
        <v/>
      </c>
      <c r="O761" s="53" t="str">
        <f>IF((Curso[[#This Row],[Estudado]]-60)&lt;$H$2,"",Curso[[#This Row],[Estudado]]-60)</f>
        <v/>
      </c>
      <c r="P761" s="53" t="str">
        <f>IF((Curso[[#This Row],[Estudado]]-120)&lt;$H$2,"",Curso[[#This Row],[Estudado]]-120)</f>
        <v/>
      </c>
      <c r="Q761" s="48"/>
    </row>
    <row r="762" spans="1:17" x14ac:dyDescent="0.25">
      <c r="A762" s="44">
        <f t="shared" si="54"/>
        <v>761</v>
      </c>
      <c r="B762" s="44" t="s">
        <v>493</v>
      </c>
      <c r="C762" s="44" t="s">
        <v>636</v>
      </c>
      <c r="D762" s="45">
        <v>2.2222222222222222E-3</v>
      </c>
      <c r="E762" s="44"/>
      <c r="F762" s="45">
        <f>Curso[[#This Row],[Tempo]]*$AG$4</f>
        <v>4.4071051251968968E-3</v>
      </c>
      <c r="G762" s="46">
        <f t="shared" si="53"/>
        <v>5.4851702627756609</v>
      </c>
      <c r="H762" s="47">
        <f>_xlfn.XLOOKUP(Curso[[#This Row],[Tempo Progr Acum]],Controle[Tempo Esperado Acum],Controle[Data corrida],,1,1)</f>
        <v>44742</v>
      </c>
      <c r="I762" s="44"/>
      <c r="J762" s="48">
        <f ca="1">IF(Curso[[#This Row],[Data Prevista]]&gt;TODAY(),0,IF(Curso[[#This Row],[Data Prevista]]=TODAY(),3,2))</f>
        <v>0</v>
      </c>
      <c r="K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2" s="53" t="str">
        <f>IF((Curso[[#This Row],[Estudado]]-7)&lt;$H$2,"",Curso[[#This Row],[Estudado]]-7)</f>
        <v/>
      </c>
      <c r="M762" s="53" t="str">
        <f>IF((Curso[[#This Row],[Estudado]]-15)&lt;$H$2,"",Curso[[#This Row],[Estudado]]-15)</f>
        <v/>
      </c>
      <c r="N762" s="53" t="str">
        <f>IF((Curso[[#This Row],[Estudado]]-30)&lt;$H$2,"",Curso[[#This Row],[Estudado]]-30)</f>
        <v/>
      </c>
      <c r="O762" s="53" t="str">
        <f>IF((Curso[[#This Row],[Estudado]]-60)&lt;$H$2,"",Curso[[#This Row],[Estudado]]-60)</f>
        <v/>
      </c>
      <c r="P762" s="53" t="str">
        <f>IF((Curso[[#This Row],[Estudado]]-120)&lt;$H$2,"",Curso[[#This Row],[Estudado]]-120)</f>
        <v/>
      </c>
      <c r="Q762" s="48"/>
    </row>
    <row r="763" spans="1:17" x14ac:dyDescent="0.25">
      <c r="A763" s="44">
        <f t="shared" si="54"/>
        <v>762</v>
      </c>
      <c r="B763" s="44" t="s">
        <v>493</v>
      </c>
      <c r="C763" s="44" t="s">
        <v>637</v>
      </c>
      <c r="D763" s="45">
        <v>3.4606481481481485E-3</v>
      </c>
      <c r="E763" s="44"/>
      <c r="F763" s="45">
        <f>Curso[[#This Row],[Tempo]]*$AG$4</f>
        <v>6.8631480855930842E-3</v>
      </c>
      <c r="G763" s="46">
        <f t="shared" si="53"/>
        <v>5.4920334108612536</v>
      </c>
      <c r="H763" s="47">
        <f>_xlfn.XLOOKUP(Curso[[#This Row],[Tempo Progr Acum]],Controle[Tempo Esperado Acum],Controle[Data corrida],,1,1)</f>
        <v>44742</v>
      </c>
      <c r="I763" s="44"/>
      <c r="J763" s="48">
        <f ca="1">IF(Curso[[#This Row],[Data Prevista]]&gt;TODAY(),0,IF(Curso[[#This Row],[Data Prevista]]=TODAY(),3,2))</f>
        <v>0</v>
      </c>
      <c r="K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3" s="53" t="str">
        <f>IF((Curso[[#This Row],[Estudado]]-7)&lt;$H$2,"",Curso[[#This Row],[Estudado]]-7)</f>
        <v/>
      </c>
      <c r="M763" s="53" t="str">
        <f>IF((Curso[[#This Row],[Estudado]]-15)&lt;$H$2,"",Curso[[#This Row],[Estudado]]-15)</f>
        <v/>
      </c>
      <c r="N763" s="53" t="str">
        <f>IF((Curso[[#This Row],[Estudado]]-30)&lt;$H$2,"",Curso[[#This Row],[Estudado]]-30)</f>
        <v/>
      </c>
      <c r="O763" s="53" t="str">
        <f>IF((Curso[[#This Row],[Estudado]]-60)&lt;$H$2,"",Curso[[#This Row],[Estudado]]-60)</f>
        <v/>
      </c>
      <c r="P763" s="53" t="str">
        <f>IF((Curso[[#This Row],[Estudado]]-120)&lt;$H$2,"",Curso[[#This Row],[Estudado]]-120)</f>
        <v/>
      </c>
      <c r="Q763" s="48"/>
    </row>
    <row r="764" spans="1:17" x14ac:dyDescent="0.25">
      <c r="A764" s="44">
        <f t="shared" si="54"/>
        <v>763</v>
      </c>
      <c r="B764" s="44" t="s">
        <v>493</v>
      </c>
      <c r="C764" s="44" t="s">
        <v>638</v>
      </c>
      <c r="D764" s="45">
        <v>0</v>
      </c>
      <c r="E764" s="44" t="s">
        <v>7</v>
      </c>
      <c r="F764" s="45">
        <f>Curso[[#This Row],[Tempo]]*$AG$4</f>
        <v>0</v>
      </c>
      <c r="G764" s="46">
        <f t="shared" si="53"/>
        <v>5.4920334108612536</v>
      </c>
      <c r="H764" s="47">
        <f>_xlfn.XLOOKUP(Curso[[#This Row],[Tempo Progr Acum]],Controle[Tempo Esperado Acum],Controle[Data corrida],,1,1)</f>
        <v>44742</v>
      </c>
      <c r="I764" s="44"/>
      <c r="J764" s="48">
        <f ca="1">IF(Curso[[#This Row],[Data Prevista]]&gt;TODAY(),0,IF(Curso[[#This Row],[Data Prevista]]=TODAY(),3,2))</f>
        <v>0</v>
      </c>
      <c r="K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4" s="53" t="str">
        <f>IF((Curso[[#This Row],[Estudado]]-7)&lt;$H$2,"",Curso[[#This Row],[Estudado]]-7)</f>
        <v/>
      </c>
      <c r="M764" s="53" t="str">
        <f>IF((Curso[[#This Row],[Estudado]]-15)&lt;$H$2,"",Curso[[#This Row],[Estudado]]-15)</f>
        <v/>
      </c>
      <c r="N764" s="53" t="str">
        <f>IF((Curso[[#This Row],[Estudado]]-30)&lt;$H$2,"",Curso[[#This Row],[Estudado]]-30)</f>
        <v/>
      </c>
      <c r="O764" s="53" t="str">
        <f>IF((Curso[[#This Row],[Estudado]]-60)&lt;$H$2,"",Curso[[#This Row],[Estudado]]-60)</f>
        <v/>
      </c>
      <c r="P764" s="53" t="str">
        <f>IF((Curso[[#This Row],[Estudado]]-120)&lt;$H$2,"",Curso[[#This Row],[Estudado]]-120)</f>
        <v/>
      </c>
      <c r="Q764" s="48"/>
    </row>
    <row r="765" spans="1:17" x14ac:dyDescent="0.25">
      <c r="A765" s="44">
        <f t="shared" si="54"/>
        <v>764</v>
      </c>
      <c r="B765" s="44" t="s">
        <v>493</v>
      </c>
      <c r="C765" s="44" t="s">
        <v>639</v>
      </c>
      <c r="D765" s="45">
        <v>0</v>
      </c>
      <c r="E765" s="44" t="s">
        <v>7</v>
      </c>
      <c r="F765" s="45">
        <f>Curso[[#This Row],[Tempo]]*$AG$4</f>
        <v>0</v>
      </c>
      <c r="G765" s="46">
        <f t="shared" si="53"/>
        <v>5.4920334108612536</v>
      </c>
      <c r="H765" s="47">
        <f>_xlfn.XLOOKUP(Curso[[#This Row],[Tempo Progr Acum]],Controle[Tempo Esperado Acum],Controle[Data corrida],,1,1)</f>
        <v>44742</v>
      </c>
      <c r="I765" s="44"/>
      <c r="J765" s="48">
        <f ca="1">IF(Curso[[#This Row],[Data Prevista]]&gt;TODAY(),0,IF(Curso[[#This Row],[Data Prevista]]=TODAY(),3,2))</f>
        <v>0</v>
      </c>
      <c r="K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5" s="53" t="str">
        <f>IF((Curso[[#This Row],[Estudado]]-7)&lt;$H$2,"",Curso[[#This Row],[Estudado]]-7)</f>
        <v/>
      </c>
      <c r="M765" s="53" t="str">
        <f>IF((Curso[[#This Row],[Estudado]]-15)&lt;$H$2,"",Curso[[#This Row],[Estudado]]-15)</f>
        <v/>
      </c>
      <c r="N765" s="53" t="str">
        <f>IF((Curso[[#This Row],[Estudado]]-30)&lt;$H$2,"",Curso[[#This Row],[Estudado]]-30)</f>
        <v/>
      </c>
      <c r="O765" s="53" t="str">
        <f>IF((Curso[[#This Row],[Estudado]]-60)&lt;$H$2,"",Curso[[#This Row],[Estudado]]-60)</f>
        <v/>
      </c>
      <c r="P765" s="53" t="str">
        <f>IF((Curso[[#This Row],[Estudado]]-120)&lt;$H$2,"",Curso[[#This Row],[Estudado]]-120)</f>
        <v/>
      </c>
      <c r="Q765" s="48"/>
    </row>
    <row r="766" spans="1:17" x14ac:dyDescent="0.25">
      <c r="A766" s="44">
        <f t="shared" si="54"/>
        <v>765</v>
      </c>
      <c r="B766" s="44" t="s">
        <v>493</v>
      </c>
      <c r="C766" s="44" t="s">
        <v>640</v>
      </c>
      <c r="D766" s="45">
        <v>0</v>
      </c>
      <c r="E766" s="44" t="s">
        <v>7</v>
      </c>
      <c r="F766" s="45">
        <f>Curso[[#This Row],[Tempo]]*$AG$4</f>
        <v>0</v>
      </c>
      <c r="G766" s="46">
        <f t="shared" si="53"/>
        <v>5.4920334108612536</v>
      </c>
      <c r="H766" s="47">
        <f>_xlfn.XLOOKUP(Curso[[#This Row],[Tempo Progr Acum]],Controle[Tempo Esperado Acum],Controle[Data corrida],,1,1)</f>
        <v>44742</v>
      </c>
      <c r="I766" s="44"/>
      <c r="J766" s="48">
        <f ca="1">IF(Curso[[#This Row],[Data Prevista]]&gt;TODAY(),0,IF(Curso[[#This Row],[Data Prevista]]=TODAY(),3,2))</f>
        <v>0</v>
      </c>
      <c r="K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6" s="53" t="str">
        <f>IF((Curso[[#This Row],[Estudado]]-7)&lt;$H$2,"",Curso[[#This Row],[Estudado]]-7)</f>
        <v/>
      </c>
      <c r="M766" s="53" t="str">
        <f>IF((Curso[[#This Row],[Estudado]]-15)&lt;$H$2,"",Curso[[#This Row],[Estudado]]-15)</f>
        <v/>
      </c>
      <c r="N766" s="53" t="str">
        <f>IF((Curso[[#This Row],[Estudado]]-30)&lt;$H$2,"",Curso[[#This Row],[Estudado]]-30)</f>
        <v/>
      </c>
      <c r="O766" s="53" t="str">
        <f>IF((Curso[[#This Row],[Estudado]]-60)&lt;$H$2,"",Curso[[#This Row],[Estudado]]-60)</f>
        <v/>
      </c>
      <c r="P766" s="53" t="str">
        <f>IF((Curso[[#This Row],[Estudado]]-120)&lt;$H$2,"",Curso[[#This Row],[Estudado]]-120)</f>
        <v/>
      </c>
      <c r="Q766" s="48"/>
    </row>
    <row r="767" spans="1:17" x14ac:dyDescent="0.25">
      <c r="A767" s="44">
        <f t="shared" si="54"/>
        <v>766</v>
      </c>
      <c r="B767" s="44" t="s">
        <v>493</v>
      </c>
      <c r="C767" s="44" t="s">
        <v>641</v>
      </c>
      <c r="D767" s="45">
        <v>3.8888888888888883E-3</v>
      </c>
      <c r="E767" s="44"/>
      <c r="F767" s="45">
        <f>Curso[[#This Row],[Tempo]]*$AG$4</f>
        <v>7.7124339690945679E-3</v>
      </c>
      <c r="G767" s="46">
        <f t="shared" si="53"/>
        <v>5.4997458448303478</v>
      </c>
      <c r="H767" s="47">
        <f>_xlfn.XLOOKUP(Curso[[#This Row],[Tempo Progr Acum]],Controle[Tempo Esperado Acum],Controle[Data corrida],,1,1)</f>
        <v>44742</v>
      </c>
      <c r="I767" s="44"/>
      <c r="J767" s="48">
        <f ca="1">IF(Curso[[#This Row],[Data Prevista]]&gt;TODAY(),0,IF(Curso[[#This Row],[Data Prevista]]=TODAY(),3,2))</f>
        <v>0</v>
      </c>
      <c r="K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7" s="53" t="str">
        <f>IF((Curso[[#This Row],[Estudado]]-7)&lt;$H$2,"",Curso[[#This Row],[Estudado]]-7)</f>
        <v/>
      </c>
      <c r="M767" s="53" t="str">
        <f>IF((Curso[[#This Row],[Estudado]]-15)&lt;$H$2,"",Curso[[#This Row],[Estudado]]-15)</f>
        <v/>
      </c>
      <c r="N767" s="53" t="str">
        <f>IF((Curso[[#This Row],[Estudado]]-30)&lt;$H$2,"",Curso[[#This Row],[Estudado]]-30)</f>
        <v/>
      </c>
      <c r="O767" s="53" t="str">
        <f>IF((Curso[[#This Row],[Estudado]]-60)&lt;$H$2,"",Curso[[#This Row],[Estudado]]-60)</f>
        <v/>
      </c>
      <c r="P767" s="53" t="str">
        <f>IF((Curso[[#This Row],[Estudado]]-120)&lt;$H$2,"",Curso[[#This Row],[Estudado]]-120)</f>
        <v/>
      </c>
      <c r="Q767" s="48"/>
    </row>
    <row r="768" spans="1:17" x14ac:dyDescent="0.25">
      <c r="A768" s="44">
        <f t="shared" si="54"/>
        <v>767</v>
      </c>
      <c r="B768" s="44" t="s">
        <v>493</v>
      </c>
      <c r="C768" s="44" t="s">
        <v>642</v>
      </c>
      <c r="D768" s="45">
        <v>7.2569444444444443E-3</v>
      </c>
      <c r="E768" s="44"/>
      <c r="F768" s="45">
        <f>Curso[[#This Row],[Tempo]]*$AG$4</f>
        <v>1.4391952674471116E-2</v>
      </c>
      <c r="G768" s="46">
        <f t="shared" si="53"/>
        <v>5.5141377975048185</v>
      </c>
      <c r="H768" s="47">
        <f>_xlfn.XLOOKUP(Curso[[#This Row],[Tempo Progr Acum]],Controle[Tempo Esperado Acum],Controle[Data corrida],,1,1)</f>
        <v>44742</v>
      </c>
      <c r="I768" s="44"/>
      <c r="J768" s="48">
        <f ca="1">IF(Curso[[#This Row],[Data Prevista]]&gt;TODAY(),0,IF(Curso[[#This Row],[Data Prevista]]=TODAY(),3,2))</f>
        <v>0</v>
      </c>
      <c r="K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8" s="53" t="str">
        <f>IF((Curso[[#This Row],[Estudado]]-7)&lt;$H$2,"",Curso[[#This Row],[Estudado]]-7)</f>
        <v/>
      </c>
      <c r="M768" s="53" t="str">
        <f>IF((Curso[[#This Row],[Estudado]]-15)&lt;$H$2,"",Curso[[#This Row],[Estudado]]-15)</f>
        <v/>
      </c>
      <c r="N768" s="53" t="str">
        <f>IF((Curso[[#This Row],[Estudado]]-30)&lt;$H$2,"",Curso[[#This Row],[Estudado]]-30)</f>
        <v/>
      </c>
      <c r="O768" s="53" t="str">
        <f>IF((Curso[[#This Row],[Estudado]]-60)&lt;$H$2,"",Curso[[#This Row],[Estudado]]-60)</f>
        <v/>
      </c>
      <c r="P768" s="53" t="str">
        <f>IF((Curso[[#This Row],[Estudado]]-120)&lt;$H$2,"",Curso[[#This Row],[Estudado]]-120)</f>
        <v/>
      </c>
      <c r="Q768" s="48"/>
    </row>
    <row r="769" spans="1:17" x14ac:dyDescent="0.25">
      <c r="A769" s="44">
        <f t="shared" si="54"/>
        <v>768</v>
      </c>
      <c r="B769" s="44" t="s">
        <v>493</v>
      </c>
      <c r="C769" s="44" t="s">
        <v>643</v>
      </c>
      <c r="D769" s="45">
        <v>3.6689814814814814E-3</v>
      </c>
      <c r="E769" s="44"/>
      <c r="F769" s="45">
        <f>Curso[[#This Row],[Tempo]]*$AG$4</f>
        <v>7.276314191080293E-3</v>
      </c>
      <c r="G769" s="46">
        <f t="shared" si="53"/>
        <v>5.5214141116958988</v>
      </c>
      <c r="H769" s="47">
        <f>_xlfn.XLOOKUP(Curso[[#This Row],[Tempo Progr Acum]],Controle[Tempo Esperado Acum],Controle[Data corrida],,1,1)</f>
        <v>44742</v>
      </c>
      <c r="I769" s="44"/>
      <c r="J769" s="48">
        <f ca="1">IF(Curso[[#This Row],[Data Prevista]]&gt;TODAY(),0,IF(Curso[[#This Row],[Data Prevista]]=TODAY(),3,2))</f>
        <v>0</v>
      </c>
      <c r="K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9" s="53" t="str">
        <f>IF((Curso[[#This Row],[Estudado]]-7)&lt;$H$2,"",Curso[[#This Row],[Estudado]]-7)</f>
        <v/>
      </c>
      <c r="M769" s="53" t="str">
        <f>IF((Curso[[#This Row],[Estudado]]-15)&lt;$H$2,"",Curso[[#This Row],[Estudado]]-15)</f>
        <v/>
      </c>
      <c r="N769" s="53" t="str">
        <f>IF((Curso[[#This Row],[Estudado]]-30)&lt;$H$2,"",Curso[[#This Row],[Estudado]]-30)</f>
        <v/>
      </c>
      <c r="O769" s="53" t="str">
        <f>IF((Curso[[#This Row],[Estudado]]-60)&lt;$H$2,"",Curso[[#This Row],[Estudado]]-60)</f>
        <v/>
      </c>
      <c r="P769" s="53" t="str">
        <f>IF((Curso[[#This Row],[Estudado]]-120)&lt;$H$2,"",Curso[[#This Row],[Estudado]]-120)</f>
        <v/>
      </c>
      <c r="Q769" s="48"/>
    </row>
    <row r="770" spans="1:17" x14ac:dyDescent="0.25">
      <c r="A770" s="44">
        <f t="shared" si="54"/>
        <v>769</v>
      </c>
      <c r="B770" s="44" t="s">
        <v>493</v>
      </c>
      <c r="C770" s="44" t="s">
        <v>644</v>
      </c>
      <c r="D770" s="45">
        <v>0</v>
      </c>
      <c r="E770" s="44" t="s">
        <v>7</v>
      </c>
      <c r="F770" s="45">
        <f>Curso[[#This Row],[Tempo]]*$AG$4</f>
        <v>0</v>
      </c>
      <c r="G770" s="46">
        <f t="shared" si="53"/>
        <v>5.5214141116958988</v>
      </c>
      <c r="H770" s="47">
        <f>_xlfn.XLOOKUP(Curso[[#This Row],[Tempo Progr Acum]],Controle[Tempo Esperado Acum],Controle[Data corrida],,1,1)</f>
        <v>44742</v>
      </c>
      <c r="I770" s="44"/>
      <c r="J770" s="48">
        <f ca="1">IF(Curso[[#This Row],[Data Prevista]]&gt;TODAY(),0,IF(Curso[[#This Row],[Data Prevista]]=TODAY(),3,2))</f>
        <v>0</v>
      </c>
      <c r="K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0" s="53" t="str">
        <f>IF((Curso[[#This Row],[Estudado]]-7)&lt;$H$2,"",Curso[[#This Row],[Estudado]]-7)</f>
        <v/>
      </c>
      <c r="M770" s="53" t="str">
        <f>IF((Curso[[#This Row],[Estudado]]-15)&lt;$H$2,"",Curso[[#This Row],[Estudado]]-15)</f>
        <v/>
      </c>
      <c r="N770" s="53" t="str">
        <f>IF((Curso[[#This Row],[Estudado]]-30)&lt;$H$2,"",Curso[[#This Row],[Estudado]]-30)</f>
        <v/>
      </c>
      <c r="O770" s="53" t="str">
        <f>IF((Curso[[#This Row],[Estudado]]-60)&lt;$H$2,"",Curso[[#This Row],[Estudado]]-60)</f>
        <v/>
      </c>
      <c r="P770" s="53" t="str">
        <f>IF((Curso[[#This Row],[Estudado]]-120)&lt;$H$2,"",Curso[[#This Row],[Estudado]]-120)</f>
        <v/>
      </c>
      <c r="Q770" s="48"/>
    </row>
    <row r="771" spans="1:17" x14ac:dyDescent="0.25">
      <c r="A771" s="44">
        <f t="shared" si="54"/>
        <v>770</v>
      </c>
      <c r="B771" s="44" t="s">
        <v>493</v>
      </c>
      <c r="C771" s="44" t="s">
        <v>645</v>
      </c>
      <c r="D771" s="45">
        <v>6.2499999999999995E-3</v>
      </c>
      <c r="E771" s="44"/>
      <c r="F771" s="45">
        <f>Curso[[#This Row],[Tempo]]*$AG$4</f>
        <v>1.239498316461627E-2</v>
      </c>
      <c r="G771" s="46">
        <f t="shared" si="53"/>
        <v>5.5338090948605148</v>
      </c>
      <c r="H771" s="47">
        <f>_xlfn.XLOOKUP(Curso[[#This Row],[Tempo Progr Acum]],Controle[Tempo Esperado Acum],Controle[Data corrida],,1,1)</f>
        <v>44743</v>
      </c>
      <c r="I771" s="44"/>
      <c r="J771" s="48">
        <f ca="1">IF(Curso[[#This Row],[Data Prevista]]&gt;TODAY(),0,IF(Curso[[#This Row],[Data Prevista]]=TODAY(),3,2))</f>
        <v>0</v>
      </c>
      <c r="K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1" s="53" t="str">
        <f>IF((Curso[[#This Row],[Estudado]]-7)&lt;$H$2,"",Curso[[#This Row],[Estudado]]-7)</f>
        <v/>
      </c>
      <c r="M771" s="53" t="str">
        <f>IF((Curso[[#This Row],[Estudado]]-15)&lt;$H$2,"",Curso[[#This Row],[Estudado]]-15)</f>
        <v/>
      </c>
      <c r="N771" s="53" t="str">
        <f>IF((Curso[[#This Row],[Estudado]]-30)&lt;$H$2,"",Curso[[#This Row],[Estudado]]-30)</f>
        <v/>
      </c>
      <c r="O771" s="53" t="str">
        <f>IF((Curso[[#This Row],[Estudado]]-60)&lt;$H$2,"",Curso[[#This Row],[Estudado]]-60)</f>
        <v/>
      </c>
      <c r="P771" s="53" t="str">
        <f>IF((Curso[[#This Row],[Estudado]]-120)&lt;$H$2,"",Curso[[#This Row],[Estudado]]-120)</f>
        <v/>
      </c>
      <c r="Q771" s="48"/>
    </row>
    <row r="772" spans="1:17" x14ac:dyDescent="0.25">
      <c r="A772" s="44">
        <f t="shared" si="54"/>
        <v>771</v>
      </c>
      <c r="B772" s="44" t="s">
        <v>493</v>
      </c>
      <c r="C772" s="44" t="s">
        <v>646</v>
      </c>
      <c r="D772" s="45">
        <v>3.4606481481481485E-3</v>
      </c>
      <c r="E772" s="44"/>
      <c r="F772" s="45">
        <f>Curso[[#This Row],[Tempo]]*$AG$4</f>
        <v>6.8631480855930842E-3</v>
      </c>
      <c r="G772" s="46">
        <f t="shared" ref="G772:G835" si="55">F772+G771</f>
        <v>5.5406722429461075</v>
      </c>
      <c r="H772" s="47">
        <f>_xlfn.XLOOKUP(Curso[[#This Row],[Tempo Progr Acum]],Controle[Tempo Esperado Acum],Controle[Data corrida],,1,1)</f>
        <v>44743</v>
      </c>
      <c r="I772" s="44"/>
      <c r="J772" s="48">
        <f ca="1">IF(Curso[[#This Row],[Data Prevista]]&gt;TODAY(),0,IF(Curso[[#This Row],[Data Prevista]]=TODAY(),3,2))</f>
        <v>0</v>
      </c>
      <c r="K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2" s="53" t="str">
        <f>IF((Curso[[#This Row],[Estudado]]-7)&lt;$H$2,"",Curso[[#This Row],[Estudado]]-7)</f>
        <v/>
      </c>
      <c r="M772" s="53" t="str">
        <f>IF((Curso[[#This Row],[Estudado]]-15)&lt;$H$2,"",Curso[[#This Row],[Estudado]]-15)</f>
        <v/>
      </c>
      <c r="N772" s="53" t="str">
        <f>IF((Curso[[#This Row],[Estudado]]-30)&lt;$H$2,"",Curso[[#This Row],[Estudado]]-30)</f>
        <v/>
      </c>
      <c r="O772" s="53" t="str">
        <f>IF((Curso[[#This Row],[Estudado]]-60)&lt;$H$2,"",Curso[[#This Row],[Estudado]]-60)</f>
        <v/>
      </c>
      <c r="P772" s="53" t="str">
        <f>IF((Curso[[#This Row],[Estudado]]-120)&lt;$H$2,"",Curso[[#This Row],[Estudado]]-120)</f>
        <v/>
      </c>
      <c r="Q772" s="48"/>
    </row>
    <row r="773" spans="1:17" x14ac:dyDescent="0.25">
      <c r="A773" s="44">
        <f t="shared" si="54"/>
        <v>772</v>
      </c>
      <c r="B773" s="44" t="s">
        <v>493</v>
      </c>
      <c r="C773" s="44" t="s">
        <v>647</v>
      </c>
      <c r="D773" s="45">
        <v>6.7592592592592591E-3</v>
      </c>
      <c r="E773" s="44"/>
      <c r="F773" s="45">
        <f>Curso[[#This Row],[Tempo]]*$AG$4</f>
        <v>1.3404944755807226E-2</v>
      </c>
      <c r="G773" s="46">
        <f t="shared" si="55"/>
        <v>5.5540771877019148</v>
      </c>
      <c r="H773" s="47">
        <f>_xlfn.XLOOKUP(Curso[[#This Row],[Tempo Progr Acum]],Controle[Tempo Esperado Acum],Controle[Data corrida],,1,1)</f>
        <v>44743</v>
      </c>
      <c r="I773" s="44"/>
      <c r="J773" s="48">
        <f ca="1">IF(Curso[[#This Row],[Data Prevista]]&gt;TODAY(),0,IF(Curso[[#This Row],[Data Prevista]]=TODAY(),3,2))</f>
        <v>0</v>
      </c>
      <c r="K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3" s="53" t="str">
        <f>IF((Curso[[#This Row],[Estudado]]-7)&lt;$H$2,"",Curso[[#This Row],[Estudado]]-7)</f>
        <v/>
      </c>
      <c r="M773" s="53" t="str">
        <f>IF((Curso[[#This Row],[Estudado]]-15)&lt;$H$2,"",Curso[[#This Row],[Estudado]]-15)</f>
        <v/>
      </c>
      <c r="N773" s="53" t="str">
        <f>IF((Curso[[#This Row],[Estudado]]-30)&lt;$H$2,"",Curso[[#This Row],[Estudado]]-30)</f>
        <v/>
      </c>
      <c r="O773" s="53" t="str">
        <f>IF((Curso[[#This Row],[Estudado]]-60)&lt;$H$2,"",Curso[[#This Row],[Estudado]]-60)</f>
        <v/>
      </c>
      <c r="P773" s="53" t="str">
        <f>IF((Curso[[#This Row],[Estudado]]-120)&lt;$H$2,"",Curso[[#This Row],[Estudado]]-120)</f>
        <v/>
      </c>
      <c r="Q773" s="48"/>
    </row>
    <row r="774" spans="1:17" x14ac:dyDescent="0.25">
      <c r="A774" s="44">
        <f t="shared" ref="A774:A837" si="56">A773+1</f>
        <v>773</v>
      </c>
      <c r="B774" s="44" t="s">
        <v>493</v>
      </c>
      <c r="C774" s="44" t="s">
        <v>648</v>
      </c>
      <c r="D774" s="45">
        <v>6.9097222222222225E-3</v>
      </c>
      <c r="E774" s="44"/>
      <c r="F774" s="45">
        <f>Curso[[#This Row],[Tempo]]*$AG$4</f>
        <v>1.37033424986591E-2</v>
      </c>
      <c r="G774" s="46">
        <f t="shared" si="55"/>
        <v>5.5677805302005741</v>
      </c>
      <c r="H774" s="47">
        <f>_xlfn.XLOOKUP(Curso[[#This Row],[Tempo Progr Acum]],Controle[Tempo Esperado Acum],Controle[Data corrida],,1,1)</f>
        <v>44743</v>
      </c>
      <c r="I774" s="44"/>
      <c r="J774" s="48">
        <f ca="1">IF(Curso[[#This Row],[Data Prevista]]&gt;TODAY(),0,IF(Curso[[#This Row],[Data Prevista]]=TODAY(),3,2))</f>
        <v>0</v>
      </c>
      <c r="K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4" s="53" t="str">
        <f>IF((Curso[[#This Row],[Estudado]]-7)&lt;$H$2,"",Curso[[#This Row],[Estudado]]-7)</f>
        <v/>
      </c>
      <c r="M774" s="53" t="str">
        <f>IF((Curso[[#This Row],[Estudado]]-15)&lt;$H$2,"",Curso[[#This Row],[Estudado]]-15)</f>
        <v/>
      </c>
      <c r="N774" s="53" t="str">
        <f>IF((Curso[[#This Row],[Estudado]]-30)&lt;$H$2,"",Curso[[#This Row],[Estudado]]-30)</f>
        <v/>
      </c>
      <c r="O774" s="53" t="str">
        <f>IF((Curso[[#This Row],[Estudado]]-60)&lt;$H$2,"",Curso[[#This Row],[Estudado]]-60)</f>
        <v/>
      </c>
      <c r="P774" s="53" t="str">
        <f>IF((Curso[[#This Row],[Estudado]]-120)&lt;$H$2,"",Curso[[#This Row],[Estudado]]-120)</f>
        <v/>
      </c>
      <c r="Q774" s="48"/>
    </row>
    <row r="775" spans="1:17" x14ac:dyDescent="0.25">
      <c r="A775" s="44">
        <f t="shared" si="56"/>
        <v>774</v>
      </c>
      <c r="B775" s="44" t="s">
        <v>493</v>
      </c>
      <c r="C775" s="44" t="s">
        <v>649</v>
      </c>
      <c r="D775" s="45">
        <v>3.8425925925925923E-3</v>
      </c>
      <c r="E775" s="44"/>
      <c r="F775" s="45">
        <f>Curso[[#This Row],[Tempo]]*$AG$4</f>
        <v>7.6206192789862997E-3</v>
      </c>
      <c r="G775" s="46">
        <f t="shared" si="55"/>
        <v>5.5754011494795606</v>
      </c>
      <c r="H775" s="47">
        <f>_xlfn.XLOOKUP(Curso[[#This Row],[Tempo Progr Acum]],Controle[Tempo Esperado Acum],Controle[Data corrida],,1,1)</f>
        <v>44743</v>
      </c>
      <c r="I775" s="44"/>
      <c r="J775" s="48">
        <f ca="1">IF(Curso[[#This Row],[Data Prevista]]&gt;TODAY(),0,IF(Curso[[#This Row],[Data Prevista]]=TODAY(),3,2))</f>
        <v>0</v>
      </c>
      <c r="K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5" s="53" t="str">
        <f>IF((Curso[[#This Row],[Estudado]]-7)&lt;$H$2,"",Curso[[#This Row],[Estudado]]-7)</f>
        <v/>
      </c>
      <c r="M775" s="53" t="str">
        <f>IF((Curso[[#This Row],[Estudado]]-15)&lt;$H$2,"",Curso[[#This Row],[Estudado]]-15)</f>
        <v/>
      </c>
      <c r="N775" s="53" t="str">
        <f>IF((Curso[[#This Row],[Estudado]]-30)&lt;$H$2,"",Curso[[#This Row],[Estudado]]-30)</f>
        <v/>
      </c>
      <c r="O775" s="53" t="str">
        <f>IF((Curso[[#This Row],[Estudado]]-60)&lt;$H$2,"",Curso[[#This Row],[Estudado]]-60)</f>
        <v/>
      </c>
      <c r="P775" s="53" t="str">
        <f>IF((Curso[[#This Row],[Estudado]]-120)&lt;$H$2,"",Curso[[#This Row],[Estudado]]-120)</f>
        <v/>
      </c>
      <c r="Q775" s="48"/>
    </row>
    <row r="776" spans="1:17" x14ac:dyDescent="0.25">
      <c r="A776" s="44">
        <f t="shared" si="56"/>
        <v>775</v>
      </c>
      <c r="B776" s="44" t="s">
        <v>493</v>
      </c>
      <c r="C776" s="44" t="s">
        <v>650</v>
      </c>
      <c r="D776" s="45">
        <v>6.2615740740740748E-3</v>
      </c>
      <c r="E776" s="44"/>
      <c r="F776" s="45">
        <f>Curso[[#This Row],[Tempo]]*$AG$4</f>
        <v>1.241793683714334E-2</v>
      </c>
      <c r="G776" s="46">
        <f t="shared" si="55"/>
        <v>5.5878190863167037</v>
      </c>
      <c r="H776" s="47">
        <f>_xlfn.XLOOKUP(Curso[[#This Row],[Tempo Progr Acum]],Controle[Tempo Esperado Acum],Controle[Data corrida],,1,1)</f>
        <v>44743</v>
      </c>
      <c r="I776" s="44"/>
      <c r="J776" s="48">
        <f ca="1">IF(Curso[[#This Row],[Data Prevista]]&gt;TODAY(),0,IF(Curso[[#This Row],[Data Prevista]]=TODAY(),3,2))</f>
        <v>0</v>
      </c>
      <c r="K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6" s="53" t="str">
        <f>IF((Curso[[#This Row],[Estudado]]-7)&lt;$H$2,"",Curso[[#This Row],[Estudado]]-7)</f>
        <v/>
      </c>
      <c r="M776" s="53" t="str">
        <f>IF((Curso[[#This Row],[Estudado]]-15)&lt;$H$2,"",Curso[[#This Row],[Estudado]]-15)</f>
        <v/>
      </c>
      <c r="N776" s="53" t="str">
        <f>IF((Curso[[#This Row],[Estudado]]-30)&lt;$H$2,"",Curso[[#This Row],[Estudado]]-30)</f>
        <v/>
      </c>
      <c r="O776" s="53" t="str">
        <f>IF((Curso[[#This Row],[Estudado]]-60)&lt;$H$2,"",Curso[[#This Row],[Estudado]]-60)</f>
        <v/>
      </c>
      <c r="P776" s="53" t="str">
        <f>IF((Curso[[#This Row],[Estudado]]-120)&lt;$H$2,"",Curso[[#This Row],[Estudado]]-120)</f>
        <v/>
      </c>
      <c r="Q776" s="48"/>
    </row>
    <row r="777" spans="1:17" x14ac:dyDescent="0.25">
      <c r="A777" s="44">
        <f t="shared" si="56"/>
        <v>776</v>
      </c>
      <c r="B777" s="44" t="s">
        <v>493</v>
      </c>
      <c r="C777" s="44" t="s">
        <v>651</v>
      </c>
      <c r="D777" s="45">
        <v>5.9259259259259256E-3</v>
      </c>
      <c r="E777" s="44"/>
      <c r="F777" s="45">
        <f>Curso[[#This Row],[Tempo]]*$AG$4</f>
        <v>1.1752280333858391E-2</v>
      </c>
      <c r="G777" s="46">
        <f t="shared" si="55"/>
        <v>5.5995713666505624</v>
      </c>
      <c r="H777" s="47">
        <f>_xlfn.XLOOKUP(Curso[[#This Row],[Tempo Progr Acum]],Controle[Tempo Esperado Acum],Controle[Data corrida],,1,1)</f>
        <v>44743</v>
      </c>
      <c r="I777" s="44"/>
      <c r="J777" s="48">
        <f ca="1">IF(Curso[[#This Row],[Data Prevista]]&gt;TODAY(),0,IF(Curso[[#This Row],[Data Prevista]]=TODAY(),3,2))</f>
        <v>0</v>
      </c>
      <c r="K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7" s="53" t="str">
        <f>IF((Curso[[#This Row],[Estudado]]-7)&lt;$H$2,"",Curso[[#This Row],[Estudado]]-7)</f>
        <v/>
      </c>
      <c r="M777" s="53" t="str">
        <f>IF((Curso[[#This Row],[Estudado]]-15)&lt;$H$2,"",Curso[[#This Row],[Estudado]]-15)</f>
        <v/>
      </c>
      <c r="N777" s="53" t="str">
        <f>IF((Curso[[#This Row],[Estudado]]-30)&lt;$H$2,"",Curso[[#This Row],[Estudado]]-30)</f>
        <v/>
      </c>
      <c r="O777" s="53" t="str">
        <f>IF((Curso[[#This Row],[Estudado]]-60)&lt;$H$2,"",Curso[[#This Row],[Estudado]]-60)</f>
        <v/>
      </c>
      <c r="P777" s="53" t="str">
        <f>IF((Curso[[#This Row],[Estudado]]-120)&lt;$H$2,"",Curso[[#This Row],[Estudado]]-120)</f>
        <v/>
      </c>
      <c r="Q777" s="48"/>
    </row>
    <row r="778" spans="1:17" x14ac:dyDescent="0.25">
      <c r="A778" s="44">
        <f t="shared" si="56"/>
        <v>777</v>
      </c>
      <c r="B778" s="44" t="s">
        <v>493</v>
      </c>
      <c r="C778" s="44" t="s">
        <v>652</v>
      </c>
      <c r="D778" s="45">
        <v>0</v>
      </c>
      <c r="E778" s="44" t="s">
        <v>7</v>
      </c>
      <c r="F778" s="45">
        <f>Curso[[#This Row],[Tempo]]*$AG$4</f>
        <v>0</v>
      </c>
      <c r="G778" s="46">
        <f t="shared" si="55"/>
        <v>5.5995713666505624</v>
      </c>
      <c r="H778" s="47">
        <f>_xlfn.XLOOKUP(Curso[[#This Row],[Tempo Progr Acum]],Controle[Tempo Esperado Acum],Controle[Data corrida],,1,1)</f>
        <v>44743</v>
      </c>
      <c r="I778" s="44"/>
      <c r="J778" s="48">
        <f ca="1">IF(Curso[[#This Row],[Data Prevista]]&gt;TODAY(),0,IF(Curso[[#This Row],[Data Prevista]]=TODAY(),3,2))</f>
        <v>0</v>
      </c>
      <c r="K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8" s="53" t="str">
        <f>IF((Curso[[#This Row],[Estudado]]-7)&lt;$H$2,"",Curso[[#This Row],[Estudado]]-7)</f>
        <v/>
      </c>
      <c r="M778" s="53" t="str">
        <f>IF((Curso[[#This Row],[Estudado]]-15)&lt;$H$2,"",Curso[[#This Row],[Estudado]]-15)</f>
        <v/>
      </c>
      <c r="N778" s="53" t="str">
        <f>IF((Curso[[#This Row],[Estudado]]-30)&lt;$H$2,"",Curso[[#This Row],[Estudado]]-30)</f>
        <v/>
      </c>
      <c r="O778" s="53" t="str">
        <f>IF((Curso[[#This Row],[Estudado]]-60)&lt;$H$2,"",Curso[[#This Row],[Estudado]]-60)</f>
        <v/>
      </c>
      <c r="P778" s="53" t="str">
        <f>IF((Curso[[#This Row],[Estudado]]-120)&lt;$H$2,"",Curso[[#This Row],[Estudado]]-120)</f>
        <v/>
      </c>
      <c r="Q778" s="48"/>
    </row>
    <row r="779" spans="1:17" x14ac:dyDescent="0.25">
      <c r="A779" s="44">
        <f t="shared" si="56"/>
        <v>778</v>
      </c>
      <c r="B779" s="44" t="s">
        <v>493</v>
      </c>
      <c r="C779" s="44" t="s">
        <v>653</v>
      </c>
      <c r="D779" s="45">
        <v>3.9120370370370368E-3</v>
      </c>
      <c r="E779" s="44"/>
      <c r="F779" s="45">
        <f>Curso[[#This Row],[Tempo]]*$AG$4</f>
        <v>7.7583413141487029E-3</v>
      </c>
      <c r="G779" s="46">
        <f t="shared" si="55"/>
        <v>5.6073297079647109</v>
      </c>
      <c r="H779" s="47">
        <f>_xlfn.XLOOKUP(Curso[[#This Row],[Tempo Progr Acum]],Controle[Tempo Esperado Acum],Controle[Data corrida],,1,1)</f>
        <v>44743</v>
      </c>
      <c r="I779" s="44"/>
      <c r="J779" s="48">
        <f ca="1">IF(Curso[[#This Row],[Data Prevista]]&gt;TODAY(),0,IF(Curso[[#This Row],[Data Prevista]]=TODAY(),3,2))</f>
        <v>0</v>
      </c>
      <c r="K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9" s="53" t="str">
        <f>IF((Curso[[#This Row],[Estudado]]-7)&lt;$H$2,"",Curso[[#This Row],[Estudado]]-7)</f>
        <v/>
      </c>
      <c r="M779" s="53" t="str">
        <f>IF((Curso[[#This Row],[Estudado]]-15)&lt;$H$2,"",Curso[[#This Row],[Estudado]]-15)</f>
        <v/>
      </c>
      <c r="N779" s="53" t="str">
        <f>IF((Curso[[#This Row],[Estudado]]-30)&lt;$H$2,"",Curso[[#This Row],[Estudado]]-30)</f>
        <v/>
      </c>
      <c r="O779" s="53" t="str">
        <f>IF((Curso[[#This Row],[Estudado]]-60)&lt;$H$2,"",Curso[[#This Row],[Estudado]]-60)</f>
        <v/>
      </c>
      <c r="P779" s="53" t="str">
        <f>IF((Curso[[#This Row],[Estudado]]-120)&lt;$H$2,"",Curso[[#This Row],[Estudado]]-120)</f>
        <v/>
      </c>
      <c r="Q779" s="48"/>
    </row>
    <row r="780" spans="1:17" x14ac:dyDescent="0.25">
      <c r="A780" s="44">
        <f t="shared" si="56"/>
        <v>779</v>
      </c>
      <c r="B780" s="44" t="s">
        <v>493</v>
      </c>
      <c r="C780" s="44" t="s">
        <v>252</v>
      </c>
      <c r="D780" s="45">
        <v>2.0254629629629629E-3</v>
      </c>
      <c r="E780" s="44"/>
      <c r="F780" s="45">
        <f>Curso[[#This Row],[Tempo]]*$AG$4</f>
        <v>4.0168926922367542E-3</v>
      </c>
      <c r="G780" s="46">
        <f t="shared" si="55"/>
        <v>5.6113466006569475</v>
      </c>
      <c r="H780" s="47">
        <f>_xlfn.XLOOKUP(Curso[[#This Row],[Tempo Progr Acum]],Controle[Tempo Esperado Acum],Controle[Data corrida],,1,1)</f>
        <v>44744</v>
      </c>
      <c r="I780" s="44"/>
      <c r="J780" s="48">
        <f ca="1">IF(Curso[[#This Row],[Data Prevista]]&gt;TODAY(),0,IF(Curso[[#This Row],[Data Prevista]]=TODAY(),3,2))</f>
        <v>0</v>
      </c>
      <c r="K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0" s="53" t="str">
        <f>IF((Curso[[#This Row],[Estudado]]-7)&lt;$H$2,"",Curso[[#This Row],[Estudado]]-7)</f>
        <v/>
      </c>
      <c r="M780" s="53" t="str">
        <f>IF((Curso[[#This Row],[Estudado]]-15)&lt;$H$2,"",Curso[[#This Row],[Estudado]]-15)</f>
        <v/>
      </c>
      <c r="N780" s="53" t="str">
        <f>IF((Curso[[#This Row],[Estudado]]-30)&lt;$H$2,"",Curso[[#This Row],[Estudado]]-30)</f>
        <v/>
      </c>
      <c r="O780" s="53" t="str">
        <f>IF((Curso[[#This Row],[Estudado]]-60)&lt;$H$2,"",Curso[[#This Row],[Estudado]]-60)</f>
        <v/>
      </c>
      <c r="P780" s="53" t="str">
        <f>IF((Curso[[#This Row],[Estudado]]-120)&lt;$H$2,"",Curso[[#This Row],[Estudado]]-120)</f>
        <v/>
      </c>
      <c r="Q780" s="48"/>
    </row>
    <row r="781" spans="1:17" x14ac:dyDescent="0.25">
      <c r="A781" s="44">
        <f t="shared" si="56"/>
        <v>780</v>
      </c>
      <c r="B781" s="44" t="s">
        <v>493</v>
      </c>
      <c r="C781" s="44" t="s">
        <v>654</v>
      </c>
      <c r="D781" s="45">
        <v>4.8726851851851856E-3</v>
      </c>
      <c r="E781" s="44"/>
      <c r="F781" s="45">
        <f>Curso[[#This Row],[Tempo]]*$AG$4</f>
        <v>9.6634961338952791E-3</v>
      </c>
      <c r="G781" s="46">
        <f t="shared" si="55"/>
        <v>5.621010096790843</v>
      </c>
      <c r="H781" s="47">
        <f>_xlfn.XLOOKUP(Curso[[#This Row],[Tempo Progr Acum]],Controle[Tempo Esperado Acum],Controle[Data corrida],,1,1)</f>
        <v>44744</v>
      </c>
      <c r="I781" s="44"/>
      <c r="J781" s="48">
        <f ca="1">IF(Curso[[#This Row],[Data Prevista]]&gt;TODAY(),0,IF(Curso[[#This Row],[Data Prevista]]=TODAY(),3,2))</f>
        <v>0</v>
      </c>
      <c r="K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1" s="53" t="str">
        <f>IF((Curso[[#This Row],[Estudado]]-7)&lt;$H$2,"",Curso[[#This Row],[Estudado]]-7)</f>
        <v/>
      </c>
      <c r="M781" s="53" t="str">
        <f>IF((Curso[[#This Row],[Estudado]]-15)&lt;$H$2,"",Curso[[#This Row],[Estudado]]-15)</f>
        <v/>
      </c>
      <c r="N781" s="53" t="str">
        <f>IF((Curso[[#This Row],[Estudado]]-30)&lt;$H$2,"",Curso[[#This Row],[Estudado]]-30)</f>
        <v/>
      </c>
      <c r="O781" s="53" t="str">
        <f>IF((Curso[[#This Row],[Estudado]]-60)&lt;$H$2,"",Curso[[#This Row],[Estudado]]-60)</f>
        <v/>
      </c>
      <c r="P781" s="53" t="str">
        <f>IF((Curso[[#This Row],[Estudado]]-120)&lt;$H$2,"",Curso[[#This Row],[Estudado]]-120)</f>
        <v/>
      </c>
      <c r="Q781" s="48"/>
    </row>
    <row r="782" spans="1:17" x14ac:dyDescent="0.25">
      <c r="A782" s="44">
        <f t="shared" si="56"/>
        <v>781</v>
      </c>
      <c r="B782" s="44" t="s">
        <v>493</v>
      </c>
      <c r="C782" s="44" t="s">
        <v>319</v>
      </c>
      <c r="D782" s="45">
        <v>6.4004629629629628E-3</v>
      </c>
      <c r="E782" s="44"/>
      <c r="F782" s="45">
        <f>Curso[[#This Row],[Tempo]]*$AG$4</f>
        <v>1.2693380907468145E-2</v>
      </c>
      <c r="G782" s="46">
        <f t="shared" si="55"/>
        <v>5.6337034776983108</v>
      </c>
      <c r="H782" s="47">
        <f>_xlfn.XLOOKUP(Curso[[#This Row],[Tempo Progr Acum]],Controle[Tempo Esperado Acum],Controle[Data corrida],,1,1)</f>
        <v>44744</v>
      </c>
      <c r="I782" s="44"/>
      <c r="J782" s="48">
        <f ca="1">IF(Curso[[#This Row],[Data Prevista]]&gt;TODAY(),0,IF(Curso[[#This Row],[Data Prevista]]=TODAY(),3,2))</f>
        <v>0</v>
      </c>
      <c r="K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2" s="53" t="str">
        <f>IF((Curso[[#This Row],[Estudado]]-7)&lt;$H$2,"",Curso[[#This Row],[Estudado]]-7)</f>
        <v/>
      </c>
      <c r="M782" s="53" t="str">
        <f>IF((Curso[[#This Row],[Estudado]]-15)&lt;$H$2,"",Curso[[#This Row],[Estudado]]-15)</f>
        <v/>
      </c>
      <c r="N782" s="53" t="str">
        <f>IF((Curso[[#This Row],[Estudado]]-30)&lt;$H$2,"",Curso[[#This Row],[Estudado]]-30)</f>
        <v/>
      </c>
      <c r="O782" s="53" t="str">
        <f>IF((Curso[[#This Row],[Estudado]]-60)&lt;$H$2,"",Curso[[#This Row],[Estudado]]-60)</f>
        <v/>
      </c>
      <c r="P782" s="53" t="str">
        <f>IF((Curso[[#This Row],[Estudado]]-120)&lt;$H$2,"",Curso[[#This Row],[Estudado]]-120)</f>
        <v/>
      </c>
      <c r="Q782" s="48"/>
    </row>
    <row r="783" spans="1:17" x14ac:dyDescent="0.25">
      <c r="A783" s="44">
        <f t="shared" si="56"/>
        <v>782</v>
      </c>
      <c r="B783" s="44" t="s">
        <v>493</v>
      </c>
      <c r="C783" s="44" t="s">
        <v>655</v>
      </c>
      <c r="D783" s="45">
        <v>6.6435185185185182E-3</v>
      </c>
      <c r="E783" s="44"/>
      <c r="F783" s="45">
        <f>Curso[[#This Row],[Tempo]]*$AG$4</f>
        <v>1.3175408030536555E-2</v>
      </c>
      <c r="G783" s="46">
        <f t="shared" si="55"/>
        <v>5.6468788857288477</v>
      </c>
      <c r="H783" s="47">
        <f>_xlfn.XLOOKUP(Curso[[#This Row],[Tempo Progr Acum]],Controle[Tempo Esperado Acum],Controle[Data corrida],,1,1)</f>
        <v>44744</v>
      </c>
      <c r="I783" s="44"/>
      <c r="J783" s="48">
        <f ca="1">IF(Curso[[#This Row],[Data Prevista]]&gt;TODAY(),0,IF(Curso[[#This Row],[Data Prevista]]=TODAY(),3,2))</f>
        <v>0</v>
      </c>
      <c r="K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3" s="53" t="str">
        <f>IF((Curso[[#This Row],[Estudado]]-7)&lt;$H$2,"",Curso[[#This Row],[Estudado]]-7)</f>
        <v/>
      </c>
      <c r="M783" s="53" t="str">
        <f>IF((Curso[[#This Row],[Estudado]]-15)&lt;$H$2,"",Curso[[#This Row],[Estudado]]-15)</f>
        <v/>
      </c>
      <c r="N783" s="53" t="str">
        <f>IF((Curso[[#This Row],[Estudado]]-30)&lt;$H$2,"",Curso[[#This Row],[Estudado]]-30)</f>
        <v/>
      </c>
      <c r="O783" s="53" t="str">
        <f>IF((Curso[[#This Row],[Estudado]]-60)&lt;$H$2,"",Curso[[#This Row],[Estudado]]-60)</f>
        <v/>
      </c>
      <c r="P783" s="53" t="str">
        <f>IF((Curso[[#This Row],[Estudado]]-120)&lt;$H$2,"",Curso[[#This Row],[Estudado]]-120)</f>
        <v/>
      </c>
      <c r="Q783" s="48"/>
    </row>
    <row r="784" spans="1:17" x14ac:dyDescent="0.25">
      <c r="A784" s="44">
        <f t="shared" si="56"/>
        <v>783</v>
      </c>
      <c r="B784" s="44" t="s">
        <v>493</v>
      </c>
      <c r="C784" s="44" t="s">
        <v>656</v>
      </c>
      <c r="D784" s="45">
        <v>4.5254629629629629E-3</v>
      </c>
      <c r="E784" s="44"/>
      <c r="F784" s="45">
        <f>Curso[[#This Row],[Tempo]]*$AG$4</f>
        <v>8.9748859580832639E-3</v>
      </c>
      <c r="G784" s="46">
        <f t="shared" si="55"/>
        <v>5.6558537716869308</v>
      </c>
      <c r="H784" s="47">
        <f>_xlfn.XLOOKUP(Curso[[#This Row],[Tempo Progr Acum]],Controle[Tempo Esperado Acum],Controle[Data corrida],,1,1)</f>
        <v>44744</v>
      </c>
      <c r="I784" s="44"/>
      <c r="J784" s="48">
        <f ca="1">IF(Curso[[#This Row],[Data Prevista]]&gt;TODAY(),0,IF(Curso[[#This Row],[Data Prevista]]=TODAY(),3,2))</f>
        <v>0</v>
      </c>
      <c r="K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4" s="53" t="str">
        <f>IF((Curso[[#This Row],[Estudado]]-7)&lt;$H$2,"",Curso[[#This Row],[Estudado]]-7)</f>
        <v/>
      </c>
      <c r="M784" s="53" t="str">
        <f>IF((Curso[[#This Row],[Estudado]]-15)&lt;$H$2,"",Curso[[#This Row],[Estudado]]-15)</f>
        <v/>
      </c>
      <c r="N784" s="53" t="str">
        <f>IF((Curso[[#This Row],[Estudado]]-30)&lt;$H$2,"",Curso[[#This Row],[Estudado]]-30)</f>
        <v/>
      </c>
      <c r="O784" s="53" t="str">
        <f>IF((Curso[[#This Row],[Estudado]]-60)&lt;$H$2,"",Curso[[#This Row],[Estudado]]-60)</f>
        <v/>
      </c>
      <c r="P784" s="53" t="str">
        <f>IF((Curso[[#This Row],[Estudado]]-120)&lt;$H$2,"",Curso[[#This Row],[Estudado]]-120)</f>
        <v/>
      </c>
      <c r="Q784" s="48"/>
    </row>
    <row r="785" spans="1:17" x14ac:dyDescent="0.25">
      <c r="A785" s="44">
        <f t="shared" si="56"/>
        <v>784</v>
      </c>
      <c r="B785" s="44" t="s">
        <v>493</v>
      </c>
      <c r="C785" s="44" t="s">
        <v>657</v>
      </c>
      <c r="D785" s="45">
        <v>3.8773148148148143E-3</v>
      </c>
      <c r="E785" s="44"/>
      <c r="F785" s="45">
        <f>Curso[[#This Row],[Tempo]]*$AG$4</f>
        <v>7.6894802965675009E-3</v>
      </c>
      <c r="G785" s="46">
        <f t="shared" si="55"/>
        <v>5.6635432519834987</v>
      </c>
      <c r="H785" s="47">
        <f>_xlfn.XLOOKUP(Curso[[#This Row],[Tempo Progr Acum]],Controle[Tempo Esperado Acum],Controle[Data corrida],,1,1)</f>
        <v>44744</v>
      </c>
      <c r="I785" s="44"/>
      <c r="J785" s="48">
        <f ca="1">IF(Curso[[#This Row],[Data Prevista]]&gt;TODAY(),0,IF(Curso[[#This Row],[Data Prevista]]=TODAY(),3,2))</f>
        <v>0</v>
      </c>
      <c r="K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5" s="53" t="str">
        <f>IF((Curso[[#This Row],[Estudado]]-7)&lt;$H$2,"",Curso[[#This Row],[Estudado]]-7)</f>
        <v/>
      </c>
      <c r="M785" s="53" t="str">
        <f>IF((Curso[[#This Row],[Estudado]]-15)&lt;$H$2,"",Curso[[#This Row],[Estudado]]-15)</f>
        <v/>
      </c>
      <c r="N785" s="53" t="str">
        <f>IF((Curso[[#This Row],[Estudado]]-30)&lt;$H$2,"",Curso[[#This Row],[Estudado]]-30)</f>
        <v/>
      </c>
      <c r="O785" s="53" t="str">
        <f>IF((Curso[[#This Row],[Estudado]]-60)&lt;$H$2,"",Curso[[#This Row],[Estudado]]-60)</f>
        <v/>
      </c>
      <c r="P785" s="53" t="str">
        <f>IF((Curso[[#This Row],[Estudado]]-120)&lt;$H$2,"",Curso[[#This Row],[Estudado]]-120)</f>
        <v/>
      </c>
      <c r="Q785" s="48"/>
    </row>
    <row r="786" spans="1:17" x14ac:dyDescent="0.25">
      <c r="A786" s="44">
        <f t="shared" si="56"/>
        <v>785</v>
      </c>
      <c r="B786" s="44" t="s">
        <v>493</v>
      </c>
      <c r="C786" s="44" t="s">
        <v>658</v>
      </c>
      <c r="D786" s="45">
        <v>5.4398148148148149E-3</v>
      </c>
      <c r="E786" s="44"/>
      <c r="F786" s="45">
        <f>Curso[[#This Row],[Tempo]]*$AG$4</f>
        <v>1.0788226087721569E-2</v>
      </c>
      <c r="G786" s="46">
        <f t="shared" si="55"/>
        <v>5.6743314780712204</v>
      </c>
      <c r="H786" s="47">
        <f>_xlfn.XLOOKUP(Curso[[#This Row],[Tempo Progr Acum]],Controle[Tempo Esperado Acum],Controle[Data corrida],,1,1)</f>
        <v>44744</v>
      </c>
      <c r="I786" s="44"/>
      <c r="J786" s="48">
        <f ca="1">IF(Curso[[#This Row],[Data Prevista]]&gt;TODAY(),0,IF(Curso[[#This Row],[Data Prevista]]=TODAY(),3,2))</f>
        <v>0</v>
      </c>
      <c r="K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6" s="53" t="str">
        <f>IF((Curso[[#This Row],[Estudado]]-7)&lt;$H$2,"",Curso[[#This Row],[Estudado]]-7)</f>
        <v/>
      </c>
      <c r="M786" s="53" t="str">
        <f>IF((Curso[[#This Row],[Estudado]]-15)&lt;$H$2,"",Curso[[#This Row],[Estudado]]-15)</f>
        <v/>
      </c>
      <c r="N786" s="53" t="str">
        <f>IF((Curso[[#This Row],[Estudado]]-30)&lt;$H$2,"",Curso[[#This Row],[Estudado]]-30)</f>
        <v/>
      </c>
      <c r="O786" s="53" t="str">
        <f>IF((Curso[[#This Row],[Estudado]]-60)&lt;$H$2,"",Curso[[#This Row],[Estudado]]-60)</f>
        <v/>
      </c>
      <c r="P786" s="53" t="str">
        <f>IF((Curso[[#This Row],[Estudado]]-120)&lt;$H$2,"",Curso[[#This Row],[Estudado]]-120)</f>
        <v/>
      </c>
      <c r="Q786" s="48"/>
    </row>
    <row r="787" spans="1:17" x14ac:dyDescent="0.25">
      <c r="A787" s="44">
        <f t="shared" si="56"/>
        <v>786</v>
      </c>
      <c r="B787" s="44" t="s">
        <v>493</v>
      </c>
      <c r="C787" s="44" t="s">
        <v>659</v>
      </c>
      <c r="D787" s="45">
        <v>0</v>
      </c>
      <c r="E787" s="44" t="s">
        <v>7</v>
      </c>
      <c r="F787" s="45">
        <f>Curso[[#This Row],[Tempo]]*$AG$4</f>
        <v>0</v>
      </c>
      <c r="G787" s="46">
        <f t="shared" si="55"/>
        <v>5.6743314780712204</v>
      </c>
      <c r="H787" s="47">
        <f>_xlfn.XLOOKUP(Curso[[#This Row],[Tempo Progr Acum]],Controle[Tempo Esperado Acum],Controle[Data corrida],,1,1)</f>
        <v>44744</v>
      </c>
      <c r="I787" s="44"/>
      <c r="J787" s="48">
        <f ca="1">IF(Curso[[#This Row],[Data Prevista]]&gt;TODAY(),0,IF(Curso[[#This Row],[Data Prevista]]=TODAY(),3,2))</f>
        <v>0</v>
      </c>
      <c r="K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7" s="53" t="str">
        <f>IF((Curso[[#This Row],[Estudado]]-7)&lt;$H$2,"",Curso[[#This Row],[Estudado]]-7)</f>
        <v/>
      </c>
      <c r="M787" s="53" t="str">
        <f>IF((Curso[[#This Row],[Estudado]]-15)&lt;$H$2,"",Curso[[#This Row],[Estudado]]-15)</f>
        <v/>
      </c>
      <c r="N787" s="53" t="str">
        <f>IF((Curso[[#This Row],[Estudado]]-30)&lt;$H$2,"",Curso[[#This Row],[Estudado]]-30)</f>
        <v/>
      </c>
      <c r="O787" s="53" t="str">
        <f>IF((Curso[[#This Row],[Estudado]]-60)&lt;$H$2,"",Curso[[#This Row],[Estudado]]-60)</f>
        <v/>
      </c>
      <c r="P787" s="53" t="str">
        <f>IF((Curso[[#This Row],[Estudado]]-120)&lt;$H$2,"",Curso[[#This Row],[Estudado]]-120)</f>
        <v/>
      </c>
      <c r="Q787" s="48"/>
    </row>
    <row r="788" spans="1:17" x14ac:dyDescent="0.25">
      <c r="A788" s="44">
        <f t="shared" si="56"/>
        <v>787</v>
      </c>
      <c r="B788" s="44" t="s">
        <v>493</v>
      </c>
      <c r="C788" s="44" t="s">
        <v>660</v>
      </c>
      <c r="D788" s="45">
        <v>0</v>
      </c>
      <c r="E788" s="44" t="s">
        <v>7</v>
      </c>
      <c r="F788" s="45">
        <f>Curso[[#This Row],[Tempo]]*$AG$4</f>
        <v>0</v>
      </c>
      <c r="G788" s="46">
        <f t="shared" si="55"/>
        <v>5.6743314780712204</v>
      </c>
      <c r="H788" s="47">
        <f>_xlfn.XLOOKUP(Curso[[#This Row],[Tempo Progr Acum]],Controle[Tempo Esperado Acum],Controle[Data corrida],,1,1)</f>
        <v>44744</v>
      </c>
      <c r="I788" s="44"/>
      <c r="J788" s="48">
        <f ca="1">IF(Curso[[#This Row],[Data Prevista]]&gt;TODAY(),0,IF(Curso[[#This Row],[Data Prevista]]=TODAY(),3,2))</f>
        <v>0</v>
      </c>
      <c r="K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8" s="53" t="str">
        <f>IF((Curso[[#This Row],[Estudado]]-7)&lt;$H$2,"",Curso[[#This Row],[Estudado]]-7)</f>
        <v/>
      </c>
      <c r="M788" s="53" t="str">
        <f>IF((Curso[[#This Row],[Estudado]]-15)&lt;$H$2,"",Curso[[#This Row],[Estudado]]-15)</f>
        <v/>
      </c>
      <c r="N788" s="53" t="str">
        <f>IF((Curso[[#This Row],[Estudado]]-30)&lt;$H$2,"",Curso[[#This Row],[Estudado]]-30)</f>
        <v/>
      </c>
      <c r="O788" s="53" t="str">
        <f>IF((Curso[[#This Row],[Estudado]]-60)&lt;$H$2,"",Curso[[#This Row],[Estudado]]-60)</f>
        <v/>
      </c>
      <c r="P788" s="53" t="str">
        <f>IF((Curso[[#This Row],[Estudado]]-120)&lt;$H$2,"",Curso[[#This Row],[Estudado]]-120)</f>
        <v/>
      </c>
      <c r="Q788" s="48"/>
    </row>
    <row r="789" spans="1:17" x14ac:dyDescent="0.25">
      <c r="A789" s="44">
        <f t="shared" si="56"/>
        <v>788</v>
      </c>
      <c r="B789" s="44" t="s">
        <v>493</v>
      </c>
      <c r="C789" s="44" t="s">
        <v>661</v>
      </c>
      <c r="D789" s="45">
        <v>0</v>
      </c>
      <c r="E789" s="44" t="s">
        <v>7</v>
      </c>
      <c r="F789" s="45">
        <f>Curso[[#This Row],[Tempo]]*$AG$4</f>
        <v>0</v>
      </c>
      <c r="G789" s="46">
        <f t="shared" si="55"/>
        <v>5.6743314780712204</v>
      </c>
      <c r="H789" s="47">
        <f>_xlfn.XLOOKUP(Curso[[#This Row],[Tempo Progr Acum]],Controle[Tempo Esperado Acum],Controle[Data corrida],,1,1)</f>
        <v>44744</v>
      </c>
      <c r="I789" s="44"/>
      <c r="J789" s="48">
        <f ca="1">IF(Curso[[#This Row],[Data Prevista]]&gt;TODAY(),0,IF(Curso[[#This Row],[Data Prevista]]=TODAY(),3,2))</f>
        <v>0</v>
      </c>
      <c r="K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9" s="53" t="str">
        <f>IF((Curso[[#This Row],[Estudado]]-7)&lt;$H$2,"",Curso[[#This Row],[Estudado]]-7)</f>
        <v/>
      </c>
      <c r="M789" s="53" t="str">
        <f>IF((Curso[[#This Row],[Estudado]]-15)&lt;$H$2,"",Curso[[#This Row],[Estudado]]-15)</f>
        <v/>
      </c>
      <c r="N789" s="53" t="str">
        <f>IF((Curso[[#This Row],[Estudado]]-30)&lt;$H$2,"",Curso[[#This Row],[Estudado]]-30)</f>
        <v/>
      </c>
      <c r="O789" s="53" t="str">
        <f>IF((Curso[[#This Row],[Estudado]]-60)&lt;$H$2,"",Curso[[#This Row],[Estudado]]-60)</f>
        <v/>
      </c>
      <c r="P789" s="53" t="str">
        <f>IF((Curso[[#This Row],[Estudado]]-120)&lt;$H$2,"",Curso[[#This Row],[Estudado]]-120)</f>
        <v/>
      </c>
      <c r="Q789" s="48"/>
    </row>
    <row r="790" spans="1:17" x14ac:dyDescent="0.25">
      <c r="A790" s="44">
        <f t="shared" si="56"/>
        <v>789</v>
      </c>
      <c r="B790" s="44" t="s">
        <v>493</v>
      </c>
      <c r="C790" s="44" t="s">
        <v>68</v>
      </c>
      <c r="D790" s="45">
        <v>0</v>
      </c>
      <c r="E790" s="44" t="s">
        <v>262</v>
      </c>
      <c r="F790" s="45">
        <f>Curso[[#This Row],[Tempo]]*$AG$4</f>
        <v>0</v>
      </c>
      <c r="G790" s="46">
        <f t="shared" si="55"/>
        <v>5.6743314780712204</v>
      </c>
      <c r="H790" s="47">
        <f>_xlfn.XLOOKUP(Curso[[#This Row],[Tempo Progr Acum]],Controle[Tempo Esperado Acum],Controle[Data corrida],,1,1)</f>
        <v>44744</v>
      </c>
      <c r="I790" s="44"/>
      <c r="J790" s="48">
        <f ca="1">IF(Curso[[#This Row],[Data Prevista]]&gt;TODAY(),0,IF(Curso[[#This Row],[Data Prevista]]=TODAY(),3,2))</f>
        <v>0</v>
      </c>
      <c r="K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0" s="53" t="str">
        <f>IF((Curso[[#This Row],[Estudado]]-7)&lt;$H$2,"",Curso[[#This Row],[Estudado]]-7)</f>
        <v/>
      </c>
      <c r="M790" s="53" t="str">
        <f>IF((Curso[[#This Row],[Estudado]]-15)&lt;$H$2,"",Curso[[#This Row],[Estudado]]-15)</f>
        <v/>
      </c>
      <c r="N790" s="53" t="str">
        <f>IF((Curso[[#This Row],[Estudado]]-30)&lt;$H$2,"",Curso[[#This Row],[Estudado]]-30)</f>
        <v/>
      </c>
      <c r="O790" s="53" t="str">
        <f>IF((Curso[[#This Row],[Estudado]]-60)&lt;$H$2,"",Curso[[#This Row],[Estudado]]-60)</f>
        <v/>
      </c>
      <c r="P790" s="53" t="str">
        <f>IF((Curso[[#This Row],[Estudado]]-120)&lt;$H$2,"",Curso[[#This Row],[Estudado]]-120)</f>
        <v/>
      </c>
      <c r="Q790" s="48"/>
    </row>
    <row r="791" spans="1:17" x14ac:dyDescent="0.25">
      <c r="A791" s="44">
        <f t="shared" si="56"/>
        <v>790</v>
      </c>
      <c r="B791" s="44" t="s">
        <v>493</v>
      </c>
      <c r="C791" s="44" t="s">
        <v>39</v>
      </c>
      <c r="D791" s="45">
        <v>0</v>
      </c>
      <c r="E791" s="44" t="s">
        <v>7</v>
      </c>
      <c r="F791" s="45">
        <f>Curso[[#This Row],[Tempo]]*$AG$4</f>
        <v>0</v>
      </c>
      <c r="G791" s="46">
        <f t="shared" si="55"/>
        <v>5.6743314780712204</v>
      </c>
      <c r="H791" s="47">
        <f>_xlfn.XLOOKUP(Curso[[#This Row],[Tempo Progr Acum]],Controle[Tempo Esperado Acum],Controle[Data corrida],,1,1)</f>
        <v>44744</v>
      </c>
      <c r="I791" s="44"/>
      <c r="J791" s="48">
        <f ca="1">IF(Curso[[#This Row],[Data Prevista]]&gt;TODAY(),0,IF(Curso[[#This Row],[Data Prevista]]=TODAY(),3,2))</f>
        <v>0</v>
      </c>
      <c r="K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1" s="53" t="str">
        <f>IF((Curso[[#This Row],[Estudado]]-7)&lt;$H$2,"",Curso[[#This Row],[Estudado]]-7)</f>
        <v/>
      </c>
      <c r="M791" s="53" t="str">
        <f>IF((Curso[[#This Row],[Estudado]]-15)&lt;$H$2,"",Curso[[#This Row],[Estudado]]-15)</f>
        <v/>
      </c>
      <c r="N791" s="53" t="str">
        <f>IF((Curso[[#This Row],[Estudado]]-30)&lt;$H$2,"",Curso[[#This Row],[Estudado]]-30)</f>
        <v/>
      </c>
      <c r="O791" s="53" t="str">
        <f>IF((Curso[[#This Row],[Estudado]]-60)&lt;$H$2,"",Curso[[#This Row],[Estudado]]-60)</f>
        <v/>
      </c>
      <c r="P791" s="53" t="str">
        <f>IF((Curso[[#This Row],[Estudado]]-120)&lt;$H$2,"",Curso[[#This Row],[Estudado]]-120)</f>
        <v/>
      </c>
      <c r="Q791" s="48"/>
    </row>
    <row r="792" spans="1:17" x14ac:dyDescent="0.25">
      <c r="A792" s="44">
        <f t="shared" si="56"/>
        <v>791</v>
      </c>
      <c r="B792" s="44" t="s">
        <v>493</v>
      </c>
      <c r="C792" s="44" t="s">
        <v>165</v>
      </c>
      <c r="D792" s="45">
        <v>0</v>
      </c>
      <c r="E792" s="44" t="s">
        <v>7</v>
      </c>
      <c r="F792" s="45">
        <f>Curso[[#This Row],[Tempo]]*$AG$4</f>
        <v>0</v>
      </c>
      <c r="G792" s="46">
        <f t="shared" si="55"/>
        <v>5.6743314780712204</v>
      </c>
      <c r="H792" s="47">
        <f>_xlfn.XLOOKUP(Curso[[#This Row],[Tempo Progr Acum]],Controle[Tempo Esperado Acum],Controle[Data corrida],,1,1)</f>
        <v>44744</v>
      </c>
      <c r="I792" s="44"/>
      <c r="J792" s="48">
        <f ca="1">IF(Curso[[#This Row],[Data Prevista]]&gt;TODAY(),0,IF(Curso[[#This Row],[Data Prevista]]=TODAY(),3,2))</f>
        <v>0</v>
      </c>
      <c r="K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2" s="53" t="str">
        <f>IF((Curso[[#This Row],[Estudado]]-7)&lt;$H$2,"",Curso[[#This Row],[Estudado]]-7)</f>
        <v/>
      </c>
      <c r="M792" s="53" t="str">
        <f>IF((Curso[[#This Row],[Estudado]]-15)&lt;$H$2,"",Curso[[#This Row],[Estudado]]-15)</f>
        <v/>
      </c>
      <c r="N792" s="53" t="str">
        <f>IF((Curso[[#This Row],[Estudado]]-30)&lt;$H$2,"",Curso[[#This Row],[Estudado]]-30)</f>
        <v/>
      </c>
      <c r="O792" s="53" t="str">
        <f>IF((Curso[[#This Row],[Estudado]]-60)&lt;$H$2,"",Curso[[#This Row],[Estudado]]-60)</f>
        <v/>
      </c>
      <c r="P792" s="53" t="str">
        <f>IF((Curso[[#This Row],[Estudado]]-120)&lt;$H$2,"",Curso[[#This Row],[Estudado]]-120)</f>
        <v/>
      </c>
      <c r="Q792" s="48"/>
    </row>
    <row r="793" spans="1:17" x14ac:dyDescent="0.25">
      <c r="A793" s="44">
        <f t="shared" si="56"/>
        <v>792</v>
      </c>
      <c r="B793" s="44" t="s">
        <v>493</v>
      </c>
      <c r="C793" s="44" t="s">
        <v>42</v>
      </c>
      <c r="D793" s="45">
        <v>4.0509259259259257E-3</v>
      </c>
      <c r="E793" s="44"/>
      <c r="F793" s="45">
        <f>Curso[[#This Row],[Tempo]]*$AG$4</f>
        <v>8.0337853844735085E-3</v>
      </c>
      <c r="G793" s="46">
        <f t="shared" si="55"/>
        <v>5.6823652634556936</v>
      </c>
      <c r="H793" s="47">
        <f>_xlfn.XLOOKUP(Curso[[#This Row],[Tempo Progr Acum]],Controle[Tempo Esperado Acum],Controle[Data corrida],,1,1)</f>
        <v>44744</v>
      </c>
      <c r="I793" s="44"/>
      <c r="J793" s="48">
        <f ca="1">IF(Curso[[#This Row],[Data Prevista]]&gt;TODAY(),0,IF(Curso[[#This Row],[Data Prevista]]=TODAY(),3,2))</f>
        <v>0</v>
      </c>
      <c r="K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3" s="53" t="str">
        <f>IF((Curso[[#This Row],[Estudado]]-7)&lt;$H$2,"",Curso[[#This Row],[Estudado]]-7)</f>
        <v/>
      </c>
      <c r="M793" s="53" t="str">
        <f>IF((Curso[[#This Row],[Estudado]]-15)&lt;$H$2,"",Curso[[#This Row],[Estudado]]-15)</f>
        <v/>
      </c>
      <c r="N793" s="53" t="str">
        <f>IF((Curso[[#This Row],[Estudado]]-30)&lt;$H$2,"",Curso[[#This Row],[Estudado]]-30)</f>
        <v/>
      </c>
      <c r="O793" s="53" t="str">
        <f>IF((Curso[[#This Row],[Estudado]]-60)&lt;$H$2,"",Curso[[#This Row],[Estudado]]-60)</f>
        <v/>
      </c>
      <c r="P793" s="53" t="str">
        <f>IF((Curso[[#This Row],[Estudado]]-120)&lt;$H$2,"",Curso[[#This Row],[Estudado]]-120)</f>
        <v/>
      </c>
      <c r="Q793" s="48"/>
    </row>
    <row r="794" spans="1:17" x14ac:dyDescent="0.25">
      <c r="A794" s="44">
        <f t="shared" si="56"/>
        <v>793</v>
      </c>
      <c r="B794" s="44" t="s">
        <v>493</v>
      </c>
      <c r="C794" s="44" t="s">
        <v>662</v>
      </c>
      <c r="D794" s="45">
        <v>3.5995370370370369E-3</v>
      </c>
      <c r="E794" s="44"/>
      <c r="F794" s="45">
        <f>Curso[[#This Row],[Tempo]]*$AG$4</f>
        <v>7.1385921559178897E-3</v>
      </c>
      <c r="G794" s="46">
        <f t="shared" si="55"/>
        <v>5.6895038556116111</v>
      </c>
      <c r="H794" s="47">
        <f>_xlfn.XLOOKUP(Curso[[#This Row],[Tempo Progr Acum]],Controle[Tempo Esperado Acum],Controle[Data corrida],,1,1)</f>
        <v>44744</v>
      </c>
      <c r="I794" s="44"/>
      <c r="J794" s="48">
        <f ca="1">IF(Curso[[#This Row],[Data Prevista]]&gt;TODAY(),0,IF(Curso[[#This Row],[Data Prevista]]=TODAY(),3,2))</f>
        <v>0</v>
      </c>
      <c r="K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4" s="53" t="str">
        <f>IF((Curso[[#This Row],[Estudado]]-7)&lt;$H$2,"",Curso[[#This Row],[Estudado]]-7)</f>
        <v/>
      </c>
      <c r="M794" s="53" t="str">
        <f>IF((Curso[[#This Row],[Estudado]]-15)&lt;$H$2,"",Curso[[#This Row],[Estudado]]-15)</f>
        <v/>
      </c>
      <c r="N794" s="53" t="str">
        <f>IF((Curso[[#This Row],[Estudado]]-30)&lt;$H$2,"",Curso[[#This Row],[Estudado]]-30)</f>
        <v/>
      </c>
      <c r="O794" s="53" t="str">
        <f>IF((Curso[[#This Row],[Estudado]]-60)&lt;$H$2,"",Curso[[#This Row],[Estudado]]-60)</f>
        <v/>
      </c>
      <c r="P794" s="53" t="str">
        <f>IF((Curso[[#This Row],[Estudado]]-120)&lt;$H$2,"",Curso[[#This Row],[Estudado]]-120)</f>
        <v/>
      </c>
      <c r="Q794" s="48"/>
    </row>
    <row r="795" spans="1:17" x14ac:dyDescent="0.25">
      <c r="A795" s="44">
        <f t="shared" si="56"/>
        <v>794</v>
      </c>
      <c r="B795" s="44" t="s">
        <v>493</v>
      </c>
      <c r="C795" s="44" t="s">
        <v>663</v>
      </c>
      <c r="D795" s="45">
        <v>4.7569444444444447E-3</v>
      </c>
      <c r="E795" s="44"/>
      <c r="F795" s="45">
        <f>Curso[[#This Row],[Tempo]]*$AG$4</f>
        <v>9.4339594086246068E-3</v>
      </c>
      <c r="G795" s="46">
        <f t="shared" si="55"/>
        <v>5.6989378150202361</v>
      </c>
      <c r="H795" s="47">
        <f>_xlfn.XLOOKUP(Curso[[#This Row],[Tempo Progr Acum]],Controle[Tempo Esperado Acum],Controle[Data corrida],,1,1)</f>
        <v>44746</v>
      </c>
      <c r="I795" s="44"/>
      <c r="J795" s="48">
        <f ca="1">IF(Curso[[#This Row],[Data Prevista]]&gt;TODAY(),0,IF(Curso[[#This Row],[Data Prevista]]=TODAY(),3,2))</f>
        <v>0</v>
      </c>
      <c r="K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5" s="53" t="str">
        <f>IF((Curso[[#This Row],[Estudado]]-7)&lt;$H$2,"",Curso[[#This Row],[Estudado]]-7)</f>
        <v/>
      </c>
      <c r="M795" s="53" t="str">
        <f>IF((Curso[[#This Row],[Estudado]]-15)&lt;$H$2,"",Curso[[#This Row],[Estudado]]-15)</f>
        <v/>
      </c>
      <c r="N795" s="53" t="str">
        <f>IF((Curso[[#This Row],[Estudado]]-30)&lt;$H$2,"",Curso[[#This Row],[Estudado]]-30)</f>
        <v/>
      </c>
      <c r="O795" s="53" t="str">
        <f>IF((Curso[[#This Row],[Estudado]]-60)&lt;$H$2,"",Curso[[#This Row],[Estudado]]-60)</f>
        <v/>
      </c>
      <c r="P795" s="53" t="str">
        <f>IF((Curso[[#This Row],[Estudado]]-120)&lt;$H$2,"",Curso[[#This Row],[Estudado]]-120)</f>
        <v/>
      </c>
      <c r="Q795" s="48"/>
    </row>
    <row r="796" spans="1:17" x14ac:dyDescent="0.25">
      <c r="A796" s="44">
        <f t="shared" si="56"/>
        <v>795</v>
      </c>
      <c r="B796" s="44" t="s">
        <v>493</v>
      </c>
      <c r="C796" s="44" t="s">
        <v>664</v>
      </c>
      <c r="D796" s="45">
        <v>4.3055555555555555E-3</v>
      </c>
      <c r="E796" s="44"/>
      <c r="F796" s="45">
        <f>Curso[[#This Row],[Tempo]]*$AG$4</f>
        <v>8.5387661800689872E-3</v>
      </c>
      <c r="G796" s="46">
        <f t="shared" si="55"/>
        <v>5.7074765812003054</v>
      </c>
      <c r="H796" s="47">
        <f>_xlfn.XLOOKUP(Curso[[#This Row],[Tempo Progr Acum]],Controle[Tempo Esperado Acum],Controle[Data corrida],,1,1)</f>
        <v>44746</v>
      </c>
      <c r="I796" s="44"/>
      <c r="J796" s="48">
        <f ca="1">IF(Curso[[#This Row],[Data Prevista]]&gt;TODAY(),0,IF(Curso[[#This Row],[Data Prevista]]=TODAY(),3,2))</f>
        <v>0</v>
      </c>
      <c r="K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6" s="53" t="str">
        <f>IF((Curso[[#This Row],[Estudado]]-7)&lt;$H$2,"",Curso[[#This Row],[Estudado]]-7)</f>
        <v/>
      </c>
      <c r="M796" s="53" t="str">
        <f>IF((Curso[[#This Row],[Estudado]]-15)&lt;$H$2,"",Curso[[#This Row],[Estudado]]-15)</f>
        <v/>
      </c>
      <c r="N796" s="53" t="str">
        <f>IF((Curso[[#This Row],[Estudado]]-30)&lt;$H$2,"",Curso[[#This Row],[Estudado]]-30)</f>
        <v/>
      </c>
      <c r="O796" s="53" t="str">
        <f>IF((Curso[[#This Row],[Estudado]]-60)&lt;$H$2,"",Curso[[#This Row],[Estudado]]-60)</f>
        <v/>
      </c>
      <c r="P796" s="53" t="str">
        <f>IF((Curso[[#This Row],[Estudado]]-120)&lt;$H$2,"",Curso[[#This Row],[Estudado]]-120)</f>
        <v/>
      </c>
      <c r="Q796" s="48"/>
    </row>
    <row r="797" spans="1:17" x14ac:dyDescent="0.25">
      <c r="A797" s="44">
        <f t="shared" si="56"/>
        <v>796</v>
      </c>
      <c r="B797" s="44" t="s">
        <v>493</v>
      </c>
      <c r="C797" s="44" t="s">
        <v>665</v>
      </c>
      <c r="D797" s="45">
        <v>3.530092592592592E-3</v>
      </c>
      <c r="E797" s="44"/>
      <c r="F797" s="45">
        <f>Curso[[#This Row],[Tempo]]*$AG$4</f>
        <v>7.0008701207554857E-3</v>
      </c>
      <c r="G797" s="46">
        <f t="shared" si="55"/>
        <v>5.714477451321061</v>
      </c>
      <c r="H797" s="47">
        <f>_xlfn.XLOOKUP(Curso[[#This Row],[Tempo Progr Acum]],Controle[Tempo Esperado Acum],Controle[Data corrida],,1,1)</f>
        <v>44746</v>
      </c>
      <c r="I797" s="44"/>
      <c r="J797" s="48">
        <f ca="1">IF(Curso[[#This Row],[Data Prevista]]&gt;TODAY(),0,IF(Curso[[#This Row],[Data Prevista]]=TODAY(),3,2))</f>
        <v>0</v>
      </c>
      <c r="K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7" s="53" t="str">
        <f>IF((Curso[[#This Row],[Estudado]]-7)&lt;$H$2,"",Curso[[#This Row],[Estudado]]-7)</f>
        <v/>
      </c>
      <c r="M797" s="53" t="str">
        <f>IF((Curso[[#This Row],[Estudado]]-15)&lt;$H$2,"",Curso[[#This Row],[Estudado]]-15)</f>
        <v/>
      </c>
      <c r="N797" s="53" t="str">
        <f>IF((Curso[[#This Row],[Estudado]]-30)&lt;$H$2,"",Curso[[#This Row],[Estudado]]-30)</f>
        <v/>
      </c>
      <c r="O797" s="53" t="str">
        <f>IF((Curso[[#This Row],[Estudado]]-60)&lt;$H$2,"",Curso[[#This Row],[Estudado]]-60)</f>
        <v/>
      </c>
      <c r="P797" s="53" t="str">
        <f>IF((Curso[[#This Row],[Estudado]]-120)&lt;$H$2,"",Curso[[#This Row],[Estudado]]-120)</f>
        <v/>
      </c>
      <c r="Q797" s="48"/>
    </row>
    <row r="798" spans="1:17" x14ac:dyDescent="0.25">
      <c r="A798" s="44">
        <f t="shared" si="56"/>
        <v>797</v>
      </c>
      <c r="B798" s="44" t="s">
        <v>493</v>
      </c>
      <c r="C798" s="44" t="s">
        <v>666</v>
      </c>
      <c r="D798" s="45">
        <v>5.5555555555555558E-3</v>
      </c>
      <c r="E798" s="44"/>
      <c r="F798" s="45">
        <f>Curso[[#This Row],[Tempo]]*$AG$4</f>
        <v>1.1017762812992242E-2</v>
      </c>
      <c r="G798" s="46">
        <f t="shared" si="55"/>
        <v>5.7254952141340532</v>
      </c>
      <c r="H798" s="47">
        <f>_xlfn.XLOOKUP(Curso[[#This Row],[Tempo Progr Acum]],Controle[Tempo Esperado Acum],Controle[Data corrida],,1,1)</f>
        <v>44746</v>
      </c>
      <c r="I798" s="44"/>
      <c r="J798" s="48">
        <f ca="1">IF(Curso[[#This Row],[Data Prevista]]&gt;TODAY(),0,IF(Curso[[#This Row],[Data Prevista]]=TODAY(),3,2))</f>
        <v>0</v>
      </c>
      <c r="K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8" s="53" t="str">
        <f>IF((Curso[[#This Row],[Estudado]]-7)&lt;$H$2,"",Curso[[#This Row],[Estudado]]-7)</f>
        <v/>
      </c>
      <c r="M798" s="53" t="str">
        <f>IF((Curso[[#This Row],[Estudado]]-15)&lt;$H$2,"",Curso[[#This Row],[Estudado]]-15)</f>
        <v/>
      </c>
      <c r="N798" s="53" t="str">
        <f>IF((Curso[[#This Row],[Estudado]]-30)&lt;$H$2,"",Curso[[#This Row],[Estudado]]-30)</f>
        <v/>
      </c>
      <c r="O798" s="53" t="str">
        <f>IF((Curso[[#This Row],[Estudado]]-60)&lt;$H$2,"",Curso[[#This Row],[Estudado]]-60)</f>
        <v/>
      </c>
      <c r="P798" s="53" t="str">
        <f>IF((Curso[[#This Row],[Estudado]]-120)&lt;$H$2,"",Curso[[#This Row],[Estudado]]-120)</f>
        <v/>
      </c>
      <c r="Q798" s="48"/>
    </row>
    <row r="799" spans="1:17" x14ac:dyDescent="0.25">
      <c r="A799" s="44">
        <f t="shared" si="56"/>
        <v>798</v>
      </c>
      <c r="B799" s="44" t="s">
        <v>493</v>
      </c>
      <c r="C799" s="44" t="s">
        <v>667</v>
      </c>
      <c r="D799" s="45">
        <v>6.076388888888889E-3</v>
      </c>
      <c r="E799" s="44"/>
      <c r="F799" s="45">
        <f>Curso[[#This Row],[Tempo]]*$AG$4</f>
        <v>1.2050678076710264E-2</v>
      </c>
      <c r="G799" s="46">
        <f t="shared" si="55"/>
        <v>5.7375458922107638</v>
      </c>
      <c r="H799" s="47">
        <f>_xlfn.XLOOKUP(Curso[[#This Row],[Tempo Progr Acum]],Controle[Tempo Esperado Acum],Controle[Data corrida],,1,1)</f>
        <v>44746</v>
      </c>
      <c r="I799" s="44"/>
      <c r="J799" s="48">
        <f ca="1">IF(Curso[[#This Row],[Data Prevista]]&gt;TODAY(),0,IF(Curso[[#This Row],[Data Prevista]]=TODAY(),3,2))</f>
        <v>0</v>
      </c>
      <c r="K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9" s="53" t="str">
        <f>IF((Curso[[#This Row],[Estudado]]-7)&lt;$H$2,"",Curso[[#This Row],[Estudado]]-7)</f>
        <v/>
      </c>
      <c r="M799" s="53" t="str">
        <f>IF((Curso[[#This Row],[Estudado]]-15)&lt;$H$2,"",Curso[[#This Row],[Estudado]]-15)</f>
        <v/>
      </c>
      <c r="N799" s="53" t="str">
        <f>IF((Curso[[#This Row],[Estudado]]-30)&lt;$H$2,"",Curso[[#This Row],[Estudado]]-30)</f>
        <v/>
      </c>
      <c r="O799" s="53" t="str">
        <f>IF((Curso[[#This Row],[Estudado]]-60)&lt;$H$2,"",Curso[[#This Row],[Estudado]]-60)</f>
        <v/>
      </c>
      <c r="P799" s="53" t="str">
        <f>IF((Curso[[#This Row],[Estudado]]-120)&lt;$H$2,"",Curso[[#This Row],[Estudado]]-120)</f>
        <v/>
      </c>
      <c r="Q799" s="48"/>
    </row>
    <row r="800" spans="1:17" x14ac:dyDescent="0.25">
      <c r="A800" s="44">
        <f t="shared" si="56"/>
        <v>799</v>
      </c>
      <c r="B800" s="44" t="s">
        <v>493</v>
      </c>
      <c r="C800" s="44" t="s">
        <v>668</v>
      </c>
      <c r="D800" s="45">
        <v>5.2662037037037035E-3</v>
      </c>
      <c r="E800" s="44"/>
      <c r="F800" s="45">
        <f>Curso[[#This Row],[Tempo]]*$AG$4</f>
        <v>1.0443920999815563E-2</v>
      </c>
      <c r="G800" s="46">
        <f t="shared" si="55"/>
        <v>5.7479898132105793</v>
      </c>
      <c r="H800" s="47">
        <f>_xlfn.XLOOKUP(Curso[[#This Row],[Tempo Progr Acum]],Controle[Tempo Esperado Acum],Controle[Data corrida],,1,1)</f>
        <v>44746</v>
      </c>
      <c r="I800" s="44"/>
      <c r="J800" s="48">
        <f ca="1">IF(Curso[[#This Row],[Data Prevista]]&gt;TODAY(),0,IF(Curso[[#This Row],[Data Prevista]]=TODAY(),3,2))</f>
        <v>0</v>
      </c>
      <c r="K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0" s="53" t="str">
        <f>IF((Curso[[#This Row],[Estudado]]-7)&lt;$H$2,"",Curso[[#This Row],[Estudado]]-7)</f>
        <v/>
      </c>
      <c r="M800" s="53" t="str">
        <f>IF((Curso[[#This Row],[Estudado]]-15)&lt;$H$2,"",Curso[[#This Row],[Estudado]]-15)</f>
        <v/>
      </c>
      <c r="N800" s="53" t="str">
        <f>IF((Curso[[#This Row],[Estudado]]-30)&lt;$H$2,"",Curso[[#This Row],[Estudado]]-30)</f>
        <v/>
      </c>
      <c r="O800" s="53" t="str">
        <f>IF((Curso[[#This Row],[Estudado]]-60)&lt;$H$2,"",Curso[[#This Row],[Estudado]]-60)</f>
        <v/>
      </c>
      <c r="P800" s="53" t="str">
        <f>IF((Curso[[#This Row],[Estudado]]-120)&lt;$H$2,"",Curso[[#This Row],[Estudado]]-120)</f>
        <v/>
      </c>
      <c r="Q800" s="48"/>
    </row>
    <row r="801" spans="1:17" x14ac:dyDescent="0.25">
      <c r="A801" s="44">
        <f t="shared" si="56"/>
        <v>800</v>
      </c>
      <c r="B801" s="44" t="s">
        <v>493</v>
      </c>
      <c r="C801" s="44" t="s">
        <v>669</v>
      </c>
      <c r="D801" s="45">
        <v>6.4467592592592597E-3</v>
      </c>
      <c r="E801" s="44"/>
      <c r="F801" s="45">
        <f>Curso[[#This Row],[Tempo]]*$AG$4</f>
        <v>1.2785195597576415E-2</v>
      </c>
      <c r="G801" s="46">
        <f t="shared" si="55"/>
        <v>5.7607750088081557</v>
      </c>
      <c r="H801" s="47">
        <f>_xlfn.XLOOKUP(Curso[[#This Row],[Tempo Progr Acum]],Controle[Tempo Esperado Acum],Controle[Data corrida],,1,1)</f>
        <v>44746</v>
      </c>
      <c r="I801" s="44"/>
      <c r="J801" s="48">
        <f ca="1">IF(Curso[[#This Row],[Data Prevista]]&gt;TODAY(),0,IF(Curso[[#This Row],[Data Prevista]]=TODAY(),3,2))</f>
        <v>0</v>
      </c>
      <c r="K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1" s="53" t="str">
        <f>IF((Curso[[#This Row],[Estudado]]-7)&lt;$H$2,"",Curso[[#This Row],[Estudado]]-7)</f>
        <v/>
      </c>
      <c r="M801" s="53" t="str">
        <f>IF((Curso[[#This Row],[Estudado]]-15)&lt;$H$2,"",Curso[[#This Row],[Estudado]]-15)</f>
        <v/>
      </c>
      <c r="N801" s="53" t="str">
        <f>IF((Curso[[#This Row],[Estudado]]-30)&lt;$H$2,"",Curso[[#This Row],[Estudado]]-30)</f>
        <v/>
      </c>
      <c r="O801" s="53" t="str">
        <f>IF((Curso[[#This Row],[Estudado]]-60)&lt;$H$2,"",Curso[[#This Row],[Estudado]]-60)</f>
        <v/>
      </c>
      <c r="P801" s="53" t="str">
        <f>IF((Curso[[#This Row],[Estudado]]-120)&lt;$H$2,"",Curso[[#This Row],[Estudado]]-120)</f>
        <v/>
      </c>
      <c r="Q801" s="48"/>
    </row>
    <row r="802" spans="1:17" x14ac:dyDescent="0.25">
      <c r="A802" s="44">
        <f t="shared" si="56"/>
        <v>801</v>
      </c>
      <c r="B802" s="44" t="s">
        <v>493</v>
      </c>
      <c r="C802" s="44" t="s">
        <v>670</v>
      </c>
      <c r="D802" s="45">
        <v>0</v>
      </c>
      <c r="E802" s="44" t="s">
        <v>7</v>
      </c>
      <c r="F802" s="45">
        <f>Curso[[#This Row],[Tempo]]*$AG$4</f>
        <v>0</v>
      </c>
      <c r="G802" s="46">
        <f t="shared" si="55"/>
        <v>5.7607750088081557</v>
      </c>
      <c r="H802" s="47">
        <f>_xlfn.XLOOKUP(Curso[[#This Row],[Tempo Progr Acum]],Controle[Tempo Esperado Acum],Controle[Data corrida],,1,1)</f>
        <v>44746</v>
      </c>
      <c r="I802" s="44"/>
      <c r="J802" s="48">
        <f ca="1">IF(Curso[[#This Row],[Data Prevista]]&gt;TODAY(),0,IF(Curso[[#This Row],[Data Prevista]]=TODAY(),3,2))</f>
        <v>0</v>
      </c>
      <c r="K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2" s="53" t="str">
        <f>IF((Curso[[#This Row],[Estudado]]-7)&lt;$H$2,"",Curso[[#This Row],[Estudado]]-7)</f>
        <v/>
      </c>
      <c r="M802" s="53" t="str">
        <f>IF((Curso[[#This Row],[Estudado]]-15)&lt;$H$2,"",Curso[[#This Row],[Estudado]]-15)</f>
        <v/>
      </c>
      <c r="N802" s="53" t="str">
        <f>IF((Curso[[#This Row],[Estudado]]-30)&lt;$H$2,"",Curso[[#This Row],[Estudado]]-30)</f>
        <v/>
      </c>
      <c r="O802" s="53" t="str">
        <f>IF((Curso[[#This Row],[Estudado]]-60)&lt;$H$2,"",Curso[[#This Row],[Estudado]]-60)</f>
        <v/>
      </c>
      <c r="P802" s="53" t="str">
        <f>IF((Curso[[#This Row],[Estudado]]-120)&lt;$H$2,"",Curso[[#This Row],[Estudado]]-120)</f>
        <v/>
      </c>
      <c r="Q802" s="48"/>
    </row>
    <row r="803" spans="1:17" x14ac:dyDescent="0.25">
      <c r="A803" s="44">
        <f t="shared" si="56"/>
        <v>802</v>
      </c>
      <c r="B803" s="44" t="s">
        <v>493</v>
      </c>
      <c r="C803" s="44" t="s">
        <v>671</v>
      </c>
      <c r="D803" s="45">
        <v>4.0509259259259257E-3</v>
      </c>
      <c r="E803" s="44"/>
      <c r="F803" s="45">
        <f>Curso[[#This Row],[Tempo]]*$AG$4</f>
        <v>8.0337853844735085E-3</v>
      </c>
      <c r="G803" s="46">
        <f t="shared" si="55"/>
        <v>5.7688087941926289</v>
      </c>
      <c r="H803" s="47">
        <f>_xlfn.XLOOKUP(Curso[[#This Row],[Tempo Progr Acum]],Controle[Tempo Esperado Acum],Controle[Data corrida],,1,1)</f>
        <v>44746</v>
      </c>
      <c r="I803" s="44"/>
      <c r="J803" s="48">
        <f ca="1">IF(Curso[[#This Row],[Data Prevista]]&gt;TODAY(),0,IF(Curso[[#This Row],[Data Prevista]]=TODAY(),3,2))</f>
        <v>0</v>
      </c>
      <c r="K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3" s="53" t="str">
        <f>IF((Curso[[#This Row],[Estudado]]-7)&lt;$H$2,"",Curso[[#This Row],[Estudado]]-7)</f>
        <v/>
      </c>
      <c r="M803" s="53" t="str">
        <f>IF((Curso[[#This Row],[Estudado]]-15)&lt;$H$2,"",Curso[[#This Row],[Estudado]]-15)</f>
        <v/>
      </c>
      <c r="N803" s="53" t="str">
        <f>IF((Curso[[#This Row],[Estudado]]-30)&lt;$H$2,"",Curso[[#This Row],[Estudado]]-30)</f>
        <v/>
      </c>
      <c r="O803" s="53" t="str">
        <f>IF((Curso[[#This Row],[Estudado]]-60)&lt;$H$2,"",Curso[[#This Row],[Estudado]]-60)</f>
        <v/>
      </c>
      <c r="P803" s="53" t="str">
        <f>IF((Curso[[#This Row],[Estudado]]-120)&lt;$H$2,"",Curso[[#This Row],[Estudado]]-120)</f>
        <v/>
      </c>
      <c r="Q803" s="48"/>
    </row>
    <row r="804" spans="1:17" x14ac:dyDescent="0.25">
      <c r="A804" s="44">
        <f t="shared" si="56"/>
        <v>803</v>
      </c>
      <c r="B804" s="44" t="s">
        <v>493</v>
      </c>
      <c r="C804" s="44" t="s">
        <v>672</v>
      </c>
      <c r="D804" s="45">
        <v>5.1504629629629635E-3</v>
      </c>
      <c r="E804" s="44"/>
      <c r="F804" s="45">
        <f>Curso[[#This Row],[Tempo]]*$AG$4</f>
        <v>1.0214384274544892E-2</v>
      </c>
      <c r="G804" s="46">
        <f t="shared" si="55"/>
        <v>5.7790231784671739</v>
      </c>
      <c r="H804" s="47">
        <f>_xlfn.XLOOKUP(Curso[[#This Row],[Tempo Progr Acum]],Controle[Tempo Esperado Acum],Controle[Data corrida],,1,1)</f>
        <v>44746</v>
      </c>
      <c r="I804" s="44"/>
      <c r="J804" s="48">
        <f ca="1">IF(Curso[[#This Row],[Data Prevista]]&gt;TODAY(),0,IF(Curso[[#This Row],[Data Prevista]]=TODAY(),3,2))</f>
        <v>0</v>
      </c>
      <c r="K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4" s="53" t="str">
        <f>IF((Curso[[#This Row],[Estudado]]-7)&lt;$H$2,"",Curso[[#This Row],[Estudado]]-7)</f>
        <v/>
      </c>
      <c r="M804" s="53" t="str">
        <f>IF((Curso[[#This Row],[Estudado]]-15)&lt;$H$2,"",Curso[[#This Row],[Estudado]]-15)</f>
        <v/>
      </c>
      <c r="N804" s="53" t="str">
        <f>IF((Curso[[#This Row],[Estudado]]-30)&lt;$H$2,"",Curso[[#This Row],[Estudado]]-30)</f>
        <v/>
      </c>
      <c r="O804" s="53" t="str">
        <f>IF((Curso[[#This Row],[Estudado]]-60)&lt;$H$2,"",Curso[[#This Row],[Estudado]]-60)</f>
        <v/>
      </c>
      <c r="P804" s="53" t="str">
        <f>IF((Curso[[#This Row],[Estudado]]-120)&lt;$H$2,"",Curso[[#This Row],[Estudado]]-120)</f>
        <v/>
      </c>
      <c r="Q804" s="48"/>
    </row>
    <row r="805" spans="1:17" x14ac:dyDescent="0.25">
      <c r="A805" s="44">
        <f t="shared" si="56"/>
        <v>804</v>
      </c>
      <c r="B805" s="44" t="s">
        <v>493</v>
      </c>
      <c r="C805" s="44" t="s">
        <v>673</v>
      </c>
      <c r="D805" s="45">
        <v>5.0462962962962961E-3</v>
      </c>
      <c r="E805" s="44"/>
      <c r="F805" s="45">
        <f>Curso[[#This Row],[Tempo]]*$AG$4</f>
        <v>1.0007801221801286E-2</v>
      </c>
      <c r="G805" s="46">
        <f t="shared" si="55"/>
        <v>5.7890309796889756</v>
      </c>
      <c r="H805" s="47">
        <f>_xlfn.XLOOKUP(Curso[[#This Row],[Tempo Progr Acum]],Controle[Tempo Esperado Acum],Controle[Data corrida],,1,1)</f>
        <v>44747</v>
      </c>
      <c r="I805" s="44"/>
      <c r="J805" s="48">
        <f ca="1">IF(Curso[[#This Row],[Data Prevista]]&gt;TODAY(),0,IF(Curso[[#This Row],[Data Prevista]]=TODAY(),3,2))</f>
        <v>0</v>
      </c>
      <c r="K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5" s="53" t="str">
        <f>IF((Curso[[#This Row],[Estudado]]-7)&lt;$H$2,"",Curso[[#This Row],[Estudado]]-7)</f>
        <v/>
      </c>
      <c r="M805" s="53" t="str">
        <f>IF((Curso[[#This Row],[Estudado]]-15)&lt;$H$2,"",Curso[[#This Row],[Estudado]]-15)</f>
        <v/>
      </c>
      <c r="N805" s="53" t="str">
        <f>IF((Curso[[#This Row],[Estudado]]-30)&lt;$H$2,"",Curso[[#This Row],[Estudado]]-30)</f>
        <v/>
      </c>
      <c r="O805" s="53" t="str">
        <f>IF((Curso[[#This Row],[Estudado]]-60)&lt;$H$2,"",Curso[[#This Row],[Estudado]]-60)</f>
        <v/>
      </c>
      <c r="P805" s="53" t="str">
        <f>IF((Curso[[#This Row],[Estudado]]-120)&lt;$H$2,"",Curso[[#This Row],[Estudado]]-120)</f>
        <v/>
      </c>
      <c r="Q805" s="48"/>
    </row>
    <row r="806" spans="1:17" x14ac:dyDescent="0.25">
      <c r="A806" s="44">
        <f t="shared" si="56"/>
        <v>805</v>
      </c>
      <c r="B806" s="44" t="s">
        <v>493</v>
      </c>
      <c r="C806" s="44" t="s">
        <v>674</v>
      </c>
      <c r="D806" s="45">
        <v>5.5324074074074069E-3</v>
      </c>
      <c r="E806" s="44"/>
      <c r="F806" s="45">
        <f>Curso[[#This Row],[Tempo]]*$AG$4</f>
        <v>1.0971855467938106E-2</v>
      </c>
      <c r="G806" s="46">
        <f t="shared" si="55"/>
        <v>5.8000028351569135</v>
      </c>
      <c r="H806" s="47">
        <f>_xlfn.XLOOKUP(Curso[[#This Row],[Tempo Progr Acum]],Controle[Tempo Esperado Acum],Controle[Data corrida],,1,1)</f>
        <v>44747</v>
      </c>
      <c r="I806" s="44"/>
      <c r="J806" s="48">
        <f ca="1">IF(Curso[[#This Row],[Data Prevista]]&gt;TODAY(),0,IF(Curso[[#This Row],[Data Prevista]]=TODAY(),3,2))</f>
        <v>0</v>
      </c>
      <c r="K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6" s="53" t="str">
        <f>IF((Curso[[#This Row],[Estudado]]-7)&lt;$H$2,"",Curso[[#This Row],[Estudado]]-7)</f>
        <v/>
      </c>
      <c r="M806" s="53" t="str">
        <f>IF((Curso[[#This Row],[Estudado]]-15)&lt;$H$2,"",Curso[[#This Row],[Estudado]]-15)</f>
        <v/>
      </c>
      <c r="N806" s="53" t="str">
        <f>IF((Curso[[#This Row],[Estudado]]-30)&lt;$H$2,"",Curso[[#This Row],[Estudado]]-30)</f>
        <v/>
      </c>
      <c r="O806" s="53" t="str">
        <f>IF((Curso[[#This Row],[Estudado]]-60)&lt;$H$2,"",Curso[[#This Row],[Estudado]]-60)</f>
        <v/>
      </c>
      <c r="P806" s="53" t="str">
        <f>IF((Curso[[#This Row],[Estudado]]-120)&lt;$H$2,"",Curso[[#This Row],[Estudado]]-120)</f>
        <v/>
      </c>
      <c r="Q806" s="48"/>
    </row>
    <row r="807" spans="1:17" x14ac:dyDescent="0.25">
      <c r="A807" s="44">
        <f t="shared" si="56"/>
        <v>806</v>
      </c>
      <c r="B807" s="44" t="s">
        <v>493</v>
      </c>
      <c r="C807" s="44" t="s">
        <v>675</v>
      </c>
      <c r="D807" s="45">
        <v>3.8888888888888883E-3</v>
      </c>
      <c r="E807" s="44"/>
      <c r="F807" s="45">
        <f>Curso[[#This Row],[Tempo]]*$AG$4</f>
        <v>7.7124339690945679E-3</v>
      </c>
      <c r="G807" s="46">
        <f t="shared" si="55"/>
        <v>5.8077152691260077</v>
      </c>
      <c r="H807" s="47">
        <f>_xlfn.XLOOKUP(Curso[[#This Row],[Tempo Progr Acum]],Controle[Tempo Esperado Acum],Controle[Data corrida],,1,1)</f>
        <v>44747</v>
      </c>
      <c r="I807" s="44"/>
      <c r="J807" s="48">
        <f ca="1">IF(Curso[[#This Row],[Data Prevista]]&gt;TODAY(),0,IF(Curso[[#This Row],[Data Prevista]]=TODAY(),3,2))</f>
        <v>0</v>
      </c>
      <c r="K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7" s="53" t="str">
        <f>IF((Curso[[#This Row],[Estudado]]-7)&lt;$H$2,"",Curso[[#This Row],[Estudado]]-7)</f>
        <v/>
      </c>
      <c r="M807" s="53" t="str">
        <f>IF((Curso[[#This Row],[Estudado]]-15)&lt;$H$2,"",Curso[[#This Row],[Estudado]]-15)</f>
        <v/>
      </c>
      <c r="N807" s="53" t="str">
        <f>IF((Curso[[#This Row],[Estudado]]-30)&lt;$H$2,"",Curso[[#This Row],[Estudado]]-30)</f>
        <v/>
      </c>
      <c r="O807" s="53" t="str">
        <f>IF((Curso[[#This Row],[Estudado]]-60)&lt;$H$2,"",Curso[[#This Row],[Estudado]]-60)</f>
        <v/>
      </c>
      <c r="P807" s="53" t="str">
        <f>IF((Curso[[#This Row],[Estudado]]-120)&lt;$H$2,"",Curso[[#This Row],[Estudado]]-120)</f>
        <v/>
      </c>
      <c r="Q807" s="48"/>
    </row>
    <row r="808" spans="1:17" x14ac:dyDescent="0.25">
      <c r="A808" s="44">
        <f t="shared" si="56"/>
        <v>807</v>
      </c>
      <c r="B808" s="44" t="s">
        <v>493</v>
      </c>
      <c r="C808" s="44" t="s">
        <v>676</v>
      </c>
      <c r="D808" s="45">
        <v>5.3819444444444453E-3</v>
      </c>
      <c r="E808" s="44"/>
      <c r="F808" s="45">
        <f>Curso[[#This Row],[Tempo]]*$AG$4</f>
        <v>1.0673457725086235E-2</v>
      </c>
      <c r="G808" s="46">
        <f t="shared" si="55"/>
        <v>5.8183887268510937</v>
      </c>
      <c r="H808" s="47">
        <f>_xlfn.XLOOKUP(Curso[[#This Row],[Tempo Progr Acum]],Controle[Tempo Esperado Acum],Controle[Data corrida],,1,1)</f>
        <v>44747</v>
      </c>
      <c r="I808" s="44"/>
      <c r="J808" s="48">
        <f ca="1">IF(Curso[[#This Row],[Data Prevista]]&gt;TODAY(),0,IF(Curso[[#This Row],[Data Prevista]]=TODAY(),3,2))</f>
        <v>0</v>
      </c>
      <c r="K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8" s="53" t="str">
        <f>IF((Curso[[#This Row],[Estudado]]-7)&lt;$H$2,"",Curso[[#This Row],[Estudado]]-7)</f>
        <v/>
      </c>
      <c r="M808" s="53" t="str">
        <f>IF((Curso[[#This Row],[Estudado]]-15)&lt;$H$2,"",Curso[[#This Row],[Estudado]]-15)</f>
        <v/>
      </c>
      <c r="N808" s="53" t="str">
        <f>IF((Curso[[#This Row],[Estudado]]-30)&lt;$H$2,"",Curso[[#This Row],[Estudado]]-30)</f>
        <v/>
      </c>
      <c r="O808" s="53" t="str">
        <f>IF((Curso[[#This Row],[Estudado]]-60)&lt;$H$2,"",Curso[[#This Row],[Estudado]]-60)</f>
        <v/>
      </c>
      <c r="P808" s="53" t="str">
        <f>IF((Curso[[#This Row],[Estudado]]-120)&lt;$H$2,"",Curso[[#This Row],[Estudado]]-120)</f>
        <v/>
      </c>
      <c r="Q808" s="48"/>
    </row>
    <row r="809" spans="1:17" x14ac:dyDescent="0.25">
      <c r="A809" s="44">
        <f t="shared" si="56"/>
        <v>808</v>
      </c>
      <c r="B809" s="44" t="s">
        <v>493</v>
      </c>
      <c r="C809" s="44" t="s">
        <v>677</v>
      </c>
      <c r="D809" s="45">
        <v>3.7962962962962963E-3</v>
      </c>
      <c r="E809" s="44"/>
      <c r="F809" s="45">
        <f>Curso[[#This Row],[Tempo]]*$AG$4</f>
        <v>7.5288045888780315E-3</v>
      </c>
      <c r="G809" s="46">
        <f t="shared" si="55"/>
        <v>5.8259175314399716</v>
      </c>
      <c r="H809" s="47">
        <f>_xlfn.XLOOKUP(Curso[[#This Row],[Tempo Progr Acum]],Controle[Tempo Esperado Acum],Controle[Data corrida],,1,1)</f>
        <v>44747</v>
      </c>
      <c r="I809" s="44"/>
      <c r="J809" s="48">
        <f ca="1">IF(Curso[[#This Row],[Data Prevista]]&gt;TODAY(),0,IF(Curso[[#This Row],[Data Prevista]]=TODAY(),3,2))</f>
        <v>0</v>
      </c>
      <c r="K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9" s="53" t="str">
        <f>IF((Curso[[#This Row],[Estudado]]-7)&lt;$H$2,"",Curso[[#This Row],[Estudado]]-7)</f>
        <v/>
      </c>
      <c r="M809" s="53" t="str">
        <f>IF((Curso[[#This Row],[Estudado]]-15)&lt;$H$2,"",Curso[[#This Row],[Estudado]]-15)</f>
        <v/>
      </c>
      <c r="N809" s="53" t="str">
        <f>IF((Curso[[#This Row],[Estudado]]-30)&lt;$H$2,"",Curso[[#This Row],[Estudado]]-30)</f>
        <v/>
      </c>
      <c r="O809" s="53" t="str">
        <f>IF((Curso[[#This Row],[Estudado]]-60)&lt;$H$2,"",Curso[[#This Row],[Estudado]]-60)</f>
        <v/>
      </c>
      <c r="P809" s="53" t="str">
        <f>IF((Curso[[#This Row],[Estudado]]-120)&lt;$H$2,"",Curso[[#This Row],[Estudado]]-120)</f>
        <v/>
      </c>
      <c r="Q809" s="48"/>
    </row>
    <row r="810" spans="1:17" x14ac:dyDescent="0.25">
      <c r="A810" s="44">
        <f t="shared" si="56"/>
        <v>809</v>
      </c>
      <c r="B810" s="44" t="s">
        <v>493</v>
      </c>
      <c r="C810" s="44" t="s">
        <v>678</v>
      </c>
      <c r="D810" s="45">
        <v>0</v>
      </c>
      <c r="E810" s="44" t="s">
        <v>7</v>
      </c>
      <c r="F810" s="45">
        <f>Curso[[#This Row],[Tempo]]*$AG$4</f>
        <v>0</v>
      </c>
      <c r="G810" s="46">
        <f t="shared" si="55"/>
        <v>5.8259175314399716</v>
      </c>
      <c r="H810" s="47">
        <f>_xlfn.XLOOKUP(Curso[[#This Row],[Tempo Progr Acum]],Controle[Tempo Esperado Acum],Controle[Data corrida],,1,1)</f>
        <v>44747</v>
      </c>
      <c r="I810" s="44"/>
      <c r="J810" s="48">
        <f ca="1">IF(Curso[[#This Row],[Data Prevista]]&gt;TODAY(),0,IF(Curso[[#This Row],[Data Prevista]]=TODAY(),3,2))</f>
        <v>0</v>
      </c>
      <c r="K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0" s="53" t="str">
        <f>IF((Curso[[#This Row],[Estudado]]-7)&lt;$H$2,"",Curso[[#This Row],[Estudado]]-7)</f>
        <v/>
      </c>
      <c r="M810" s="53" t="str">
        <f>IF((Curso[[#This Row],[Estudado]]-15)&lt;$H$2,"",Curso[[#This Row],[Estudado]]-15)</f>
        <v/>
      </c>
      <c r="N810" s="53" t="str">
        <f>IF((Curso[[#This Row],[Estudado]]-30)&lt;$H$2,"",Curso[[#This Row],[Estudado]]-30)</f>
        <v/>
      </c>
      <c r="O810" s="53" t="str">
        <f>IF((Curso[[#This Row],[Estudado]]-60)&lt;$H$2,"",Curso[[#This Row],[Estudado]]-60)</f>
        <v/>
      </c>
      <c r="P810" s="53" t="str">
        <f>IF((Curso[[#This Row],[Estudado]]-120)&lt;$H$2,"",Curso[[#This Row],[Estudado]]-120)</f>
        <v/>
      </c>
      <c r="Q810" s="48"/>
    </row>
    <row r="811" spans="1:17" x14ac:dyDescent="0.25">
      <c r="A811" s="44">
        <f t="shared" si="56"/>
        <v>810</v>
      </c>
      <c r="B811" s="44" t="s">
        <v>493</v>
      </c>
      <c r="C811" s="44" t="s">
        <v>679</v>
      </c>
      <c r="D811" s="45">
        <v>0</v>
      </c>
      <c r="E811" s="44" t="s">
        <v>7</v>
      </c>
      <c r="F811" s="45">
        <f>Curso[[#This Row],[Tempo]]*$AG$4</f>
        <v>0</v>
      </c>
      <c r="G811" s="46">
        <f t="shared" si="55"/>
        <v>5.8259175314399716</v>
      </c>
      <c r="H811" s="47">
        <f>_xlfn.XLOOKUP(Curso[[#This Row],[Tempo Progr Acum]],Controle[Tempo Esperado Acum],Controle[Data corrida],,1,1)</f>
        <v>44747</v>
      </c>
      <c r="I811" s="44"/>
      <c r="J811" s="48">
        <f ca="1">IF(Curso[[#This Row],[Data Prevista]]&gt;TODAY(),0,IF(Curso[[#This Row],[Data Prevista]]=TODAY(),3,2))</f>
        <v>0</v>
      </c>
      <c r="K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1" s="53" t="str">
        <f>IF((Curso[[#This Row],[Estudado]]-7)&lt;$H$2,"",Curso[[#This Row],[Estudado]]-7)</f>
        <v/>
      </c>
      <c r="M811" s="53" t="str">
        <f>IF((Curso[[#This Row],[Estudado]]-15)&lt;$H$2,"",Curso[[#This Row],[Estudado]]-15)</f>
        <v/>
      </c>
      <c r="N811" s="53" t="str">
        <f>IF((Curso[[#This Row],[Estudado]]-30)&lt;$H$2,"",Curso[[#This Row],[Estudado]]-30)</f>
        <v/>
      </c>
      <c r="O811" s="53" t="str">
        <f>IF((Curso[[#This Row],[Estudado]]-60)&lt;$H$2,"",Curso[[#This Row],[Estudado]]-60)</f>
        <v/>
      </c>
      <c r="P811" s="53" t="str">
        <f>IF((Curso[[#This Row],[Estudado]]-120)&lt;$H$2,"",Curso[[#This Row],[Estudado]]-120)</f>
        <v/>
      </c>
      <c r="Q811" s="48"/>
    </row>
    <row r="812" spans="1:17" x14ac:dyDescent="0.25">
      <c r="A812" s="44">
        <f t="shared" si="56"/>
        <v>811</v>
      </c>
      <c r="B812" s="44" t="s">
        <v>493</v>
      </c>
      <c r="C812" s="44" t="s">
        <v>680</v>
      </c>
      <c r="D812" s="45">
        <v>0</v>
      </c>
      <c r="E812" s="44" t="s">
        <v>7</v>
      </c>
      <c r="F812" s="45">
        <f>Curso[[#This Row],[Tempo]]*$AG$4</f>
        <v>0</v>
      </c>
      <c r="G812" s="46">
        <f t="shared" si="55"/>
        <v>5.8259175314399716</v>
      </c>
      <c r="H812" s="47">
        <f>_xlfn.XLOOKUP(Curso[[#This Row],[Tempo Progr Acum]],Controle[Tempo Esperado Acum],Controle[Data corrida],,1,1)</f>
        <v>44747</v>
      </c>
      <c r="I812" s="44"/>
      <c r="J812" s="48">
        <f ca="1">IF(Curso[[#This Row],[Data Prevista]]&gt;TODAY(),0,IF(Curso[[#This Row],[Data Prevista]]=TODAY(),3,2))</f>
        <v>0</v>
      </c>
      <c r="K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2" s="53" t="str">
        <f>IF((Curso[[#This Row],[Estudado]]-7)&lt;$H$2,"",Curso[[#This Row],[Estudado]]-7)</f>
        <v/>
      </c>
      <c r="M812" s="53" t="str">
        <f>IF((Curso[[#This Row],[Estudado]]-15)&lt;$H$2,"",Curso[[#This Row],[Estudado]]-15)</f>
        <v/>
      </c>
      <c r="N812" s="53" t="str">
        <f>IF((Curso[[#This Row],[Estudado]]-30)&lt;$H$2,"",Curso[[#This Row],[Estudado]]-30)</f>
        <v/>
      </c>
      <c r="O812" s="53" t="str">
        <f>IF((Curso[[#This Row],[Estudado]]-60)&lt;$H$2,"",Curso[[#This Row],[Estudado]]-60)</f>
        <v/>
      </c>
      <c r="P812" s="53" t="str">
        <f>IF((Curso[[#This Row],[Estudado]]-120)&lt;$H$2,"",Curso[[#This Row],[Estudado]]-120)</f>
        <v/>
      </c>
      <c r="Q812" s="48"/>
    </row>
    <row r="813" spans="1:17" x14ac:dyDescent="0.25">
      <c r="A813" s="44">
        <f t="shared" si="56"/>
        <v>812</v>
      </c>
      <c r="B813" s="44" t="s">
        <v>493</v>
      </c>
      <c r="C813" s="44" t="s">
        <v>681</v>
      </c>
      <c r="D813" s="45">
        <v>3.483796296296296E-3</v>
      </c>
      <c r="E813" s="44"/>
      <c r="F813" s="45">
        <f>Curso[[#This Row],[Tempo]]*$AG$4</f>
        <v>6.9090554306472174E-3</v>
      </c>
      <c r="G813" s="46">
        <f t="shared" si="55"/>
        <v>5.8328265868706186</v>
      </c>
      <c r="H813" s="47">
        <f>_xlfn.XLOOKUP(Curso[[#This Row],[Tempo Progr Acum]],Controle[Tempo Esperado Acum],Controle[Data corrida],,1,1)</f>
        <v>44747</v>
      </c>
      <c r="I813" s="44"/>
      <c r="J813" s="48">
        <f ca="1">IF(Curso[[#This Row],[Data Prevista]]&gt;TODAY(),0,IF(Curso[[#This Row],[Data Prevista]]=TODAY(),3,2))</f>
        <v>0</v>
      </c>
      <c r="K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3" s="53" t="str">
        <f>IF((Curso[[#This Row],[Estudado]]-7)&lt;$H$2,"",Curso[[#This Row],[Estudado]]-7)</f>
        <v/>
      </c>
      <c r="M813" s="53" t="str">
        <f>IF((Curso[[#This Row],[Estudado]]-15)&lt;$H$2,"",Curso[[#This Row],[Estudado]]-15)</f>
        <v/>
      </c>
      <c r="N813" s="53" t="str">
        <f>IF((Curso[[#This Row],[Estudado]]-30)&lt;$H$2,"",Curso[[#This Row],[Estudado]]-30)</f>
        <v/>
      </c>
      <c r="O813" s="53" t="str">
        <f>IF((Curso[[#This Row],[Estudado]]-60)&lt;$H$2,"",Curso[[#This Row],[Estudado]]-60)</f>
        <v/>
      </c>
      <c r="P813" s="53" t="str">
        <f>IF((Curso[[#This Row],[Estudado]]-120)&lt;$H$2,"",Curso[[#This Row],[Estudado]]-120)</f>
        <v/>
      </c>
      <c r="Q813" s="48"/>
    </row>
    <row r="814" spans="1:17" x14ac:dyDescent="0.25">
      <c r="A814" s="44">
        <f t="shared" si="56"/>
        <v>813</v>
      </c>
      <c r="B814" s="44" t="s">
        <v>493</v>
      </c>
      <c r="C814" s="44" t="s">
        <v>682</v>
      </c>
      <c r="D814" s="45">
        <v>5.4282407407407404E-3</v>
      </c>
      <c r="E814" s="44"/>
      <c r="F814" s="45">
        <f>Curso[[#This Row],[Tempo]]*$AG$4</f>
        <v>1.0765272415194501E-2</v>
      </c>
      <c r="G814" s="46">
        <f t="shared" si="55"/>
        <v>5.8435918592858132</v>
      </c>
      <c r="H814" s="47">
        <f>_xlfn.XLOOKUP(Curso[[#This Row],[Tempo Progr Acum]],Controle[Tempo Esperado Acum],Controle[Data corrida],,1,1)</f>
        <v>44747</v>
      </c>
      <c r="I814" s="44"/>
      <c r="J814" s="48">
        <f ca="1">IF(Curso[[#This Row],[Data Prevista]]&gt;TODAY(),0,IF(Curso[[#This Row],[Data Prevista]]=TODAY(),3,2))</f>
        <v>0</v>
      </c>
      <c r="K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4" s="53" t="str">
        <f>IF((Curso[[#This Row],[Estudado]]-7)&lt;$H$2,"",Curso[[#This Row],[Estudado]]-7)</f>
        <v/>
      </c>
      <c r="M814" s="53" t="str">
        <f>IF((Curso[[#This Row],[Estudado]]-15)&lt;$H$2,"",Curso[[#This Row],[Estudado]]-15)</f>
        <v/>
      </c>
      <c r="N814" s="53" t="str">
        <f>IF((Curso[[#This Row],[Estudado]]-30)&lt;$H$2,"",Curso[[#This Row],[Estudado]]-30)</f>
        <v/>
      </c>
      <c r="O814" s="53" t="str">
        <f>IF((Curso[[#This Row],[Estudado]]-60)&lt;$H$2,"",Curso[[#This Row],[Estudado]]-60)</f>
        <v/>
      </c>
      <c r="P814" s="53" t="str">
        <f>IF((Curso[[#This Row],[Estudado]]-120)&lt;$H$2,"",Curso[[#This Row],[Estudado]]-120)</f>
        <v/>
      </c>
      <c r="Q814" s="48"/>
    </row>
    <row r="815" spans="1:17" x14ac:dyDescent="0.25">
      <c r="A815" s="44">
        <f t="shared" si="56"/>
        <v>814</v>
      </c>
      <c r="B815" s="44" t="s">
        <v>493</v>
      </c>
      <c r="C815" s="44" t="s">
        <v>683</v>
      </c>
      <c r="D815" s="45">
        <v>4.0046296296296297E-3</v>
      </c>
      <c r="E815" s="44"/>
      <c r="F815" s="45">
        <f>Curso[[#This Row],[Tempo]]*$AG$4</f>
        <v>7.9419706943652402E-3</v>
      </c>
      <c r="G815" s="46">
        <f t="shared" si="55"/>
        <v>5.8515338299801787</v>
      </c>
      <c r="H815" s="47">
        <f>_xlfn.XLOOKUP(Curso[[#This Row],[Tempo Progr Acum]],Controle[Tempo Esperado Acum],Controle[Data corrida],,1,1)</f>
        <v>44747</v>
      </c>
      <c r="I815" s="44"/>
      <c r="J815" s="48">
        <f ca="1">IF(Curso[[#This Row],[Data Prevista]]&gt;TODAY(),0,IF(Curso[[#This Row],[Data Prevista]]=TODAY(),3,2))</f>
        <v>0</v>
      </c>
      <c r="K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5" s="53" t="str">
        <f>IF((Curso[[#This Row],[Estudado]]-7)&lt;$H$2,"",Curso[[#This Row],[Estudado]]-7)</f>
        <v/>
      </c>
      <c r="M815" s="53" t="str">
        <f>IF((Curso[[#This Row],[Estudado]]-15)&lt;$H$2,"",Curso[[#This Row],[Estudado]]-15)</f>
        <v/>
      </c>
      <c r="N815" s="53" t="str">
        <f>IF((Curso[[#This Row],[Estudado]]-30)&lt;$H$2,"",Curso[[#This Row],[Estudado]]-30)</f>
        <v/>
      </c>
      <c r="O815" s="53" t="str">
        <f>IF((Curso[[#This Row],[Estudado]]-60)&lt;$H$2,"",Curso[[#This Row],[Estudado]]-60)</f>
        <v/>
      </c>
      <c r="P815" s="53" t="str">
        <f>IF((Curso[[#This Row],[Estudado]]-120)&lt;$H$2,"",Curso[[#This Row],[Estudado]]-120)</f>
        <v/>
      </c>
      <c r="Q815" s="48"/>
    </row>
    <row r="816" spans="1:17" x14ac:dyDescent="0.25">
      <c r="A816" s="44">
        <f t="shared" si="56"/>
        <v>815</v>
      </c>
      <c r="B816" s="44" t="s">
        <v>493</v>
      </c>
      <c r="C816" s="44" t="s">
        <v>439</v>
      </c>
      <c r="D816" s="45">
        <v>3.9583333333333337E-3</v>
      </c>
      <c r="E816" s="44"/>
      <c r="F816" s="45">
        <f>Curso[[#This Row],[Tempo]]*$AG$4</f>
        <v>7.850156004256972E-3</v>
      </c>
      <c r="G816" s="46">
        <f t="shared" si="55"/>
        <v>5.8593839859844357</v>
      </c>
      <c r="H816" s="47">
        <f>_xlfn.XLOOKUP(Curso[[#This Row],[Tempo Progr Acum]],Controle[Tempo Esperado Acum],Controle[Data corrida],,1,1)</f>
        <v>44747</v>
      </c>
      <c r="I816" s="44"/>
      <c r="J816" s="48">
        <f ca="1">IF(Curso[[#This Row],[Data Prevista]]&gt;TODAY(),0,IF(Curso[[#This Row],[Data Prevista]]=TODAY(),3,2))</f>
        <v>0</v>
      </c>
      <c r="K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6" s="53" t="str">
        <f>IF((Curso[[#This Row],[Estudado]]-7)&lt;$H$2,"",Curso[[#This Row],[Estudado]]-7)</f>
        <v/>
      </c>
      <c r="M816" s="53" t="str">
        <f>IF((Curso[[#This Row],[Estudado]]-15)&lt;$H$2,"",Curso[[#This Row],[Estudado]]-15)</f>
        <v/>
      </c>
      <c r="N816" s="53" t="str">
        <f>IF((Curso[[#This Row],[Estudado]]-30)&lt;$H$2,"",Curso[[#This Row],[Estudado]]-30)</f>
        <v/>
      </c>
      <c r="O816" s="53" t="str">
        <f>IF((Curso[[#This Row],[Estudado]]-60)&lt;$H$2,"",Curso[[#This Row],[Estudado]]-60)</f>
        <v/>
      </c>
      <c r="P816" s="53" t="str">
        <f>IF((Curso[[#This Row],[Estudado]]-120)&lt;$H$2,"",Curso[[#This Row],[Estudado]]-120)</f>
        <v/>
      </c>
      <c r="Q816" s="48"/>
    </row>
    <row r="817" spans="1:17" x14ac:dyDescent="0.25">
      <c r="A817" s="44">
        <f t="shared" si="56"/>
        <v>816</v>
      </c>
      <c r="B817" s="44" t="s">
        <v>493</v>
      </c>
      <c r="C817" s="44" t="s">
        <v>684</v>
      </c>
      <c r="D817" s="45">
        <v>4.4560185185185189E-3</v>
      </c>
      <c r="E817" s="44"/>
      <c r="F817" s="45">
        <f>Curso[[#This Row],[Tempo]]*$AG$4</f>
        <v>8.8371639229208616E-3</v>
      </c>
      <c r="G817" s="46">
        <f t="shared" si="55"/>
        <v>5.8682211499073569</v>
      </c>
      <c r="H817" s="47">
        <f>_xlfn.XLOOKUP(Curso[[#This Row],[Tempo Progr Acum]],Controle[Tempo Esperado Acum],Controle[Data corrida],,1,1)</f>
        <v>44748</v>
      </c>
      <c r="I817" s="44"/>
      <c r="J817" s="48">
        <f ca="1">IF(Curso[[#This Row],[Data Prevista]]&gt;TODAY(),0,IF(Curso[[#This Row],[Data Prevista]]=TODAY(),3,2))</f>
        <v>0</v>
      </c>
      <c r="K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7" s="53" t="str">
        <f>IF((Curso[[#This Row],[Estudado]]-7)&lt;$H$2,"",Curso[[#This Row],[Estudado]]-7)</f>
        <v/>
      </c>
      <c r="M817" s="53" t="str">
        <f>IF((Curso[[#This Row],[Estudado]]-15)&lt;$H$2,"",Curso[[#This Row],[Estudado]]-15)</f>
        <v/>
      </c>
      <c r="N817" s="53" t="str">
        <f>IF((Curso[[#This Row],[Estudado]]-30)&lt;$H$2,"",Curso[[#This Row],[Estudado]]-30)</f>
        <v/>
      </c>
      <c r="O817" s="53" t="str">
        <f>IF((Curso[[#This Row],[Estudado]]-60)&lt;$H$2,"",Curso[[#This Row],[Estudado]]-60)</f>
        <v/>
      </c>
      <c r="P817" s="53" t="str">
        <f>IF((Curso[[#This Row],[Estudado]]-120)&lt;$H$2,"",Curso[[#This Row],[Estudado]]-120)</f>
        <v/>
      </c>
      <c r="Q817" s="48"/>
    </row>
    <row r="818" spans="1:17" x14ac:dyDescent="0.25">
      <c r="A818" s="44">
        <f t="shared" si="56"/>
        <v>817</v>
      </c>
      <c r="B818" s="44" t="s">
        <v>493</v>
      </c>
      <c r="C818" s="44" t="s">
        <v>685</v>
      </c>
      <c r="D818" s="45">
        <v>4.8726851851851856E-3</v>
      </c>
      <c r="E818" s="44"/>
      <c r="F818" s="45">
        <f>Curso[[#This Row],[Tempo]]*$AG$4</f>
        <v>9.6634961338952791E-3</v>
      </c>
      <c r="G818" s="46">
        <f t="shared" si="55"/>
        <v>5.8778846460412524</v>
      </c>
      <c r="H818" s="47">
        <f>_xlfn.XLOOKUP(Curso[[#This Row],[Tempo Progr Acum]],Controle[Tempo Esperado Acum],Controle[Data corrida],,1,1)</f>
        <v>44748</v>
      </c>
      <c r="I818" s="44"/>
      <c r="J818" s="48">
        <f ca="1">IF(Curso[[#This Row],[Data Prevista]]&gt;TODAY(),0,IF(Curso[[#This Row],[Data Prevista]]=TODAY(),3,2))</f>
        <v>0</v>
      </c>
      <c r="K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8" s="53" t="str">
        <f>IF((Curso[[#This Row],[Estudado]]-7)&lt;$H$2,"",Curso[[#This Row],[Estudado]]-7)</f>
        <v/>
      </c>
      <c r="M818" s="53" t="str">
        <f>IF((Curso[[#This Row],[Estudado]]-15)&lt;$H$2,"",Curso[[#This Row],[Estudado]]-15)</f>
        <v/>
      </c>
      <c r="N818" s="53" t="str">
        <f>IF((Curso[[#This Row],[Estudado]]-30)&lt;$H$2,"",Curso[[#This Row],[Estudado]]-30)</f>
        <v/>
      </c>
      <c r="O818" s="53" t="str">
        <f>IF((Curso[[#This Row],[Estudado]]-60)&lt;$H$2,"",Curso[[#This Row],[Estudado]]-60)</f>
        <v/>
      </c>
      <c r="P818" s="53" t="str">
        <f>IF((Curso[[#This Row],[Estudado]]-120)&lt;$H$2,"",Curso[[#This Row],[Estudado]]-120)</f>
        <v/>
      </c>
      <c r="Q818" s="48"/>
    </row>
    <row r="819" spans="1:17" x14ac:dyDescent="0.25">
      <c r="A819" s="44">
        <f t="shared" si="56"/>
        <v>818</v>
      </c>
      <c r="B819" s="44" t="s">
        <v>493</v>
      </c>
      <c r="C819" s="44" t="s">
        <v>686</v>
      </c>
      <c r="D819" s="45">
        <v>4.2245370370370371E-3</v>
      </c>
      <c r="E819" s="44"/>
      <c r="F819" s="45">
        <f>Curso[[#This Row],[Tempo]]*$AG$4</f>
        <v>8.3780904723795169E-3</v>
      </c>
      <c r="G819" s="46">
        <f t="shared" si="55"/>
        <v>5.8862627365136317</v>
      </c>
      <c r="H819" s="47">
        <f>_xlfn.XLOOKUP(Curso[[#This Row],[Tempo Progr Acum]],Controle[Tempo Esperado Acum],Controle[Data corrida],,1,1)</f>
        <v>44748</v>
      </c>
      <c r="I819" s="44"/>
      <c r="J819" s="48">
        <f ca="1">IF(Curso[[#This Row],[Data Prevista]]&gt;TODAY(),0,IF(Curso[[#This Row],[Data Prevista]]=TODAY(),3,2))</f>
        <v>0</v>
      </c>
      <c r="K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9" s="53" t="str">
        <f>IF((Curso[[#This Row],[Estudado]]-7)&lt;$H$2,"",Curso[[#This Row],[Estudado]]-7)</f>
        <v/>
      </c>
      <c r="M819" s="53" t="str">
        <f>IF((Curso[[#This Row],[Estudado]]-15)&lt;$H$2,"",Curso[[#This Row],[Estudado]]-15)</f>
        <v/>
      </c>
      <c r="N819" s="53" t="str">
        <f>IF((Curso[[#This Row],[Estudado]]-30)&lt;$H$2,"",Curso[[#This Row],[Estudado]]-30)</f>
        <v/>
      </c>
      <c r="O819" s="53" t="str">
        <f>IF((Curso[[#This Row],[Estudado]]-60)&lt;$H$2,"",Curso[[#This Row],[Estudado]]-60)</f>
        <v/>
      </c>
      <c r="P819" s="53" t="str">
        <f>IF((Curso[[#This Row],[Estudado]]-120)&lt;$H$2,"",Curso[[#This Row],[Estudado]]-120)</f>
        <v/>
      </c>
      <c r="Q819" s="48"/>
    </row>
    <row r="820" spans="1:17" x14ac:dyDescent="0.25">
      <c r="A820" s="44">
        <f t="shared" si="56"/>
        <v>819</v>
      </c>
      <c r="B820" s="44" t="s">
        <v>493</v>
      </c>
      <c r="C820" s="44" t="s">
        <v>687</v>
      </c>
      <c r="D820" s="45">
        <v>5.7291666666666671E-3</v>
      </c>
      <c r="E820" s="44"/>
      <c r="F820" s="45">
        <f>Curso[[#This Row],[Tempo]]*$AG$4</f>
        <v>1.136206790089825E-2</v>
      </c>
      <c r="G820" s="46">
        <f t="shared" si="55"/>
        <v>5.8976248044145301</v>
      </c>
      <c r="H820" s="47">
        <f>_xlfn.XLOOKUP(Curso[[#This Row],[Tempo Progr Acum]],Controle[Tempo Esperado Acum],Controle[Data corrida],,1,1)</f>
        <v>44748</v>
      </c>
      <c r="I820" s="44"/>
      <c r="J820" s="48">
        <f ca="1">IF(Curso[[#This Row],[Data Prevista]]&gt;TODAY(),0,IF(Curso[[#This Row],[Data Prevista]]=TODAY(),3,2))</f>
        <v>0</v>
      </c>
      <c r="K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0" s="53" t="str">
        <f>IF((Curso[[#This Row],[Estudado]]-7)&lt;$H$2,"",Curso[[#This Row],[Estudado]]-7)</f>
        <v/>
      </c>
      <c r="M820" s="53" t="str">
        <f>IF((Curso[[#This Row],[Estudado]]-15)&lt;$H$2,"",Curso[[#This Row],[Estudado]]-15)</f>
        <v/>
      </c>
      <c r="N820" s="53" t="str">
        <f>IF((Curso[[#This Row],[Estudado]]-30)&lt;$H$2,"",Curso[[#This Row],[Estudado]]-30)</f>
        <v/>
      </c>
      <c r="O820" s="53" t="str">
        <f>IF((Curso[[#This Row],[Estudado]]-60)&lt;$H$2,"",Curso[[#This Row],[Estudado]]-60)</f>
        <v/>
      </c>
      <c r="P820" s="53" t="str">
        <f>IF((Curso[[#This Row],[Estudado]]-120)&lt;$H$2,"",Curso[[#This Row],[Estudado]]-120)</f>
        <v/>
      </c>
      <c r="Q820" s="48"/>
    </row>
    <row r="821" spans="1:17" x14ac:dyDescent="0.25">
      <c r="A821" s="44">
        <f t="shared" si="56"/>
        <v>820</v>
      </c>
      <c r="B821" s="44" t="s">
        <v>493</v>
      </c>
      <c r="C821" s="44" t="s">
        <v>688</v>
      </c>
      <c r="D821" s="45">
        <v>6.2847222222222228E-3</v>
      </c>
      <c r="E821" s="44"/>
      <c r="F821" s="45">
        <f>Curso[[#This Row],[Tempo]]*$AG$4</f>
        <v>1.2463844182197474E-2</v>
      </c>
      <c r="G821" s="46">
        <f t="shared" si="55"/>
        <v>5.9100886485967274</v>
      </c>
      <c r="H821" s="47">
        <f>_xlfn.XLOOKUP(Curso[[#This Row],[Tempo Progr Acum]],Controle[Tempo Esperado Acum],Controle[Data corrida],,1,1)</f>
        <v>44748</v>
      </c>
      <c r="I821" s="44"/>
      <c r="J821" s="48">
        <f ca="1">IF(Curso[[#This Row],[Data Prevista]]&gt;TODAY(),0,IF(Curso[[#This Row],[Data Prevista]]=TODAY(),3,2))</f>
        <v>0</v>
      </c>
      <c r="K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1" s="53" t="str">
        <f>IF((Curso[[#This Row],[Estudado]]-7)&lt;$H$2,"",Curso[[#This Row],[Estudado]]-7)</f>
        <v/>
      </c>
      <c r="M821" s="53" t="str">
        <f>IF((Curso[[#This Row],[Estudado]]-15)&lt;$H$2,"",Curso[[#This Row],[Estudado]]-15)</f>
        <v/>
      </c>
      <c r="N821" s="53" t="str">
        <f>IF((Curso[[#This Row],[Estudado]]-30)&lt;$H$2,"",Curso[[#This Row],[Estudado]]-30)</f>
        <v/>
      </c>
      <c r="O821" s="53" t="str">
        <f>IF((Curso[[#This Row],[Estudado]]-60)&lt;$H$2,"",Curso[[#This Row],[Estudado]]-60)</f>
        <v/>
      </c>
      <c r="P821" s="53" t="str">
        <f>IF((Curso[[#This Row],[Estudado]]-120)&lt;$H$2,"",Curso[[#This Row],[Estudado]]-120)</f>
        <v/>
      </c>
      <c r="Q821" s="48"/>
    </row>
    <row r="822" spans="1:17" x14ac:dyDescent="0.25">
      <c r="A822" s="44">
        <f t="shared" si="56"/>
        <v>821</v>
      </c>
      <c r="B822" s="44" t="s">
        <v>493</v>
      </c>
      <c r="C822" s="44" t="s">
        <v>689</v>
      </c>
      <c r="D822" s="45">
        <v>4.6296296296296302E-3</v>
      </c>
      <c r="E822" s="44"/>
      <c r="F822" s="45">
        <f>Curso[[#This Row],[Tempo]]*$AG$4</f>
        <v>9.1814690108268683E-3</v>
      </c>
      <c r="G822" s="46">
        <f t="shared" si="55"/>
        <v>5.9192701176075539</v>
      </c>
      <c r="H822" s="47">
        <f>_xlfn.XLOOKUP(Curso[[#This Row],[Tempo Progr Acum]],Controle[Tempo Esperado Acum],Controle[Data corrida],,1,1)</f>
        <v>44748</v>
      </c>
      <c r="I822" s="44"/>
      <c r="J822" s="48">
        <f ca="1">IF(Curso[[#This Row],[Data Prevista]]&gt;TODAY(),0,IF(Curso[[#This Row],[Data Prevista]]=TODAY(),3,2))</f>
        <v>0</v>
      </c>
      <c r="K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2" s="53" t="str">
        <f>IF((Curso[[#This Row],[Estudado]]-7)&lt;$H$2,"",Curso[[#This Row],[Estudado]]-7)</f>
        <v/>
      </c>
      <c r="M822" s="53" t="str">
        <f>IF((Curso[[#This Row],[Estudado]]-15)&lt;$H$2,"",Curso[[#This Row],[Estudado]]-15)</f>
        <v/>
      </c>
      <c r="N822" s="53" t="str">
        <f>IF((Curso[[#This Row],[Estudado]]-30)&lt;$H$2,"",Curso[[#This Row],[Estudado]]-30)</f>
        <v/>
      </c>
      <c r="O822" s="53" t="str">
        <f>IF((Curso[[#This Row],[Estudado]]-60)&lt;$H$2,"",Curso[[#This Row],[Estudado]]-60)</f>
        <v/>
      </c>
      <c r="P822" s="53" t="str">
        <f>IF((Curso[[#This Row],[Estudado]]-120)&lt;$H$2,"",Curso[[#This Row],[Estudado]]-120)</f>
        <v/>
      </c>
      <c r="Q822" s="48"/>
    </row>
    <row r="823" spans="1:17" x14ac:dyDescent="0.25">
      <c r="A823" s="44">
        <f t="shared" si="56"/>
        <v>822</v>
      </c>
      <c r="B823" s="44" t="s">
        <v>493</v>
      </c>
      <c r="C823" s="44" t="s">
        <v>690</v>
      </c>
      <c r="D823" s="45">
        <v>7.8703703703703713E-3</v>
      </c>
      <c r="E823" s="44"/>
      <c r="F823" s="45">
        <f>Curso[[#This Row],[Tempo]]*$AG$4</f>
        <v>1.5608497318405678E-2</v>
      </c>
      <c r="G823" s="46">
        <f t="shared" si="55"/>
        <v>5.9348786149259594</v>
      </c>
      <c r="H823" s="47">
        <f>_xlfn.XLOOKUP(Curso[[#This Row],[Tempo Progr Acum]],Controle[Tempo Esperado Acum],Controle[Data corrida],,1,1)</f>
        <v>44748</v>
      </c>
      <c r="I823" s="44"/>
      <c r="J823" s="48">
        <f ca="1">IF(Curso[[#This Row],[Data Prevista]]&gt;TODAY(),0,IF(Curso[[#This Row],[Data Prevista]]=TODAY(),3,2))</f>
        <v>0</v>
      </c>
      <c r="K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3" s="53" t="str">
        <f>IF((Curso[[#This Row],[Estudado]]-7)&lt;$H$2,"",Curso[[#This Row],[Estudado]]-7)</f>
        <v/>
      </c>
      <c r="M823" s="53" t="str">
        <f>IF((Curso[[#This Row],[Estudado]]-15)&lt;$H$2,"",Curso[[#This Row],[Estudado]]-15)</f>
        <v/>
      </c>
      <c r="N823" s="53" t="str">
        <f>IF((Curso[[#This Row],[Estudado]]-30)&lt;$H$2,"",Curso[[#This Row],[Estudado]]-30)</f>
        <v/>
      </c>
      <c r="O823" s="53" t="str">
        <f>IF((Curso[[#This Row],[Estudado]]-60)&lt;$H$2,"",Curso[[#This Row],[Estudado]]-60)</f>
        <v/>
      </c>
      <c r="P823" s="53" t="str">
        <f>IF((Curso[[#This Row],[Estudado]]-120)&lt;$H$2,"",Curso[[#This Row],[Estudado]]-120)</f>
        <v/>
      </c>
      <c r="Q823" s="48"/>
    </row>
    <row r="824" spans="1:17" x14ac:dyDescent="0.25">
      <c r="A824" s="44">
        <f t="shared" si="56"/>
        <v>823</v>
      </c>
      <c r="B824" s="44" t="s">
        <v>493</v>
      </c>
      <c r="C824" s="44" t="s">
        <v>691</v>
      </c>
      <c r="D824" s="45">
        <v>7.719907407407408E-3</v>
      </c>
      <c r="E824" s="44"/>
      <c r="F824" s="45">
        <f>Curso[[#This Row],[Tempo]]*$AG$4</f>
        <v>1.5310099575553803E-2</v>
      </c>
      <c r="G824" s="46">
        <f t="shared" si="55"/>
        <v>5.9501887145015129</v>
      </c>
      <c r="H824" s="47">
        <f>_xlfn.XLOOKUP(Curso[[#This Row],[Tempo Progr Acum]],Controle[Tempo Esperado Acum],Controle[Data corrida],,1,1)</f>
        <v>44748</v>
      </c>
      <c r="I824" s="44"/>
      <c r="J824" s="48">
        <f ca="1">IF(Curso[[#This Row],[Data Prevista]]&gt;TODAY(),0,IF(Curso[[#This Row],[Data Prevista]]=TODAY(),3,2))</f>
        <v>0</v>
      </c>
      <c r="K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4" s="53" t="str">
        <f>IF((Curso[[#This Row],[Estudado]]-7)&lt;$H$2,"",Curso[[#This Row],[Estudado]]-7)</f>
        <v/>
      </c>
      <c r="M824" s="53" t="str">
        <f>IF((Curso[[#This Row],[Estudado]]-15)&lt;$H$2,"",Curso[[#This Row],[Estudado]]-15)</f>
        <v/>
      </c>
      <c r="N824" s="53" t="str">
        <f>IF((Curso[[#This Row],[Estudado]]-30)&lt;$H$2,"",Curso[[#This Row],[Estudado]]-30)</f>
        <v/>
      </c>
      <c r="O824" s="53" t="str">
        <f>IF((Curso[[#This Row],[Estudado]]-60)&lt;$H$2,"",Curso[[#This Row],[Estudado]]-60)</f>
        <v/>
      </c>
      <c r="P824" s="53" t="str">
        <f>IF((Curso[[#This Row],[Estudado]]-120)&lt;$H$2,"",Curso[[#This Row],[Estudado]]-120)</f>
        <v/>
      </c>
      <c r="Q824" s="48"/>
    </row>
    <row r="825" spans="1:17" x14ac:dyDescent="0.25">
      <c r="A825" s="44">
        <f t="shared" si="56"/>
        <v>824</v>
      </c>
      <c r="B825" s="44" t="s">
        <v>493</v>
      </c>
      <c r="C825" s="44" t="s">
        <v>692</v>
      </c>
      <c r="D825" s="45">
        <v>4.4907407407407405E-3</v>
      </c>
      <c r="E825" s="44"/>
      <c r="F825" s="45">
        <f>Curso[[#This Row],[Tempo]]*$AG$4</f>
        <v>8.9060249405020619E-3</v>
      </c>
      <c r="G825" s="46">
        <f t="shared" si="55"/>
        <v>5.9590947394420146</v>
      </c>
      <c r="H825" s="47">
        <f>_xlfn.XLOOKUP(Curso[[#This Row],[Tempo Progr Acum]],Controle[Tempo Esperado Acum],Controle[Data corrida],,1,1)</f>
        <v>44749</v>
      </c>
      <c r="I825" s="44"/>
      <c r="J825" s="48">
        <f ca="1">IF(Curso[[#This Row],[Data Prevista]]&gt;TODAY(),0,IF(Curso[[#This Row],[Data Prevista]]=TODAY(),3,2))</f>
        <v>0</v>
      </c>
      <c r="K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5" s="53" t="str">
        <f>IF((Curso[[#This Row],[Estudado]]-7)&lt;$H$2,"",Curso[[#This Row],[Estudado]]-7)</f>
        <v/>
      </c>
      <c r="M825" s="53" t="str">
        <f>IF((Curso[[#This Row],[Estudado]]-15)&lt;$H$2,"",Curso[[#This Row],[Estudado]]-15)</f>
        <v/>
      </c>
      <c r="N825" s="53" t="str">
        <f>IF((Curso[[#This Row],[Estudado]]-30)&lt;$H$2,"",Curso[[#This Row],[Estudado]]-30)</f>
        <v/>
      </c>
      <c r="O825" s="53" t="str">
        <f>IF((Curso[[#This Row],[Estudado]]-60)&lt;$H$2,"",Curso[[#This Row],[Estudado]]-60)</f>
        <v/>
      </c>
      <c r="P825" s="53" t="str">
        <f>IF((Curso[[#This Row],[Estudado]]-120)&lt;$H$2,"",Curso[[#This Row],[Estudado]]-120)</f>
        <v/>
      </c>
      <c r="Q825" s="48"/>
    </row>
    <row r="826" spans="1:17" x14ac:dyDescent="0.25">
      <c r="A826" s="44">
        <f t="shared" si="56"/>
        <v>825</v>
      </c>
      <c r="B826" s="44" t="s">
        <v>493</v>
      </c>
      <c r="C826" s="44" t="s">
        <v>693</v>
      </c>
      <c r="D826" s="45">
        <v>3.645833333333333E-3</v>
      </c>
      <c r="E826" s="44"/>
      <c r="F826" s="45">
        <f>Curso[[#This Row],[Tempo]]*$AG$4</f>
        <v>7.230406846026158E-3</v>
      </c>
      <c r="G826" s="46">
        <f t="shared" si="55"/>
        <v>5.9663251462880407</v>
      </c>
      <c r="H826" s="47">
        <f>_xlfn.XLOOKUP(Curso[[#This Row],[Tempo Progr Acum]],Controle[Tempo Esperado Acum],Controle[Data corrida],,1,1)</f>
        <v>44749</v>
      </c>
      <c r="I826" s="44"/>
      <c r="J826" s="48">
        <f ca="1">IF(Curso[[#This Row],[Data Prevista]]&gt;TODAY(),0,IF(Curso[[#This Row],[Data Prevista]]=TODAY(),3,2))</f>
        <v>0</v>
      </c>
      <c r="K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6" s="53" t="str">
        <f>IF((Curso[[#This Row],[Estudado]]-7)&lt;$H$2,"",Curso[[#This Row],[Estudado]]-7)</f>
        <v/>
      </c>
      <c r="M826" s="53" t="str">
        <f>IF((Curso[[#This Row],[Estudado]]-15)&lt;$H$2,"",Curso[[#This Row],[Estudado]]-15)</f>
        <v/>
      </c>
      <c r="N826" s="53" t="str">
        <f>IF((Curso[[#This Row],[Estudado]]-30)&lt;$H$2,"",Curso[[#This Row],[Estudado]]-30)</f>
        <v/>
      </c>
      <c r="O826" s="53" t="str">
        <f>IF((Curso[[#This Row],[Estudado]]-60)&lt;$H$2,"",Curso[[#This Row],[Estudado]]-60)</f>
        <v/>
      </c>
      <c r="P826" s="53" t="str">
        <f>IF((Curso[[#This Row],[Estudado]]-120)&lt;$H$2,"",Curso[[#This Row],[Estudado]]-120)</f>
        <v/>
      </c>
      <c r="Q826" s="48"/>
    </row>
    <row r="827" spans="1:17" x14ac:dyDescent="0.25">
      <c r="A827" s="44">
        <f t="shared" si="56"/>
        <v>826</v>
      </c>
      <c r="B827" s="44" t="s">
        <v>493</v>
      </c>
      <c r="C827" s="44" t="s">
        <v>694</v>
      </c>
      <c r="D827" s="45">
        <v>5.4050925925925924E-3</v>
      </c>
      <c r="E827" s="44"/>
      <c r="F827" s="45">
        <f>Curso[[#This Row],[Tempo]]*$AG$4</f>
        <v>1.0719365070140367E-2</v>
      </c>
      <c r="G827" s="46">
        <f t="shared" si="55"/>
        <v>5.9770445113581809</v>
      </c>
      <c r="H827" s="47">
        <f>_xlfn.XLOOKUP(Curso[[#This Row],[Tempo Progr Acum]],Controle[Tempo Esperado Acum],Controle[Data corrida],,1,1)</f>
        <v>44749</v>
      </c>
      <c r="I827" s="44"/>
      <c r="J827" s="48">
        <f ca="1">IF(Curso[[#This Row],[Data Prevista]]&gt;TODAY(),0,IF(Curso[[#This Row],[Data Prevista]]=TODAY(),3,2))</f>
        <v>0</v>
      </c>
      <c r="K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7" s="53" t="str">
        <f>IF((Curso[[#This Row],[Estudado]]-7)&lt;$H$2,"",Curso[[#This Row],[Estudado]]-7)</f>
        <v/>
      </c>
      <c r="M827" s="53" t="str">
        <f>IF((Curso[[#This Row],[Estudado]]-15)&lt;$H$2,"",Curso[[#This Row],[Estudado]]-15)</f>
        <v/>
      </c>
      <c r="N827" s="53" t="str">
        <f>IF((Curso[[#This Row],[Estudado]]-30)&lt;$H$2,"",Curso[[#This Row],[Estudado]]-30)</f>
        <v/>
      </c>
      <c r="O827" s="53" t="str">
        <f>IF((Curso[[#This Row],[Estudado]]-60)&lt;$H$2,"",Curso[[#This Row],[Estudado]]-60)</f>
        <v/>
      </c>
      <c r="P827" s="53" t="str">
        <f>IF((Curso[[#This Row],[Estudado]]-120)&lt;$H$2,"",Curso[[#This Row],[Estudado]]-120)</f>
        <v/>
      </c>
      <c r="Q827" s="48"/>
    </row>
    <row r="828" spans="1:17" x14ac:dyDescent="0.25">
      <c r="A828" s="44">
        <f t="shared" si="56"/>
        <v>827</v>
      </c>
      <c r="B828" s="44" t="s">
        <v>493</v>
      </c>
      <c r="C828" s="44" t="s">
        <v>695</v>
      </c>
      <c r="D828" s="45">
        <v>2.627314814814815E-3</v>
      </c>
      <c r="E828" s="44"/>
      <c r="F828" s="45">
        <f>Curso[[#This Row],[Tempo]]*$AG$4</f>
        <v>5.2104836636442482E-3</v>
      </c>
      <c r="G828" s="46">
        <f t="shared" si="55"/>
        <v>5.9822549950218251</v>
      </c>
      <c r="H828" s="47">
        <f>_xlfn.XLOOKUP(Curso[[#This Row],[Tempo Progr Acum]],Controle[Tempo Esperado Acum],Controle[Data corrida],,1,1)</f>
        <v>44749</v>
      </c>
      <c r="I828" s="44"/>
      <c r="J828" s="48">
        <f ca="1">IF(Curso[[#This Row],[Data Prevista]]&gt;TODAY(),0,IF(Curso[[#This Row],[Data Prevista]]=TODAY(),3,2))</f>
        <v>0</v>
      </c>
      <c r="K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8" s="53" t="str">
        <f>IF((Curso[[#This Row],[Estudado]]-7)&lt;$H$2,"",Curso[[#This Row],[Estudado]]-7)</f>
        <v/>
      </c>
      <c r="M828" s="53" t="str">
        <f>IF((Curso[[#This Row],[Estudado]]-15)&lt;$H$2,"",Curso[[#This Row],[Estudado]]-15)</f>
        <v/>
      </c>
      <c r="N828" s="53" t="str">
        <f>IF((Curso[[#This Row],[Estudado]]-30)&lt;$H$2,"",Curso[[#This Row],[Estudado]]-30)</f>
        <v/>
      </c>
      <c r="O828" s="53" t="str">
        <f>IF((Curso[[#This Row],[Estudado]]-60)&lt;$H$2,"",Curso[[#This Row],[Estudado]]-60)</f>
        <v/>
      </c>
      <c r="P828" s="53" t="str">
        <f>IF((Curso[[#This Row],[Estudado]]-120)&lt;$H$2,"",Curso[[#This Row],[Estudado]]-120)</f>
        <v/>
      </c>
      <c r="Q828" s="48"/>
    </row>
    <row r="829" spans="1:17" x14ac:dyDescent="0.25">
      <c r="A829" s="44">
        <f t="shared" si="56"/>
        <v>828</v>
      </c>
      <c r="B829" s="44" t="s">
        <v>493</v>
      </c>
      <c r="C829" s="44" t="s">
        <v>696</v>
      </c>
      <c r="D829" s="45">
        <v>3.5648148148148154E-3</v>
      </c>
      <c r="E829" s="44"/>
      <c r="F829" s="45">
        <f>Curso[[#This Row],[Tempo]]*$AG$4</f>
        <v>7.0697311383366894E-3</v>
      </c>
      <c r="G829" s="46">
        <f t="shared" si="55"/>
        <v>5.9893247261601621</v>
      </c>
      <c r="H829" s="47">
        <f>_xlfn.XLOOKUP(Curso[[#This Row],[Tempo Progr Acum]],Controle[Tempo Esperado Acum],Controle[Data corrida],,1,1)</f>
        <v>44749</v>
      </c>
      <c r="I829" s="44"/>
      <c r="J829" s="48">
        <f ca="1">IF(Curso[[#This Row],[Data Prevista]]&gt;TODAY(),0,IF(Curso[[#This Row],[Data Prevista]]=TODAY(),3,2))</f>
        <v>0</v>
      </c>
      <c r="K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9" s="53" t="str">
        <f>IF((Curso[[#This Row],[Estudado]]-7)&lt;$H$2,"",Curso[[#This Row],[Estudado]]-7)</f>
        <v/>
      </c>
      <c r="M829" s="53" t="str">
        <f>IF((Curso[[#This Row],[Estudado]]-15)&lt;$H$2,"",Curso[[#This Row],[Estudado]]-15)</f>
        <v/>
      </c>
      <c r="N829" s="53" t="str">
        <f>IF((Curso[[#This Row],[Estudado]]-30)&lt;$H$2,"",Curso[[#This Row],[Estudado]]-30)</f>
        <v/>
      </c>
      <c r="O829" s="53" t="str">
        <f>IF((Curso[[#This Row],[Estudado]]-60)&lt;$H$2,"",Curso[[#This Row],[Estudado]]-60)</f>
        <v/>
      </c>
      <c r="P829" s="53" t="str">
        <f>IF((Curso[[#This Row],[Estudado]]-120)&lt;$H$2,"",Curso[[#This Row],[Estudado]]-120)</f>
        <v/>
      </c>
      <c r="Q829" s="48"/>
    </row>
    <row r="830" spans="1:17" x14ac:dyDescent="0.25">
      <c r="A830" s="44">
        <f t="shared" si="56"/>
        <v>829</v>
      </c>
      <c r="B830" s="44" t="s">
        <v>493</v>
      </c>
      <c r="C830" s="44" t="s">
        <v>697</v>
      </c>
      <c r="D830" s="45">
        <v>7.3611111111111108E-3</v>
      </c>
      <c r="E830" s="44"/>
      <c r="F830" s="45">
        <f>Curso[[#This Row],[Tempo]]*$AG$4</f>
        <v>1.459853572721472E-2</v>
      </c>
      <c r="G830" s="46">
        <f t="shared" si="55"/>
        <v>6.003923261887377</v>
      </c>
      <c r="H830" s="47">
        <f>_xlfn.XLOOKUP(Curso[[#This Row],[Tempo Progr Acum]],Controle[Tempo Esperado Acum],Controle[Data corrida],,1,1)</f>
        <v>44749</v>
      </c>
      <c r="I830" s="44"/>
      <c r="J830" s="48">
        <f ca="1">IF(Curso[[#This Row],[Data Prevista]]&gt;TODAY(),0,IF(Curso[[#This Row],[Data Prevista]]=TODAY(),3,2))</f>
        <v>0</v>
      </c>
      <c r="K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0" s="53" t="str">
        <f>IF((Curso[[#This Row],[Estudado]]-7)&lt;$H$2,"",Curso[[#This Row],[Estudado]]-7)</f>
        <v/>
      </c>
      <c r="M830" s="53" t="str">
        <f>IF((Curso[[#This Row],[Estudado]]-15)&lt;$H$2,"",Curso[[#This Row],[Estudado]]-15)</f>
        <v/>
      </c>
      <c r="N830" s="53" t="str">
        <f>IF((Curso[[#This Row],[Estudado]]-30)&lt;$H$2,"",Curso[[#This Row],[Estudado]]-30)</f>
        <v/>
      </c>
      <c r="O830" s="53" t="str">
        <f>IF((Curso[[#This Row],[Estudado]]-60)&lt;$H$2,"",Curso[[#This Row],[Estudado]]-60)</f>
        <v/>
      </c>
      <c r="P830" s="53" t="str">
        <f>IF((Curso[[#This Row],[Estudado]]-120)&lt;$H$2,"",Curso[[#This Row],[Estudado]]-120)</f>
        <v/>
      </c>
      <c r="Q830" s="48"/>
    </row>
    <row r="831" spans="1:17" x14ac:dyDescent="0.25">
      <c r="A831" s="44">
        <f t="shared" si="56"/>
        <v>830</v>
      </c>
      <c r="B831" s="44" t="s">
        <v>493</v>
      </c>
      <c r="C831" s="44" t="s">
        <v>698</v>
      </c>
      <c r="D831" s="45">
        <v>4.0740740740740746E-3</v>
      </c>
      <c r="E831" s="44"/>
      <c r="F831" s="45">
        <f>Curso[[#This Row],[Tempo]]*$AG$4</f>
        <v>8.0796927295276443E-3</v>
      </c>
      <c r="G831" s="46">
        <f t="shared" si="55"/>
        <v>6.0120029546169045</v>
      </c>
      <c r="H831" s="47">
        <f>_xlfn.XLOOKUP(Curso[[#This Row],[Tempo Progr Acum]],Controle[Tempo Esperado Acum],Controle[Data corrida],,1,1)</f>
        <v>44749</v>
      </c>
      <c r="I831" s="44"/>
      <c r="J831" s="48">
        <f ca="1">IF(Curso[[#This Row],[Data Prevista]]&gt;TODAY(),0,IF(Curso[[#This Row],[Data Prevista]]=TODAY(),3,2))</f>
        <v>0</v>
      </c>
      <c r="K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1" s="53" t="str">
        <f>IF((Curso[[#This Row],[Estudado]]-7)&lt;$H$2,"",Curso[[#This Row],[Estudado]]-7)</f>
        <v/>
      </c>
      <c r="M831" s="53" t="str">
        <f>IF((Curso[[#This Row],[Estudado]]-15)&lt;$H$2,"",Curso[[#This Row],[Estudado]]-15)</f>
        <v/>
      </c>
      <c r="N831" s="53" t="str">
        <f>IF((Curso[[#This Row],[Estudado]]-30)&lt;$H$2,"",Curso[[#This Row],[Estudado]]-30)</f>
        <v/>
      </c>
      <c r="O831" s="53" t="str">
        <f>IF((Curso[[#This Row],[Estudado]]-60)&lt;$H$2,"",Curso[[#This Row],[Estudado]]-60)</f>
        <v/>
      </c>
      <c r="P831" s="53" t="str">
        <f>IF((Curso[[#This Row],[Estudado]]-120)&lt;$H$2,"",Curso[[#This Row],[Estudado]]-120)</f>
        <v/>
      </c>
      <c r="Q831" s="48"/>
    </row>
    <row r="832" spans="1:17" x14ac:dyDescent="0.25">
      <c r="A832" s="44">
        <f t="shared" si="56"/>
        <v>831</v>
      </c>
      <c r="B832" s="44" t="s">
        <v>493</v>
      </c>
      <c r="C832" s="44" t="s">
        <v>672</v>
      </c>
      <c r="D832" s="45">
        <v>1.9675925925925928E-3</v>
      </c>
      <c r="E832" s="44"/>
      <c r="F832" s="45">
        <f>Curso[[#This Row],[Tempo]]*$AG$4</f>
        <v>3.9021243296014194E-3</v>
      </c>
      <c r="G832" s="46">
        <f t="shared" si="55"/>
        <v>6.0159050789465063</v>
      </c>
      <c r="H832" s="47">
        <f>_xlfn.XLOOKUP(Curso[[#This Row],[Tempo Progr Acum]],Controle[Tempo Esperado Acum],Controle[Data corrida],,1,1)</f>
        <v>44749</v>
      </c>
      <c r="I832" s="44"/>
      <c r="J832" s="48">
        <f ca="1">IF(Curso[[#This Row],[Data Prevista]]&gt;TODAY(),0,IF(Curso[[#This Row],[Data Prevista]]=TODAY(),3,2))</f>
        <v>0</v>
      </c>
      <c r="K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2" s="53" t="str">
        <f>IF((Curso[[#This Row],[Estudado]]-7)&lt;$H$2,"",Curso[[#This Row],[Estudado]]-7)</f>
        <v/>
      </c>
      <c r="M832" s="53" t="str">
        <f>IF((Curso[[#This Row],[Estudado]]-15)&lt;$H$2,"",Curso[[#This Row],[Estudado]]-15)</f>
        <v/>
      </c>
      <c r="N832" s="53" t="str">
        <f>IF((Curso[[#This Row],[Estudado]]-30)&lt;$H$2,"",Curso[[#This Row],[Estudado]]-30)</f>
        <v/>
      </c>
      <c r="O832" s="53" t="str">
        <f>IF((Curso[[#This Row],[Estudado]]-60)&lt;$H$2,"",Curso[[#This Row],[Estudado]]-60)</f>
        <v/>
      </c>
      <c r="P832" s="53" t="str">
        <f>IF((Curso[[#This Row],[Estudado]]-120)&lt;$H$2,"",Curso[[#This Row],[Estudado]]-120)</f>
        <v/>
      </c>
      <c r="Q832" s="48"/>
    </row>
    <row r="833" spans="1:17" x14ac:dyDescent="0.25">
      <c r="A833" s="44">
        <f t="shared" si="56"/>
        <v>832</v>
      </c>
      <c r="B833" s="44" t="s">
        <v>493</v>
      </c>
      <c r="C833" s="44" t="s">
        <v>699</v>
      </c>
      <c r="D833" s="45">
        <v>4.5138888888888893E-3</v>
      </c>
      <c r="E833" s="44"/>
      <c r="F833" s="45">
        <f>Curso[[#This Row],[Tempo]]*$AG$4</f>
        <v>8.9519322855561977E-3</v>
      </c>
      <c r="G833" s="46">
        <f t="shared" si="55"/>
        <v>6.0248570112320623</v>
      </c>
      <c r="H833" s="47">
        <f>_xlfn.XLOOKUP(Curso[[#This Row],[Tempo Progr Acum]],Controle[Tempo Esperado Acum],Controle[Data corrida],,1,1)</f>
        <v>44749</v>
      </c>
      <c r="I833" s="44"/>
      <c r="J833" s="48">
        <f ca="1">IF(Curso[[#This Row],[Data Prevista]]&gt;TODAY(),0,IF(Curso[[#This Row],[Data Prevista]]=TODAY(),3,2))</f>
        <v>0</v>
      </c>
      <c r="K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3" s="53" t="str">
        <f>IF((Curso[[#This Row],[Estudado]]-7)&lt;$H$2,"",Curso[[#This Row],[Estudado]]-7)</f>
        <v/>
      </c>
      <c r="M833" s="53" t="str">
        <f>IF((Curso[[#This Row],[Estudado]]-15)&lt;$H$2,"",Curso[[#This Row],[Estudado]]-15)</f>
        <v/>
      </c>
      <c r="N833" s="53" t="str">
        <f>IF((Curso[[#This Row],[Estudado]]-30)&lt;$H$2,"",Curso[[#This Row],[Estudado]]-30)</f>
        <v/>
      </c>
      <c r="O833" s="53" t="str">
        <f>IF((Curso[[#This Row],[Estudado]]-60)&lt;$H$2,"",Curso[[#This Row],[Estudado]]-60)</f>
        <v/>
      </c>
      <c r="P833" s="53" t="str">
        <f>IF((Curso[[#This Row],[Estudado]]-120)&lt;$H$2,"",Curso[[#This Row],[Estudado]]-120)</f>
        <v/>
      </c>
      <c r="Q833" s="48"/>
    </row>
    <row r="834" spans="1:17" x14ac:dyDescent="0.25">
      <c r="A834" s="44">
        <f t="shared" si="56"/>
        <v>833</v>
      </c>
      <c r="B834" s="44" t="s">
        <v>493</v>
      </c>
      <c r="C834" s="44" t="s">
        <v>700</v>
      </c>
      <c r="D834" s="45">
        <v>3.7962962962962963E-3</v>
      </c>
      <c r="E834" s="44"/>
      <c r="F834" s="45">
        <f>Curso[[#This Row],[Tempo]]*$AG$4</f>
        <v>7.5288045888780315E-3</v>
      </c>
      <c r="G834" s="46">
        <f t="shared" si="55"/>
        <v>6.0323858158209402</v>
      </c>
      <c r="H834" s="47">
        <f>_xlfn.XLOOKUP(Curso[[#This Row],[Tempo Progr Acum]],Controle[Tempo Esperado Acum],Controle[Data corrida],,1,1)</f>
        <v>44749</v>
      </c>
      <c r="I834" s="44"/>
      <c r="J834" s="48">
        <f ca="1">IF(Curso[[#This Row],[Data Prevista]]&gt;TODAY(),0,IF(Curso[[#This Row],[Data Prevista]]=TODAY(),3,2))</f>
        <v>0</v>
      </c>
      <c r="K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4" s="53" t="str">
        <f>IF((Curso[[#This Row],[Estudado]]-7)&lt;$H$2,"",Curso[[#This Row],[Estudado]]-7)</f>
        <v/>
      </c>
      <c r="M834" s="53" t="str">
        <f>IF((Curso[[#This Row],[Estudado]]-15)&lt;$H$2,"",Curso[[#This Row],[Estudado]]-15)</f>
        <v/>
      </c>
      <c r="N834" s="53" t="str">
        <f>IF((Curso[[#This Row],[Estudado]]-30)&lt;$H$2,"",Curso[[#This Row],[Estudado]]-30)</f>
        <v/>
      </c>
      <c r="O834" s="53" t="str">
        <f>IF((Curso[[#This Row],[Estudado]]-60)&lt;$H$2,"",Curso[[#This Row],[Estudado]]-60)</f>
        <v/>
      </c>
      <c r="P834" s="53" t="str">
        <f>IF((Curso[[#This Row],[Estudado]]-120)&lt;$H$2,"",Curso[[#This Row],[Estudado]]-120)</f>
        <v/>
      </c>
      <c r="Q834" s="48"/>
    </row>
    <row r="835" spans="1:17" x14ac:dyDescent="0.25">
      <c r="A835" s="44">
        <f t="shared" si="56"/>
        <v>834</v>
      </c>
      <c r="B835" s="44" t="s">
        <v>493</v>
      </c>
      <c r="C835" s="44" t="s">
        <v>701</v>
      </c>
      <c r="D835" s="45">
        <v>7.1412037037037043E-3</v>
      </c>
      <c r="E835" s="44"/>
      <c r="F835" s="45">
        <f>Curso[[#This Row],[Tempo]]*$AG$4</f>
        <v>1.4162415949200445E-2</v>
      </c>
      <c r="G835" s="46">
        <f t="shared" si="55"/>
        <v>6.0465482317701404</v>
      </c>
      <c r="H835" s="47">
        <f>_xlfn.XLOOKUP(Curso[[#This Row],[Tempo Progr Acum]],Controle[Tempo Esperado Acum],Controle[Data corrida],,1,1)</f>
        <v>44750</v>
      </c>
      <c r="I835" s="44"/>
      <c r="J835" s="48">
        <f ca="1">IF(Curso[[#This Row],[Data Prevista]]&gt;TODAY(),0,IF(Curso[[#This Row],[Data Prevista]]=TODAY(),3,2))</f>
        <v>0</v>
      </c>
      <c r="K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5" s="53" t="str">
        <f>IF((Curso[[#This Row],[Estudado]]-7)&lt;$H$2,"",Curso[[#This Row],[Estudado]]-7)</f>
        <v/>
      </c>
      <c r="M835" s="53" t="str">
        <f>IF((Curso[[#This Row],[Estudado]]-15)&lt;$H$2,"",Curso[[#This Row],[Estudado]]-15)</f>
        <v/>
      </c>
      <c r="N835" s="53" t="str">
        <f>IF((Curso[[#This Row],[Estudado]]-30)&lt;$H$2,"",Curso[[#This Row],[Estudado]]-30)</f>
        <v/>
      </c>
      <c r="O835" s="53" t="str">
        <f>IF((Curso[[#This Row],[Estudado]]-60)&lt;$H$2,"",Curso[[#This Row],[Estudado]]-60)</f>
        <v/>
      </c>
      <c r="P835" s="53" t="str">
        <f>IF((Curso[[#This Row],[Estudado]]-120)&lt;$H$2,"",Curso[[#This Row],[Estudado]]-120)</f>
        <v/>
      </c>
      <c r="Q835" s="48"/>
    </row>
    <row r="836" spans="1:17" x14ac:dyDescent="0.25">
      <c r="A836" s="44">
        <f t="shared" si="56"/>
        <v>835</v>
      </c>
      <c r="B836" s="44" t="s">
        <v>493</v>
      </c>
      <c r="C836" s="44" t="s">
        <v>702</v>
      </c>
      <c r="D836" s="45">
        <v>2.2106481481481478E-3</v>
      </c>
      <c r="E836" s="44"/>
      <c r="F836" s="45">
        <f>Curso[[#This Row],[Tempo]]*$AG$4</f>
        <v>4.3841514526698289E-3</v>
      </c>
      <c r="G836" s="46">
        <f t="shared" ref="G836:G899" si="57">F836+G835</f>
        <v>6.0509323832228104</v>
      </c>
      <c r="H836" s="47">
        <f>_xlfn.XLOOKUP(Curso[[#This Row],[Tempo Progr Acum]],Controle[Tempo Esperado Acum],Controle[Data corrida],,1,1)</f>
        <v>44750</v>
      </c>
      <c r="I836" s="44"/>
      <c r="J836" s="48">
        <f ca="1">IF(Curso[[#This Row],[Data Prevista]]&gt;TODAY(),0,IF(Curso[[#This Row],[Data Prevista]]=TODAY(),3,2))</f>
        <v>0</v>
      </c>
      <c r="K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6" s="53" t="str">
        <f>IF((Curso[[#This Row],[Estudado]]-7)&lt;$H$2,"",Curso[[#This Row],[Estudado]]-7)</f>
        <v/>
      </c>
      <c r="M836" s="53" t="str">
        <f>IF((Curso[[#This Row],[Estudado]]-15)&lt;$H$2,"",Curso[[#This Row],[Estudado]]-15)</f>
        <v/>
      </c>
      <c r="N836" s="53" t="str">
        <f>IF((Curso[[#This Row],[Estudado]]-30)&lt;$H$2,"",Curso[[#This Row],[Estudado]]-30)</f>
        <v/>
      </c>
      <c r="O836" s="53" t="str">
        <f>IF((Curso[[#This Row],[Estudado]]-60)&lt;$H$2,"",Curso[[#This Row],[Estudado]]-60)</f>
        <v/>
      </c>
      <c r="P836" s="53" t="str">
        <f>IF((Curso[[#This Row],[Estudado]]-120)&lt;$H$2,"",Curso[[#This Row],[Estudado]]-120)</f>
        <v/>
      </c>
      <c r="Q836" s="48"/>
    </row>
    <row r="837" spans="1:17" x14ac:dyDescent="0.25">
      <c r="A837" s="44">
        <f t="shared" si="56"/>
        <v>836</v>
      </c>
      <c r="B837" s="44" t="s">
        <v>493</v>
      </c>
      <c r="C837" s="44" t="s">
        <v>68</v>
      </c>
      <c r="D837" s="45">
        <v>0</v>
      </c>
      <c r="E837" s="44" t="s">
        <v>69</v>
      </c>
      <c r="F837" s="45">
        <f>Curso[[#This Row],[Tempo]]*$AG$4</f>
        <v>0</v>
      </c>
      <c r="G837" s="46">
        <f t="shared" si="57"/>
        <v>6.0509323832228104</v>
      </c>
      <c r="H837" s="47">
        <f>_xlfn.XLOOKUP(Curso[[#This Row],[Tempo Progr Acum]],Controle[Tempo Esperado Acum],Controle[Data corrida],,1,1)</f>
        <v>44750</v>
      </c>
      <c r="I837" s="44"/>
      <c r="J837" s="48">
        <f ca="1">IF(Curso[[#This Row],[Data Prevista]]&gt;TODAY(),0,IF(Curso[[#This Row],[Data Prevista]]=TODAY(),3,2))</f>
        <v>0</v>
      </c>
      <c r="K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7" s="53" t="str">
        <f>IF((Curso[[#This Row],[Estudado]]-7)&lt;$H$2,"",Curso[[#This Row],[Estudado]]-7)</f>
        <v/>
      </c>
      <c r="M837" s="53" t="str">
        <f>IF((Curso[[#This Row],[Estudado]]-15)&lt;$H$2,"",Curso[[#This Row],[Estudado]]-15)</f>
        <v/>
      </c>
      <c r="N837" s="53" t="str">
        <f>IF((Curso[[#This Row],[Estudado]]-30)&lt;$H$2,"",Curso[[#This Row],[Estudado]]-30)</f>
        <v/>
      </c>
      <c r="O837" s="53" t="str">
        <f>IF((Curso[[#This Row],[Estudado]]-60)&lt;$H$2,"",Curso[[#This Row],[Estudado]]-60)</f>
        <v/>
      </c>
      <c r="P837" s="53" t="str">
        <f>IF((Curso[[#This Row],[Estudado]]-120)&lt;$H$2,"",Curso[[#This Row],[Estudado]]-120)</f>
        <v/>
      </c>
      <c r="Q837" s="48"/>
    </row>
    <row r="838" spans="1:17" x14ac:dyDescent="0.25">
      <c r="A838" s="44">
        <f t="shared" ref="A838:A901" si="58">A837+1</f>
        <v>837</v>
      </c>
      <c r="B838" s="44" t="s">
        <v>493</v>
      </c>
      <c r="C838" s="44" t="s">
        <v>703</v>
      </c>
      <c r="D838" s="45">
        <v>0</v>
      </c>
      <c r="E838" s="44" t="s">
        <v>7</v>
      </c>
      <c r="F838" s="45">
        <f>Curso[[#This Row],[Tempo]]*$AG$4</f>
        <v>0</v>
      </c>
      <c r="G838" s="46">
        <f t="shared" si="57"/>
        <v>6.0509323832228104</v>
      </c>
      <c r="H838" s="47">
        <f>_xlfn.XLOOKUP(Curso[[#This Row],[Tempo Progr Acum]],Controle[Tempo Esperado Acum],Controle[Data corrida],,1,1)</f>
        <v>44750</v>
      </c>
      <c r="I838" s="44"/>
      <c r="J838" s="48">
        <f ca="1">IF(Curso[[#This Row],[Data Prevista]]&gt;TODAY(),0,IF(Curso[[#This Row],[Data Prevista]]=TODAY(),3,2))</f>
        <v>0</v>
      </c>
      <c r="K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8" s="53" t="str">
        <f>IF((Curso[[#This Row],[Estudado]]-7)&lt;$H$2,"",Curso[[#This Row],[Estudado]]-7)</f>
        <v/>
      </c>
      <c r="M838" s="53" t="str">
        <f>IF((Curso[[#This Row],[Estudado]]-15)&lt;$H$2,"",Curso[[#This Row],[Estudado]]-15)</f>
        <v/>
      </c>
      <c r="N838" s="53" t="str">
        <f>IF((Curso[[#This Row],[Estudado]]-30)&lt;$H$2,"",Curso[[#This Row],[Estudado]]-30)</f>
        <v/>
      </c>
      <c r="O838" s="53" t="str">
        <f>IF((Curso[[#This Row],[Estudado]]-60)&lt;$H$2,"",Curso[[#This Row],[Estudado]]-60)</f>
        <v/>
      </c>
      <c r="P838" s="53" t="str">
        <f>IF((Curso[[#This Row],[Estudado]]-120)&lt;$H$2,"",Curso[[#This Row],[Estudado]]-120)</f>
        <v/>
      </c>
      <c r="Q838" s="48"/>
    </row>
    <row r="839" spans="1:17" x14ac:dyDescent="0.25">
      <c r="A839" s="44">
        <f t="shared" si="58"/>
        <v>838</v>
      </c>
      <c r="B839" s="44" t="s">
        <v>493</v>
      </c>
      <c r="C839" s="44" t="s">
        <v>70</v>
      </c>
      <c r="D839" s="45">
        <v>0</v>
      </c>
      <c r="E839" s="44" t="s">
        <v>7</v>
      </c>
      <c r="F839" s="45">
        <f>Curso[[#This Row],[Tempo]]*$AG$4</f>
        <v>0</v>
      </c>
      <c r="G839" s="46">
        <f t="shared" si="57"/>
        <v>6.0509323832228104</v>
      </c>
      <c r="H839" s="47">
        <f>_xlfn.XLOOKUP(Curso[[#This Row],[Tempo Progr Acum]],Controle[Tempo Esperado Acum],Controle[Data corrida],,1,1)</f>
        <v>44750</v>
      </c>
      <c r="I839" s="44"/>
      <c r="J839" s="48">
        <f ca="1">IF(Curso[[#This Row],[Data Prevista]]&gt;TODAY(),0,IF(Curso[[#This Row],[Data Prevista]]=TODAY(),3,2))</f>
        <v>0</v>
      </c>
      <c r="K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9" s="53" t="str">
        <f>IF((Curso[[#This Row],[Estudado]]-7)&lt;$H$2,"",Curso[[#This Row],[Estudado]]-7)</f>
        <v/>
      </c>
      <c r="M839" s="53" t="str">
        <f>IF((Curso[[#This Row],[Estudado]]-15)&lt;$H$2,"",Curso[[#This Row],[Estudado]]-15)</f>
        <v/>
      </c>
      <c r="N839" s="53" t="str">
        <f>IF((Curso[[#This Row],[Estudado]]-30)&lt;$H$2,"",Curso[[#This Row],[Estudado]]-30)</f>
        <v/>
      </c>
      <c r="O839" s="53" t="str">
        <f>IF((Curso[[#This Row],[Estudado]]-60)&lt;$H$2,"",Curso[[#This Row],[Estudado]]-60)</f>
        <v/>
      </c>
      <c r="P839" s="53" t="str">
        <f>IF((Curso[[#This Row],[Estudado]]-120)&lt;$H$2,"",Curso[[#This Row],[Estudado]]-120)</f>
        <v/>
      </c>
      <c r="Q839" s="48"/>
    </row>
    <row r="840" spans="1:17" x14ac:dyDescent="0.25">
      <c r="A840" s="44">
        <f t="shared" si="58"/>
        <v>839</v>
      </c>
      <c r="B840" s="44" t="s">
        <v>493</v>
      </c>
      <c r="C840" s="44" t="s">
        <v>704</v>
      </c>
      <c r="D840" s="45">
        <v>0</v>
      </c>
      <c r="E840" s="44" t="s">
        <v>7</v>
      </c>
      <c r="F840" s="45">
        <f>Curso[[#This Row],[Tempo]]*$AG$4</f>
        <v>0</v>
      </c>
      <c r="G840" s="46">
        <f t="shared" si="57"/>
        <v>6.0509323832228104</v>
      </c>
      <c r="H840" s="47">
        <f>_xlfn.XLOOKUP(Curso[[#This Row],[Tempo Progr Acum]],Controle[Tempo Esperado Acum],Controle[Data corrida],,1,1)</f>
        <v>44750</v>
      </c>
      <c r="I840" s="44"/>
      <c r="J840" s="48">
        <f ca="1">IF(Curso[[#This Row],[Data Prevista]]&gt;TODAY(),0,IF(Curso[[#This Row],[Data Prevista]]=TODAY(),3,2))</f>
        <v>0</v>
      </c>
      <c r="K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0" s="53" t="str">
        <f>IF((Curso[[#This Row],[Estudado]]-7)&lt;$H$2,"",Curso[[#This Row],[Estudado]]-7)</f>
        <v/>
      </c>
      <c r="M840" s="53" t="str">
        <f>IF((Curso[[#This Row],[Estudado]]-15)&lt;$H$2,"",Curso[[#This Row],[Estudado]]-15)</f>
        <v/>
      </c>
      <c r="N840" s="53" t="str">
        <f>IF((Curso[[#This Row],[Estudado]]-30)&lt;$H$2,"",Curso[[#This Row],[Estudado]]-30)</f>
        <v/>
      </c>
      <c r="O840" s="53" t="str">
        <f>IF((Curso[[#This Row],[Estudado]]-60)&lt;$H$2,"",Curso[[#This Row],[Estudado]]-60)</f>
        <v/>
      </c>
      <c r="P840" s="53" t="str">
        <f>IF((Curso[[#This Row],[Estudado]]-120)&lt;$H$2,"",Curso[[#This Row],[Estudado]]-120)</f>
        <v/>
      </c>
      <c r="Q840" s="48"/>
    </row>
    <row r="841" spans="1:17" x14ac:dyDescent="0.25">
      <c r="A841" s="44">
        <f t="shared" si="58"/>
        <v>840</v>
      </c>
      <c r="B841" s="44" t="s">
        <v>493</v>
      </c>
      <c r="C841" s="44" t="s">
        <v>39</v>
      </c>
      <c r="D841" s="45">
        <v>0</v>
      </c>
      <c r="E841" s="44" t="s">
        <v>7</v>
      </c>
      <c r="F841" s="45">
        <f>Curso[[#This Row],[Tempo]]*$AG$4</f>
        <v>0</v>
      </c>
      <c r="G841" s="46">
        <f t="shared" si="57"/>
        <v>6.0509323832228104</v>
      </c>
      <c r="H841" s="47">
        <f>_xlfn.XLOOKUP(Curso[[#This Row],[Tempo Progr Acum]],Controle[Tempo Esperado Acum],Controle[Data corrida],,1,1)</f>
        <v>44750</v>
      </c>
      <c r="I841" s="44"/>
      <c r="J841" s="48">
        <f ca="1">IF(Curso[[#This Row],[Data Prevista]]&gt;TODAY(),0,IF(Curso[[#This Row],[Data Prevista]]=TODAY(),3,2))</f>
        <v>0</v>
      </c>
      <c r="K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1" s="53" t="str">
        <f>IF((Curso[[#This Row],[Estudado]]-7)&lt;$H$2,"",Curso[[#This Row],[Estudado]]-7)</f>
        <v/>
      </c>
      <c r="M841" s="53" t="str">
        <f>IF((Curso[[#This Row],[Estudado]]-15)&lt;$H$2,"",Curso[[#This Row],[Estudado]]-15)</f>
        <v/>
      </c>
      <c r="N841" s="53" t="str">
        <f>IF((Curso[[#This Row],[Estudado]]-30)&lt;$H$2,"",Curso[[#This Row],[Estudado]]-30)</f>
        <v/>
      </c>
      <c r="O841" s="53" t="str">
        <f>IF((Curso[[#This Row],[Estudado]]-60)&lt;$H$2,"",Curso[[#This Row],[Estudado]]-60)</f>
        <v/>
      </c>
      <c r="P841" s="53" t="str">
        <f>IF((Curso[[#This Row],[Estudado]]-120)&lt;$H$2,"",Curso[[#This Row],[Estudado]]-120)</f>
        <v/>
      </c>
      <c r="Q841" s="48"/>
    </row>
    <row r="842" spans="1:17" x14ac:dyDescent="0.25">
      <c r="A842" s="44">
        <f t="shared" si="58"/>
        <v>841</v>
      </c>
      <c r="B842" s="44" t="s">
        <v>493</v>
      </c>
      <c r="C842" s="44" t="s">
        <v>215</v>
      </c>
      <c r="D842" s="45">
        <v>0</v>
      </c>
      <c r="E842" s="44" t="s">
        <v>7</v>
      </c>
      <c r="F842" s="45">
        <f>Curso[[#This Row],[Tempo]]*$AG$4</f>
        <v>0</v>
      </c>
      <c r="G842" s="46">
        <f t="shared" si="57"/>
        <v>6.0509323832228104</v>
      </c>
      <c r="H842" s="47">
        <f>_xlfn.XLOOKUP(Curso[[#This Row],[Tempo Progr Acum]],Controle[Tempo Esperado Acum],Controle[Data corrida],,1,1)</f>
        <v>44750</v>
      </c>
      <c r="I842" s="44"/>
      <c r="J842" s="48">
        <f ca="1">IF(Curso[[#This Row],[Data Prevista]]&gt;TODAY(),0,IF(Curso[[#This Row],[Data Prevista]]=TODAY(),3,2))</f>
        <v>0</v>
      </c>
      <c r="K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2" s="53" t="str">
        <f>IF((Curso[[#This Row],[Estudado]]-7)&lt;$H$2,"",Curso[[#This Row],[Estudado]]-7)</f>
        <v/>
      </c>
      <c r="M842" s="53" t="str">
        <f>IF((Curso[[#This Row],[Estudado]]-15)&lt;$H$2,"",Curso[[#This Row],[Estudado]]-15)</f>
        <v/>
      </c>
      <c r="N842" s="53" t="str">
        <f>IF((Curso[[#This Row],[Estudado]]-30)&lt;$H$2,"",Curso[[#This Row],[Estudado]]-30)</f>
        <v/>
      </c>
      <c r="O842" s="53" t="str">
        <f>IF((Curso[[#This Row],[Estudado]]-60)&lt;$H$2,"",Curso[[#This Row],[Estudado]]-60)</f>
        <v/>
      </c>
      <c r="P842" s="53" t="str">
        <f>IF((Curso[[#This Row],[Estudado]]-120)&lt;$H$2,"",Curso[[#This Row],[Estudado]]-120)</f>
        <v/>
      </c>
      <c r="Q842" s="48"/>
    </row>
    <row r="843" spans="1:17" x14ac:dyDescent="0.25">
      <c r="A843" s="44">
        <f t="shared" si="58"/>
        <v>842</v>
      </c>
      <c r="B843" s="44" t="s">
        <v>493</v>
      </c>
      <c r="C843" s="44" t="s">
        <v>42</v>
      </c>
      <c r="D843" s="45">
        <v>3.1249999999999997E-3</v>
      </c>
      <c r="E843" s="44"/>
      <c r="F843" s="45">
        <f>Curso[[#This Row],[Tempo]]*$AG$4</f>
        <v>6.1974915823081352E-3</v>
      </c>
      <c r="G843" s="46">
        <f t="shared" si="57"/>
        <v>6.0571298748051188</v>
      </c>
      <c r="H843" s="47">
        <f>_xlfn.XLOOKUP(Curso[[#This Row],[Tempo Progr Acum]],Controle[Tempo Esperado Acum],Controle[Data corrida],,1,1)</f>
        <v>44750</v>
      </c>
      <c r="I843" s="44"/>
      <c r="J843" s="48">
        <f ca="1">IF(Curso[[#This Row],[Data Prevista]]&gt;TODAY(),0,IF(Curso[[#This Row],[Data Prevista]]=TODAY(),3,2))</f>
        <v>0</v>
      </c>
      <c r="K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3" s="53" t="str">
        <f>IF((Curso[[#This Row],[Estudado]]-7)&lt;$H$2,"",Curso[[#This Row],[Estudado]]-7)</f>
        <v/>
      </c>
      <c r="M843" s="53" t="str">
        <f>IF((Curso[[#This Row],[Estudado]]-15)&lt;$H$2,"",Curso[[#This Row],[Estudado]]-15)</f>
        <v/>
      </c>
      <c r="N843" s="53" t="str">
        <f>IF((Curso[[#This Row],[Estudado]]-30)&lt;$H$2,"",Curso[[#This Row],[Estudado]]-30)</f>
        <v/>
      </c>
      <c r="O843" s="53" t="str">
        <f>IF((Curso[[#This Row],[Estudado]]-60)&lt;$H$2,"",Curso[[#This Row],[Estudado]]-60)</f>
        <v/>
      </c>
      <c r="P843" s="53" t="str">
        <f>IF((Curso[[#This Row],[Estudado]]-120)&lt;$H$2,"",Curso[[#This Row],[Estudado]]-120)</f>
        <v/>
      </c>
      <c r="Q843" s="48"/>
    </row>
    <row r="844" spans="1:17" x14ac:dyDescent="0.25">
      <c r="A844" s="44">
        <f t="shared" si="58"/>
        <v>843</v>
      </c>
      <c r="B844" s="44" t="s">
        <v>493</v>
      </c>
      <c r="C844" s="44" t="s">
        <v>705</v>
      </c>
      <c r="D844" s="45">
        <v>6.030092592592593E-3</v>
      </c>
      <c r="E844" s="44"/>
      <c r="F844" s="45">
        <f>Curso[[#This Row],[Tempo]]*$AG$4</f>
        <v>1.1958863386601997E-2</v>
      </c>
      <c r="G844" s="46">
        <f t="shared" si="57"/>
        <v>6.0690887381917209</v>
      </c>
      <c r="H844" s="47">
        <f>_xlfn.XLOOKUP(Curso[[#This Row],[Tempo Progr Acum]],Controle[Tempo Esperado Acum],Controle[Data corrida],,1,1)</f>
        <v>44750</v>
      </c>
      <c r="I844" s="44"/>
      <c r="J844" s="48">
        <f ca="1">IF(Curso[[#This Row],[Data Prevista]]&gt;TODAY(),0,IF(Curso[[#This Row],[Data Prevista]]=TODAY(),3,2))</f>
        <v>0</v>
      </c>
      <c r="K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4" s="53" t="str">
        <f>IF((Curso[[#This Row],[Estudado]]-7)&lt;$H$2,"",Curso[[#This Row],[Estudado]]-7)</f>
        <v/>
      </c>
      <c r="M844" s="53" t="str">
        <f>IF((Curso[[#This Row],[Estudado]]-15)&lt;$H$2,"",Curso[[#This Row],[Estudado]]-15)</f>
        <v/>
      </c>
      <c r="N844" s="53" t="str">
        <f>IF((Curso[[#This Row],[Estudado]]-30)&lt;$H$2,"",Curso[[#This Row],[Estudado]]-30)</f>
        <v/>
      </c>
      <c r="O844" s="53" t="str">
        <f>IF((Curso[[#This Row],[Estudado]]-60)&lt;$H$2,"",Curso[[#This Row],[Estudado]]-60)</f>
        <v/>
      </c>
      <c r="P844" s="53" t="str">
        <f>IF((Curso[[#This Row],[Estudado]]-120)&lt;$H$2,"",Curso[[#This Row],[Estudado]]-120)</f>
        <v/>
      </c>
      <c r="Q844" s="48"/>
    </row>
    <row r="845" spans="1:17" x14ac:dyDescent="0.25">
      <c r="A845" s="44">
        <f t="shared" si="58"/>
        <v>844</v>
      </c>
      <c r="B845" s="44" t="s">
        <v>493</v>
      </c>
      <c r="C845" s="44" t="s">
        <v>706</v>
      </c>
      <c r="D845" s="45">
        <v>5.0810185185185186E-3</v>
      </c>
      <c r="E845" s="44"/>
      <c r="F845" s="45">
        <f>Curso[[#This Row],[Tempo]]*$AG$4</f>
        <v>1.0076662239382488E-2</v>
      </c>
      <c r="G845" s="46">
        <f t="shared" si="57"/>
        <v>6.0791654004311031</v>
      </c>
      <c r="H845" s="47">
        <f>_xlfn.XLOOKUP(Curso[[#This Row],[Tempo Progr Acum]],Controle[Tempo Esperado Acum],Controle[Data corrida],,1,1)</f>
        <v>44750</v>
      </c>
      <c r="I845" s="44"/>
      <c r="J845" s="48">
        <f ca="1">IF(Curso[[#This Row],[Data Prevista]]&gt;TODAY(),0,IF(Curso[[#This Row],[Data Prevista]]=TODAY(),3,2))</f>
        <v>0</v>
      </c>
      <c r="K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5" s="53" t="str">
        <f>IF((Curso[[#This Row],[Estudado]]-7)&lt;$H$2,"",Curso[[#This Row],[Estudado]]-7)</f>
        <v/>
      </c>
      <c r="M845" s="53" t="str">
        <f>IF((Curso[[#This Row],[Estudado]]-15)&lt;$H$2,"",Curso[[#This Row],[Estudado]]-15)</f>
        <v/>
      </c>
      <c r="N845" s="53" t="str">
        <f>IF((Curso[[#This Row],[Estudado]]-30)&lt;$H$2,"",Curso[[#This Row],[Estudado]]-30)</f>
        <v/>
      </c>
      <c r="O845" s="53" t="str">
        <f>IF((Curso[[#This Row],[Estudado]]-60)&lt;$H$2,"",Curso[[#This Row],[Estudado]]-60)</f>
        <v/>
      </c>
      <c r="P845" s="53" t="str">
        <f>IF((Curso[[#This Row],[Estudado]]-120)&lt;$H$2,"",Curso[[#This Row],[Estudado]]-120)</f>
        <v/>
      </c>
      <c r="Q845" s="48"/>
    </row>
    <row r="846" spans="1:17" x14ac:dyDescent="0.25">
      <c r="A846" s="44">
        <f t="shared" si="58"/>
        <v>845</v>
      </c>
      <c r="B846" s="44" t="s">
        <v>493</v>
      </c>
      <c r="C846" s="44" t="s">
        <v>707</v>
      </c>
      <c r="D846" s="45">
        <v>3.3101851851851851E-3</v>
      </c>
      <c r="E846" s="44"/>
      <c r="F846" s="45">
        <f>Curso[[#This Row],[Tempo]]*$AG$4</f>
        <v>6.5647503427412107E-3</v>
      </c>
      <c r="G846" s="46">
        <f t="shared" si="57"/>
        <v>6.0857301507738439</v>
      </c>
      <c r="H846" s="47">
        <f>_xlfn.XLOOKUP(Curso[[#This Row],[Tempo Progr Acum]],Controle[Tempo Esperado Acum],Controle[Data corrida],,1,1)</f>
        <v>44750</v>
      </c>
      <c r="I846" s="44"/>
      <c r="J846" s="48">
        <f ca="1">IF(Curso[[#This Row],[Data Prevista]]&gt;TODAY(),0,IF(Curso[[#This Row],[Data Prevista]]=TODAY(),3,2))</f>
        <v>0</v>
      </c>
      <c r="K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6" s="53" t="str">
        <f>IF((Curso[[#This Row],[Estudado]]-7)&lt;$H$2,"",Curso[[#This Row],[Estudado]]-7)</f>
        <v/>
      </c>
      <c r="M846" s="53" t="str">
        <f>IF((Curso[[#This Row],[Estudado]]-15)&lt;$H$2,"",Curso[[#This Row],[Estudado]]-15)</f>
        <v/>
      </c>
      <c r="N846" s="53" t="str">
        <f>IF((Curso[[#This Row],[Estudado]]-30)&lt;$H$2,"",Curso[[#This Row],[Estudado]]-30)</f>
        <v/>
      </c>
      <c r="O846" s="53" t="str">
        <f>IF((Curso[[#This Row],[Estudado]]-60)&lt;$H$2,"",Curso[[#This Row],[Estudado]]-60)</f>
        <v/>
      </c>
      <c r="P846" s="53" t="str">
        <f>IF((Curso[[#This Row],[Estudado]]-120)&lt;$H$2,"",Curso[[#This Row],[Estudado]]-120)</f>
        <v/>
      </c>
      <c r="Q846" s="48"/>
    </row>
    <row r="847" spans="1:17" x14ac:dyDescent="0.25">
      <c r="A847" s="44">
        <f t="shared" si="58"/>
        <v>846</v>
      </c>
      <c r="B847" s="44" t="s">
        <v>493</v>
      </c>
      <c r="C847" s="44" t="s">
        <v>708</v>
      </c>
      <c r="D847" s="45">
        <v>3.1365740740740742E-3</v>
      </c>
      <c r="E847" s="44"/>
      <c r="F847" s="45">
        <f>Curso[[#This Row],[Tempo]]*$AG$4</f>
        <v>6.2204452548352031E-3</v>
      </c>
      <c r="G847" s="46">
        <f t="shared" si="57"/>
        <v>6.0919505960286795</v>
      </c>
      <c r="H847" s="47">
        <f>_xlfn.XLOOKUP(Curso[[#This Row],[Tempo Progr Acum]],Controle[Tempo Esperado Acum],Controle[Data corrida],,1,1)</f>
        <v>44750</v>
      </c>
      <c r="I847" s="44"/>
      <c r="J847" s="48">
        <f ca="1">IF(Curso[[#This Row],[Data Prevista]]&gt;TODAY(),0,IF(Curso[[#This Row],[Data Prevista]]=TODAY(),3,2))</f>
        <v>0</v>
      </c>
      <c r="K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7" s="53" t="str">
        <f>IF((Curso[[#This Row],[Estudado]]-7)&lt;$H$2,"",Curso[[#This Row],[Estudado]]-7)</f>
        <v/>
      </c>
      <c r="M847" s="53" t="str">
        <f>IF((Curso[[#This Row],[Estudado]]-15)&lt;$H$2,"",Curso[[#This Row],[Estudado]]-15)</f>
        <v/>
      </c>
      <c r="N847" s="53" t="str">
        <f>IF((Curso[[#This Row],[Estudado]]-30)&lt;$H$2,"",Curso[[#This Row],[Estudado]]-30)</f>
        <v/>
      </c>
      <c r="O847" s="53" t="str">
        <f>IF((Curso[[#This Row],[Estudado]]-60)&lt;$H$2,"",Curso[[#This Row],[Estudado]]-60)</f>
        <v/>
      </c>
      <c r="P847" s="53" t="str">
        <f>IF((Curso[[#This Row],[Estudado]]-120)&lt;$H$2,"",Curso[[#This Row],[Estudado]]-120)</f>
        <v/>
      </c>
      <c r="Q847" s="48"/>
    </row>
    <row r="848" spans="1:17" x14ac:dyDescent="0.25">
      <c r="A848" s="44">
        <f t="shared" si="58"/>
        <v>847</v>
      </c>
      <c r="B848" s="44" t="s">
        <v>493</v>
      </c>
      <c r="C848" s="44" t="s">
        <v>709</v>
      </c>
      <c r="D848" s="45">
        <v>5.1967592592592595E-3</v>
      </c>
      <c r="E848" s="44"/>
      <c r="F848" s="45">
        <f>Curso[[#This Row],[Tempo]]*$AG$4</f>
        <v>1.030619896465316E-2</v>
      </c>
      <c r="G848" s="46">
        <f t="shared" si="57"/>
        <v>6.1022567949933331</v>
      </c>
      <c r="H848" s="47">
        <f>_xlfn.XLOOKUP(Curso[[#This Row],[Tempo Progr Acum]],Controle[Tempo Esperado Acum],Controle[Data corrida],,1,1)</f>
        <v>44750</v>
      </c>
      <c r="I848" s="44"/>
      <c r="J848" s="48">
        <f ca="1">IF(Curso[[#This Row],[Data Prevista]]&gt;TODAY(),0,IF(Curso[[#This Row],[Data Prevista]]=TODAY(),3,2))</f>
        <v>0</v>
      </c>
      <c r="K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8" s="53" t="str">
        <f>IF((Curso[[#This Row],[Estudado]]-7)&lt;$H$2,"",Curso[[#This Row],[Estudado]]-7)</f>
        <v/>
      </c>
      <c r="M848" s="53" t="str">
        <f>IF((Curso[[#This Row],[Estudado]]-15)&lt;$H$2,"",Curso[[#This Row],[Estudado]]-15)</f>
        <v/>
      </c>
      <c r="N848" s="53" t="str">
        <f>IF((Curso[[#This Row],[Estudado]]-30)&lt;$H$2,"",Curso[[#This Row],[Estudado]]-30)</f>
        <v/>
      </c>
      <c r="O848" s="53" t="str">
        <f>IF((Curso[[#This Row],[Estudado]]-60)&lt;$H$2,"",Curso[[#This Row],[Estudado]]-60)</f>
        <v/>
      </c>
      <c r="P848" s="53" t="str">
        <f>IF((Curso[[#This Row],[Estudado]]-120)&lt;$H$2,"",Curso[[#This Row],[Estudado]]-120)</f>
        <v/>
      </c>
      <c r="Q848" s="48"/>
    </row>
    <row r="849" spans="1:17" x14ac:dyDescent="0.25">
      <c r="A849" s="44">
        <f t="shared" si="58"/>
        <v>848</v>
      </c>
      <c r="B849" s="44" t="s">
        <v>493</v>
      </c>
      <c r="C849" s="44" t="s">
        <v>710</v>
      </c>
      <c r="D849" s="45">
        <v>3.1944444444444442E-3</v>
      </c>
      <c r="E849" s="44"/>
      <c r="F849" s="45">
        <f>Curso[[#This Row],[Tempo]]*$AG$4</f>
        <v>6.3352136174705384E-3</v>
      </c>
      <c r="G849" s="46">
        <f t="shared" si="57"/>
        <v>6.1085920086108034</v>
      </c>
      <c r="H849" s="47">
        <f>_xlfn.XLOOKUP(Curso[[#This Row],[Tempo Progr Acum]],Controle[Tempo Esperado Acum],Controle[Data corrida],,1,1)</f>
        <v>44750</v>
      </c>
      <c r="I849" s="44"/>
      <c r="J849" s="48">
        <f ca="1">IF(Curso[[#This Row],[Data Prevista]]&gt;TODAY(),0,IF(Curso[[#This Row],[Data Prevista]]=TODAY(),3,2))</f>
        <v>0</v>
      </c>
      <c r="K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9" s="53" t="str">
        <f>IF((Curso[[#This Row],[Estudado]]-7)&lt;$H$2,"",Curso[[#This Row],[Estudado]]-7)</f>
        <v/>
      </c>
      <c r="M849" s="53" t="str">
        <f>IF((Curso[[#This Row],[Estudado]]-15)&lt;$H$2,"",Curso[[#This Row],[Estudado]]-15)</f>
        <v/>
      </c>
      <c r="N849" s="53" t="str">
        <f>IF((Curso[[#This Row],[Estudado]]-30)&lt;$H$2,"",Curso[[#This Row],[Estudado]]-30)</f>
        <v/>
      </c>
      <c r="O849" s="53" t="str">
        <f>IF((Curso[[#This Row],[Estudado]]-60)&lt;$H$2,"",Curso[[#This Row],[Estudado]]-60)</f>
        <v/>
      </c>
      <c r="P849" s="53" t="str">
        <f>IF((Curso[[#This Row],[Estudado]]-120)&lt;$H$2,"",Curso[[#This Row],[Estudado]]-120)</f>
        <v/>
      </c>
      <c r="Q849" s="48"/>
    </row>
    <row r="850" spans="1:17" x14ac:dyDescent="0.25">
      <c r="A850" s="44">
        <f t="shared" si="58"/>
        <v>849</v>
      </c>
      <c r="B850" s="44" t="s">
        <v>493</v>
      </c>
      <c r="C850" s="44" t="s">
        <v>711</v>
      </c>
      <c r="D850" s="45">
        <v>3.1712962962962958E-3</v>
      </c>
      <c r="E850" s="44"/>
      <c r="F850" s="45">
        <f>Curso[[#This Row],[Tempo]]*$AG$4</f>
        <v>6.2893062724164034E-3</v>
      </c>
      <c r="G850" s="46">
        <f t="shared" si="57"/>
        <v>6.1148813148832195</v>
      </c>
      <c r="H850" s="47">
        <f>_xlfn.XLOOKUP(Curso[[#This Row],[Tempo Progr Acum]],Controle[Tempo Esperado Acum],Controle[Data corrida],,1,1)</f>
        <v>44750</v>
      </c>
      <c r="I850" s="44"/>
      <c r="J850" s="48">
        <f ca="1">IF(Curso[[#This Row],[Data Prevista]]&gt;TODAY(),0,IF(Curso[[#This Row],[Data Prevista]]=TODAY(),3,2))</f>
        <v>0</v>
      </c>
      <c r="K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0" s="53" t="str">
        <f>IF((Curso[[#This Row],[Estudado]]-7)&lt;$H$2,"",Curso[[#This Row],[Estudado]]-7)</f>
        <v/>
      </c>
      <c r="M850" s="53" t="str">
        <f>IF((Curso[[#This Row],[Estudado]]-15)&lt;$H$2,"",Curso[[#This Row],[Estudado]]-15)</f>
        <v/>
      </c>
      <c r="N850" s="53" t="str">
        <f>IF((Curso[[#This Row],[Estudado]]-30)&lt;$H$2,"",Curso[[#This Row],[Estudado]]-30)</f>
        <v/>
      </c>
      <c r="O850" s="53" t="str">
        <f>IF((Curso[[#This Row],[Estudado]]-60)&lt;$H$2,"",Curso[[#This Row],[Estudado]]-60)</f>
        <v/>
      </c>
      <c r="P850" s="53" t="str">
        <f>IF((Curso[[#This Row],[Estudado]]-120)&lt;$H$2,"",Curso[[#This Row],[Estudado]]-120)</f>
        <v/>
      </c>
      <c r="Q850" s="48"/>
    </row>
    <row r="851" spans="1:17" x14ac:dyDescent="0.25">
      <c r="A851" s="44">
        <f t="shared" si="58"/>
        <v>850</v>
      </c>
      <c r="B851" s="44" t="s">
        <v>493</v>
      </c>
      <c r="C851" s="44" t="s">
        <v>712</v>
      </c>
      <c r="D851" s="45">
        <v>4.9421296296296288E-3</v>
      </c>
      <c r="E851" s="44"/>
      <c r="F851" s="45">
        <f>Curso[[#This Row],[Tempo]]*$AG$4</f>
        <v>9.8012181690576797E-3</v>
      </c>
      <c r="G851" s="46">
        <f t="shared" si="57"/>
        <v>6.1246825330522769</v>
      </c>
      <c r="H851" s="47">
        <f>_xlfn.XLOOKUP(Curso[[#This Row],[Tempo Progr Acum]],Controle[Tempo Esperado Acum],Controle[Data corrida],,1,1)</f>
        <v>44751</v>
      </c>
      <c r="I851" s="44"/>
      <c r="J851" s="48">
        <f ca="1">IF(Curso[[#This Row],[Data Prevista]]&gt;TODAY(),0,IF(Curso[[#This Row],[Data Prevista]]=TODAY(),3,2))</f>
        <v>0</v>
      </c>
      <c r="K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1" s="53" t="str">
        <f>IF((Curso[[#This Row],[Estudado]]-7)&lt;$H$2,"",Curso[[#This Row],[Estudado]]-7)</f>
        <v/>
      </c>
      <c r="M851" s="53" t="str">
        <f>IF((Curso[[#This Row],[Estudado]]-15)&lt;$H$2,"",Curso[[#This Row],[Estudado]]-15)</f>
        <v/>
      </c>
      <c r="N851" s="53" t="str">
        <f>IF((Curso[[#This Row],[Estudado]]-30)&lt;$H$2,"",Curso[[#This Row],[Estudado]]-30)</f>
        <v/>
      </c>
      <c r="O851" s="53" t="str">
        <f>IF((Curso[[#This Row],[Estudado]]-60)&lt;$H$2,"",Curso[[#This Row],[Estudado]]-60)</f>
        <v/>
      </c>
      <c r="P851" s="53" t="str">
        <f>IF((Curso[[#This Row],[Estudado]]-120)&lt;$H$2,"",Curso[[#This Row],[Estudado]]-120)</f>
        <v/>
      </c>
      <c r="Q851" s="48"/>
    </row>
    <row r="852" spans="1:17" x14ac:dyDescent="0.25">
      <c r="A852" s="44">
        <f t="shared" si="58"/>
        <v>851</v>
      </c>
      <c r="B852" s="44" t="s">
        <v>493</v>
      </c>
      <c r="C852" s="44" t="s">
        <v>713</v>
      </c>
      <c r="D852" s="45">
        <v>5.208333333333333E-3</v>
      </c>
      <c r="E852" s="44"/>
      <c r="F852" s="45">
        <f>Curso[[#This Row],[Tempo]]*$AG$4</f>
        <v>1.0329152637180226E-2</v>
      </c>
      <c r="G852" s="46">
        <f t="shared" si="57"/>
        <v>6.1350116856894568</v>
      </c>
      <c r="H852" s="47">
        <f>_xlfn.XLOOKUP(Curso[[#This Row],[Tempo Progr Acum]],Controle[Tempo Esperado Acum],Controle[Data corrida],,1,1)</f>
        <v>44751</v>
      </c>
      <c r="I852" s="44"/>
      <c r="J852" s="48">
        <f ca="1">IF(Curso[[#This Row],[Data Prevista]]&gt;TODAY(),0,IF(Curso[[#This Row],[Data Prevista]]=TODAY(),3,2))</f>
        <v>0</v>
      </c>
      <c r="K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2" s="53" t="str">
        <f>IF((Curso[[#This Row],[Estudado]]-7)&lt;$H$2,"",Curso[[#This Row],[Estudado]]-7)</f>
        <v/>
      </c>
      <c r="M852" s="53" t="str">
        <f>IF((Curso[[#This Row],[Estudado]]-15)&lt;$H$2,"",Curso[[#This Row],[Estudado]]-15)</f>
        <v/>
      </c>
      <c r="N852" s="53" t="str">
        <f>IF((Curso[[#This Row],[Estudado]]-30)&lt;$H$2,"",Curso[[#This Row],[Estudado]]-30)</f>
        <v/>
      </c>
      <c r="O852" s="53" t="str">
        <f>IF((Curso[[#This Row],[Estudado]]-60)&lt;$H$2,"",Curso[[#This Row],[Estudado]]-60)</f>
        <v/>
      </c>
      <c r="P852" s="53" t="str">
        <f>IF((Curso[[#This Row],[Estudado]]-120)&lt;$H$2,"",Curso[[#This Row],[Estudado]]-120)</f>
        <v/>
      </c>
      <c r="Q852" s="48"/>
    </row>
    <row r="853" spans="1:17" x14ac:dyDescent="0.25">
      <c r="A853" s="44">
        <f t="shared" si="58"/>
        <v>852</v>
      </c>
      <c r="B853" s="44" t="s">
        <v>493</v>
      </c>
      <c r="C853" s="44" t="s">
        <v>714</v>
      </c>
      <c r="D853" s="45">
        <v>4.7222222222222223E-3</v>
      </c>
      <c r="E853" s="44"/>
      <c r="F853" s="45">
        <f>Curso[[#This Row],[Tempo]]*$AG$4</f>
        <v>9.3650983910434048E-3</v>
      </c>
      <c r="G853" s="46">
        <f t="shared" si="57"/>
        <v>6.1443767840805004</v>
      </c>
      <c r="H853" s="47">
        <f>_xlfn.XLOOKUP(Curso[[#This Row],[Tempo Progr Acum]],Controle[Tempo Esperado Acum],Controle[Data corrida],,1,1)</f>
        <v>44751</v>
      </c>
      <c r="I853" s="44"/>
      <c r="J853" s="48">
        <f ca="1">IF(Curso[[#This Row],[Data Prevista]]&gt;TODAY(),0,IF(Curso[[#This Row],[Data Prevista]]=TODAY(),3,2))</f>
        <v>0</v>
      </c>
      <c r="K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3" s="53" t="str">
        <f>IF((Curso[[#This Row],[Estudado]]-7)&lt;$H$2,"",Curso[[#This Row],[Estudado]]-7)</f>
        <v/>
      </c>
      <c r="M853" s="53" t="str">
        <f>IF((Curso[[#This Row],[Estudado]]-15)&lt;$H$2,"",Curso[[#This Row],[Estudado]]-15)</f>
        <v/>
      </c>
      <c r="N853" s="53" t="str">
        <f>IF((Curso[[#This Row],[Estudado]]-30)&lt;$H$2,"",Curso[[#This Row],[Estudado]]-30)</f>
        <v/>
      </c>
      <c r="O853" s="53" t="str">
        <f>IF((Curso[[#This Row],[Estudado]]-60)&lt;$H$2,"",Curso[[#This Row],[Estudado]]-60)</f>
        <v/>
      </c>
      <c r="P853" s="53" t="str">
        <f>IF((Curso[[#This Row],[Estudado]]-120)&lt;$H$2,"",Curso[[#This Row],[Estudado]]-120)</f>
        <v/>
      </c>
      <c r="Q853" s="48"/>
    </row>
    <row r="854" spans="1:17" x14ac:dyDescent="0.25">
      <c r="A854" s="44">
        <f t="shared" si="58"/>
        <v>853</v>
      </c>
      <c r="B854" s="44" t="s">
        <v>493</v>
      </c>
      <c r="C854" s="44" t="s">
        <v>715</v>
      </c>
      <c r="D854" s="45">
        <v>6.8055555555555569E-3</v>
      </c>
      <c r="E854" s="44"/>
      <c r="F854" s="45">
        <f>Curso[[#This Row],[Tempo]]*$AG$4</f>
        <v>1.3496759445915498E-2</v>
      </c>
      <c r="G854" s="46">
        <f t="shared" si="57"/>
        <v>6.1578735435264162</v>
      </c>
      <c r="H854" s="47">
        <f>_xlfn.XLOOKUP(Curso[[#This Row],[Tempo Progr Acum]],Controle[Tempo Esperado Acum],Controle[Data corrida],,1,1)</f>
        <v>44751</v>
      </c>
      <c r="I854" s="44"/>
      <c r="J854" s="48">
        <f ca="1">IF(Curso[[#This Row],[Data Prevista]]&gt;TODAY(),0,IF(Curso[[#This Row],[Data Prevista]]=TODAY(),3,2))</f>
        <v>0</v>
      </c>
      <c r="K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4" s="53" t="str">
        <f>IF((Curso[[#This Row],[Estudado]]-7)&lt;$H$2,"",Curso[[#This Row],[Estudado]]-7)</f>
        <v/>
      </c>
      <c r="M854" s="53" t="str">
        <f>IF((Curso[[#This Row],[Estudado]]-15)&lt;$H$2,"",Curso[[#This Row],[Estudado]]-15)</f>
        <v/>
      </c>
      <c r="N854" s="53" t="str">
        <f>IF((Curso[[#This Row],[Estudado]]-30)&lt;$H$2,"",Curso[[#This Row],[Estudado]]-30)</f>
        <v/>
      </c>
      <c r="O854" s="53" t="str">
        <f>IF((Curso[[#This Row],[Estudado]]-60)&lt;$H$2,"",Curso[[#This Row],[Estudado]]-60)</f>
        <v/>
      </c>
      <c r="P854" s="53" t="str">
        <f>IF((Curso[[#This Row],[Estudado]]-120)&lt;$H$2,"",Curso[[#This Row],[Estudado]]-120)</f>
        <v/>
      </c>
      <c r="Q854" s="48"/>
    </row>
    <row r="855" spans="1:17" x14ac:dyDescent="0.25">
      <c r="A855" s="44">
        <f t="shared" si="58"/>
        <v>854</v>
      </c>
      <c r="B855" s="44" t="s">
        <v>493</v>
      </c>
      <c r="C855" s="44" t="s">
        <v>716</v>
      </c>
      <c r="D855" s="45">
        <v>3.5185185185185185E-3</v>
      </c>
      <c r="E855" s="44"/>
      <c r="F855" s="45">
        <f>Curso[[#This Row],[Tempo]]*$AG$4</f>
        <v>6.9779164482284195E-3</v>
      </c>
      <c r="G855" s="46">
        <f t="shared" si="57"/>
        <v>6.1648514599746447</v>
      </c>
      <c r="H855" s="47">
        <f>_xlfn.XLOOKUP(Curso[[#This Row],[Tempo Progr Acum]],Controle[Tempo Esperado Acum],Controle[Data corrida],,1,1)</f>
        <v>44751</v>
      </c>
      <c r="I855" s="44"/>
      <c r="J855" s="48">
        <f ca="1">IF(Curso[[#This Row],[Data Prevista]]&gt;TODAY(),0,IF(Curso[[#This Row],[Data Prevista]]=TODAY(),3,2))</f>
        <v>0</v>
      </c>
      <c r="K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5" s="53" t="str">
        <f>IF((Curso[[#This Row],[Estudado]]-7)&lt;$H$2,"",Curso[[#This Row],[Estudado]]-7)</f>
        <v/>
      </c>
      <c r="M855" s="53" t="str">
        <f>IF((Curso[[#This Row],[Estudado]]-15)&lt;$H$2,"",Curso[[#This Row],[Estudado]]-15)</f>
        <v/>
      </c>
      <c r="N855" s="53" t="str">
        <f>IF((Curso[[#This Row],[Estudado]]-30)&lt;$H$2,"",Curso[[#This Row],[Estudado]]-30)</f>
        <v/>
      </c>
      <c r="O855" s="53" t="str">
        <f>IF((Curso[[#This Row],[Estudado]]-60)&lt;$H$2,"",Curso[[#This Row],[Estudado]]-60)</f>
        <v/>
      </c>
      <c r="P855" s="53" t="str">
        <f>IF((Curso[[#This Row],[Estudado]]-120)&lt;$H$2,"",Curso[[#This Row],[Estudado]]-120)</f>
        <v/>
      </c>
      <c r="Q855" s="48"/>
    </row>
    <row r="856" spans="1:17" x14ac:dyDescent="0.25">
      <c r="A856" s="44">
        <f t="shared" si="58"/>
        <v>855</v>
      </c>
      <c r="B856" s="44" t="s">
        <v>493</v>
      </c>
      <c r="C856" s="44" t="s">
        <v>717</v>
      </c>
      <c r="D856" s="45">
        <v>4.9189814814814816E-3</v>
      </c>
      <c r="E856" s="44"/>
      <c r="F856" s="45">
        <f>Curso[[#This Row],[Tempo]]*$AG$4</f>
        <v>9.7553108240035474E-3</v>
      </c>
      <c r="G856" s="46">
        <f t="shared" si="57"/>
        <v>6.1746067707986478</v>
      </c>
      <c r="H856" s="47">
        <f>_xlfn.XLOOKUP(Curso[[#This Row],[Tempo Progr Acum]],Controle[Tempo Esperado Acum],Controle[Data corrida],,1,1)</f>
        <v>44751</v>
      </c>
      <c r="I856" s="44"/>
      <c r="J856" s="48">
        <f ca="1">IF(Curso[[#This Row],[Data Prevista]]&gt;TODAY(),0,IF(Curso[[#This Row],[Data Prevista]]=TODAY(),3,2))</f>
        <v>0</v>
      </c>
      <c r="K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6" s="53" t="str">
        <f>IF((Curso[[#This Row],[Estudado]]-7)&lt;$H$2,"",Curso[[#This Row],[Estudado]]-7)</f>
        <v/>
      </c>
      <c r="M856" s="53" t="str">
        <f>IF((Curso[[#This Row],[Estudado]]-15)&lt;$H$2,"",Curso[[#This Row],[Estudado]]-15)</f>
        <v/>
      </c>
      <c r="N856" s="53" t="str">
        <f>IF((Curso[[#This Row],[Estudado]]-30)&lt;$H$2,"",Curso[[#This Row],[Estudado]]-30)</f>
        <v/>
      </c>
      <c r="O856" s="53" t="str">
        <f>IF((Curso[[#This Row],[Estudado]]-60)&lt;$H$2,"",Curso[[#This Row],[Estudado]]-60)</f>
        <v/>
      </c>
      <c r="P856" s="53" t="str">
        <f>IF((Curso[[#This Row],[Estudado]]-120)&lt;$H$2,"",Curso[[#This Row],[Estudado]]-120)</f>
        <v/>
      </c>
      <c r="Q856" s="48"/>
    </row>
    <row r="857" spans="1:17" x14ac:dyDescent="0.25">
      <c r="A857" s="44">
        <f t="shared" si="58"/>
        <v>856</v>
      </c>
      <c r="B857" s="44" t="s">
        <v>493</v>
      </c>
      <c r="C857" s="44" t="s">
        <v>718</v>
      </c>
      <c r="D857" s="45">
        <v>7.106481481481481E-3</v>
      </c>
      <c r="E857" s="44"/>
      <c r="F857" s="45">
        <f>Curso[[#This Row],[Tempo]]*$AG$4</f>
        <v>1.4093554931619241E-2</v>
      </c>
      <c r="G857" s="46">
        <f t="shared" si="57"/>
        <v>6.1887003257302675</v>
      </c>
      <c r="H857" s="47">
        <f>_xlfn.XLOOKUP(Curso[[#This Row],[Tempo Progr Acum]],Controle[Tempo Esperado Acum],Controle[Data corrida],,1,1)</f>
        <v>44751</v>
      </c>
      <c r="I857" s="44"/>
      <c r="J857" s="48">
        <f ca="1">IF(Curso[[#This Row],[Data Prevista]]&gt;TODAY(),0,IF(Curso[[#This Row],[Data Prevista]]=TODAY(),3,2))</f>
        <v>0</v>
      </c>
      <c r="K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7" s="53" t="str">
        <f>IF((Curso[[#This Row],[Estudado]]-7)&lt;$H$2,"",Curso[[#This Row],[Estudado]]-7)</f>
        <v/>
      </c>
      <c r="M857" s="53" t="str">
        <f>IF((Curso[[#This Row],[Estudado]]-15)&lt;$H$2,"",Curso[[#This Row],[Estudado]]-15)</f>
        <v/>
      </c>
      <c r="N857" s="53" t="str">
        <f>IF((Curso[[#This Row],[Estudado]]-30)&lt;$H$2,"",Curso[[#This Row],[Estudado]]-30)</f>
        <v/>
      </c>
      <c r="O857" s="53" t="str">
        <f>IF((Curso[[#This Row],[Estudado]]-60)&lt;$H$2,"",Curso[[#This Row],[Estudado]]-60)</f>
        <v/>
      </c>
      <c r="P857" s="53" t="str">
        <f>IF((Curso[[#This Row],[Estudado]]-120)&lt;$H$2,"",Curso[[#This Row],[Estudado]]-120)</f>
        <v/>
      </c>
      <c r="Q857" s="48"/>
    </row>
    <row r="858" spans="1:17" x14ac:dyDescent="0.25">
      <c r="A858" s="44">
        <f t="shared" si="58"/>
        <v>857</v>
      </c>
      <c r="B858" s="44" t="s">
        <v>493</v>
      </c>
      <c r="C858" s="44" t="s">
        <v>719</v>
      </c>
      <c r="D858" s="45">
        <v>2.615740740740741E-3</v>
      </c>
      <c r="E858" s="44"/>
      <c r="F858" s="45">
        <f>Curso[[#This Row],[Tempo]]*$AG$4</f>
        <v>5.1875299911171811E-3</v>
      </c>
      <c r="G858" s="46">
        <f t="shared" si="57"/>
        <v>6.1938878557213846</v>
      </c>
      <c r="H858" s="47">
        <f>_xlfn.XLOOKUP(Curso[[#This Row],[Tempo Progr Acum]],Controle[Tempo Esperado Acum],Controle[Data corrida],,1,1)</f>
        <v>44751</v>
      </c>
      <c r="I858" s="44"/>
      <c r="J858" s="48">
        <f ca="1">IF(Curso[[#This Row],[Data Prevista]]&gt;TODAY(),0,IF(Curso[[#This Row],[Data Prevista]]=TODAY(),3,2))</f>
        <v>0</v>
      </c>
      <c r="K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8" s="53" t="str">
        <f>IF((Curso[[#This Row],[Estudado]]-7)&lt;$H$2,"",Curso[[#This Row],[Estudado]]-7)</f>
        <v/>
      </c>
      <c r="M858" s="53" t="str">
        <f>IF((Curso[[#This Row],[Estudado]]-15)&lt;$H$2,"",Curso[[#This Row],[Estudado]]-15)</f>
        <v/>
      </c>
      <c r="N858" s="53" t="str">
        <f>IF((Curso[[#This Row],[Estudado]]-30)&lt;$H$2,"",Curso[[#This Row],[Estudado]]-30)</f>
        <v/>
      </c>
      <c r="O858" s="53" t="str">
        <f>IF((Curso[[#This Row],[Estudado]]-60)&lt;$H$2,"",Curso[[#This Row],[Estudado]]-60)</f>
        <v/>
      </c>
      <c r="P858" s="53" t="str">
        <f>IF((Curso[[#This Row],[Estudado]]-120)&lt;$H$2,"",Curso[[#This Row],[Estudado]]-120)</f>
        <v/>
      </c>
      <c r="Q858" s="48"/>
    </row>
    <row r="859" spans="1:17" x14ac:dyDescent="0.25">
      <c r="A859" s="44">
        <f t="shared" si="58"/>
        <v>858</v>
      </c>
      <c r="B859" s="44" t="s">
        <v>493</v>
      </c>
      <c r="C859" s="44" t="s">
        <v>720</v>
      </c>
      <c r="D859" s="45">
        <v>5.6134259259259271E-3</v>
      </c>
      <c r="E859" s="44"/>
      <c r="F859" s="45">
        <f>Curso[[#This Row],[Tempo]]*$AG$4</f>
        <v>1.113253117562758E-2</v>
      </c>
      <c r="G859" s="46">
        <f t="shared" si="57"/>
        <v>6.2050203868970124</v>
      </c>
      <c r="H859" s="47">
        <f>_xlfn.XLOOKUP(Curso[[#This Row],[Tempo Progr Acum]],Controle[Tempo Esperado Acum],Controle[Data corrida],,1,1)</f>
        <v>44751</v>
      </c>
      <c r="I859" s="44"/>
      <c r="J859" s="48">
        <f ca="1">IF(Curso[[#This Row],[Data Prevista]]&gt;TODAY(),0,IF(Curso[[#This Row],[Data Prevista]]=TODAY(),3,2))</f>
        <v>0</v>
      </c>
      <c r="K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9" s="53" t="str">
        <f>IF((Curso[[#This Row],[Estudado]]-7)&lt;$H$2,"",Curso[[#This Row],[Estudado]]-7)</f>
        <v/>
      </c>
      <c r="M859" s="53" t="str">
        <f>IF((Curso[[#This Row],[Estudado]]-15)&lt;$H$2,"",Curso[[#This Row],[Estudado]]-15)</f>
        <v/>
      </c>
      <c r="N859" s="53" t="str">
        <f>IF((Curso[[#This Row],[Estudado]]-30)&lt;$H$2,"",Curso[[#This Row],[Estudado]]-30)</f>
        <v/>
      </c>
      <c r="O859" s="53" t="str">
        <f>IF((Curso[[#This Row],[Estudado]]-60)&lt;$H$2,"",Curso[[#This Row],[Estudado]]-60)</f>
        <v/>
      </c>
      <c r="P859" s="53" t="str">
        <f>IF((Curso[[#This Row],[Estudado]]-120)&lt;$H$2,"",Curso[[#This Row],[Estudado]]-120)</f>
        <v/>
      </c>
      <c r="Q859" s="48"/>
    </row>
    <row r="860" spans="1:17" x14ac:dyDescent="0.25">
      <c r="A860" s="44">
        <f t="shared" si="58"/>
        <v>859</v>
      </c>
      <c r="B860" s="44" t="s">
        <v>493</v>
      </c>
      <c r="C860" s="44" t="s">
        <v>721</v>
      </c>
      <c r="D860" s="45">
        <v>7.1874999999999994E-3</v>
      </c>
      <c r="E860" s="44"/>
      <c r="F860" s="45">
        <f>Curso[[#This Row],[Tempo]]*$AG$4</f>
        <v>1.4254230639308712E-2</v>
      </c>
      <c r="G860" s="46">
        <f t="shared" si="57"/>
        <v>6.2192746175363212</v>
      </c>
      <c r="H860" s="47">
        <f>_xlfn.XLOOKUP(Curso[[#This Row],[Tempo Progr Acum]],Controle[Tempo Esperado Acum],Controle[Data corrida],,1,1)</f>
        <v>44753</v>
      </c>
      <c r="I860" s="44"/>
      <c r="J860" s="48">
        <f ca="1">IF(Curso[[#This Row],[Data Prevista]]&gt;TODAY(),0,IF(Curso[[#This Row],[Data Prevista]]=TODAY(),3,2))</f>
        <v>0</v>
      </c>
      <c r="K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0" s="53" t="str">
        <f>IF((Curso[[#This Row],[Estudado]]-7)&lt;$H$2,"",Curso[[#This Row],[Estudado]]-7)</f>
        <v/>
      </c>
      <c r="M860" s="53" t="str">
        <f>IF((Curso[[#This Row],[Estudado]]-15)&lt;$H$2,"",Curso[[#This Row],[Estudado]]-15)</f>
        <v/>
      </c>
      <c r="N860" s="53" t="str">
        <f>IF((Curso[[#This Row],[Estudado]]-30)&lt;$H$2,"",Curso[[#This Row],[Estudado]]-30)</f>
        <v/>
      </c>
      <c r="O860" s="53" t="str">
        <f>IF((Curso[[#This Row],[Estudado]]-60)&lt;$H$2,"",Curso[[#This Row],[Estudado]]-60)</f>
        <v/>
      </c>
      <c r="P860" s="53" t="str">
        <f>IF((Curso[[#This Row],[Estudado]]-120)&lt;$H$2,"",Curso[[#This Row],[Estudado]]-120)</f>
        <v/>
      </c>
      <c r="Q860" s="48"/>
    </row>
    <row r="861" spans="1:17" x14ac:dyDescent="0.25">
      <c r="A861" s="44">
        <f t="shared" si="58"/>
        <v>860</v>
      </c>
      <c r="B861" s="44" t="s">
        <v>493</v>
      </c>
      <c r="C861" s="44" t="s">
        <v>722</v>
      </c>
      <c r="D861" s="45">
        <v>2.2222222222222222E-3</v>
      </c>
      <c r="E861" s="44"/>
      <c r="F861" s="45">
        <f>Curso[[#This Row],[Tempo]]*$AG$4</f>
        <v>4.4071051251968968E-3</v>
      </c>
      <c r="G861" s="46">
        <f t="shared" si="57"/>
        <v>6.2236817226615182</v>
      </c>
      <c r="H861" s="47">
        <f>_xlfn.XLOOKUP(Curso[[#This Row],[Tempo Progr Acum]],Controle[Tempo Esperado Acum],Controle[Data corrida],,1,1)</f>
        <v>44753</v>
      </c>
      <c r="I861" s="44"/>
      <c r="J861" s="48">
        <f ca="1">IF(Curso[[#This Row],[Data Prevista]]&gt;TODAY(),0,IF(Curso[[#This Row],[Data Prevista]]=TODAY(),3,2))</f>
        <v>0</v>
      </c>
      <c r="K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1" s="53" t="str">
        <f>IF((Curso[[#This Row],[Estudado]]-7)&lt;$H$2,"",Curso[[#This Row],[Estudado]]-7)</f>
        <v/>
      </c>
      <c r="M861" s="53" t="str">
        <f>IF((Curso[[#This Row],[Estudado]]-15)&lt;$H$2,"",Curso[[#This Row],[Estudado]]-15)</f>
        <v/>
      </c>
      <c r="N861" s="53" t="str">
        <f>IF((Curso[[#This Row],[Estudado]]-30)&lt;$H$2,"",Curso[[#This Row],[Estudado]]-30)</f>
        <v/>
      </c>
      <c r="O861" s="53" t="str">
        <f>IF((Curso[[#This Row],[Estudado]]-60)&lt;$H$2,"",Curso[[#This Row],[Estudado]]-60)</f>
        <v/>
      </c>
      <c r="P861" s="53" t="str">
        <f>IF((Curso[[#This Row],[Estudado]]-120)&lt;$H$2,"",Curso[[#This Row],[Estudado]]-120)</f>
        <v/>
      </c>
      <c r="Q861" s="48"/>
    </row>
    <row r="862" spans="1:17" x14ac:dyDescent="0.25">
      <c r="A862" s="44">
        <f t="shared" si="58"/>
        <v>861</v>
      </c>
      <c r="B862" s="44" t="s">
        <v>493</v>
      </c>
      <c r="C862" s="44" t="s">
        <v>723</v>
      </c>
      <c r="D862" s="45">
        <v>4.3749999999999995E-3</v>
      </c>
      <c r="E862" s="44"/>
      <c r="F862" s="45">
        <f>Curso[[#This Row],[Tempo]]*$AG$4</f>
        <v>8.6764882152313896E-3</v>
      </c>
      <c r="G862" s="46">
        <f t="shared" si="57"/>
        <v>6.2323582108767495</v>
      </c>
      <c r="H862" s="47">
        <f>_xlfn.XLOOKUP(Curso[[#This Row],[Tempo Progr Acum]],Controle[Tempo Esperado Acum],Controle[Data corrida],,1,1)</f>
        <v>44753</v>
      </c>
      <c r="I862" s="44"/>
      <c r="J862" s="48">
        <f ca="1">IF(Curso[[#This Row],[Data Prevista]]&gt;TODAY(),0,IF(Curso[[#This Row],[Data Prevista]]=TODAY(),3,2))</f>
        <v>0</v>
      </c>
      <c r="K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2" s="53" t="str">
        <f>IF((Curso[[#This Row],[Estudado]]-7)&lt;$H$2,"",Curso[[#This Row],[Estudado]]-7)</f>
        <v/>
      </c>
      <c r="M862" s="53" t="str">
        <f>IF((Curso[[#This Row],[Estudado]]-15)&lt;$H$2,"",Curso[[#This Row],[Estudado]]-15)</f>
        <v/>
      </c>
      <c r="N862" s="53" t="str">
        <f>IF((Curso[[#This Row],[Estudado]]-30)&lt;$H$2,"",Curso[[#This Row],[Estudado]]-30)</f>
        <v/>
      </c>
      <c r="O862" s="53" t="str">
        <f>IF((Curso[[#This Row],[Estudado]]-60)&lt;$H$2,"",Curso[[#This Row],[Estudado]]-60)</f>
        <v/>
      </c>
      <c r="P862" s="53" t="str">
        <f>IF((Curso[[#This Row],[Estudado]]-120)&lt;$H$2,"",Curso[[#This Row],[Estudado]]-120)</f>
        <v/>
      </c>
      <c r="Q862" s="48"/>
    </row>
    <row r="863" spans="1:17" x14ac:dyDescent="0.25">
      <c r="A863" s="44">
        <f t="shared" si="58"/>
        <v>862</v>
      </c>
      <c r="B863" s="44" t="s">
        <v>493</v>
      </c>
      <c r="C863" s="44" t="s">
        <v>724</v>
      </c>
      <c r="D863" s="45">
        <v>5.6249999999999989E-3</v>
      </c>
      <c r="E863" s="44"/>
      <c r="F863" s="45">
        <f>Curso[[#This Row],[Tempo]]*$AG$4</f>
        <v>1.1155484848154642E-2</v>
      </c>
      <c r="G863" s="46">
        <f t="shared" si="57"/>
        <v>6.2435136957249044</v>
      </c>
      <c r="H863" s="47">
        <f>_xlfn.XLOOKUP(Curso[[#This Row],[Tempo Progr Acum]],Controle[Tempo Esperado Acum],Controle[Data corrida],,1,1)</f>
        <v>44753</v>
      </c>
      <c r="I863" s="44"/>
      <c r="J863" s="48">
        <f ca="1">IF(Curso[[#This Row],[Data Prevista]]&gt;TODAY(),0,IF(Curso[[#This Row],[Data Prevista]]=TODAY(),3,2))</f>
        <v>0</v>
      </c>
      <c r="K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3" s="53" t="str">
        <f>IF((Curso[[#This Row],[Estudado]]-7)&lt;$H$2,"",Curso[[#This Row],[Estudado]]-7)</f>
        <v/>
      </c>
      <c r="M863" s="53" t="str">
        <f>IF((Curso[[#This Row],[Estudado]]-15)&lt;$H$2,"",Curso[[#This Row],[Estudado]]-15)</f>
        <v/>
      </c>
      <c r="N863" s="53" t="str">
        <f>IF((Curso[[#This Row],[Estudado]]-30)&lt;$H$2,"",Curso[[#This Row],[Estudado]]-30)</f>
        <v/>
      </c>
      <c r="O863" s="53" t="str">
        <f>IF((Curso[[#This Row],[Estudado]]-60)&lt;$H$2,"",Curso[[#This Row],[Estudado]]-60)</f>
        <v/>
      </c>
      <c r="P863" s="53" t="str">
        <f>IF((Curso[[#This Row],[Estudado]]-120)&lt;$H$2,"",Curso[[#This Row],[Estudado]]-120)</f>
        <v/>
      </c>
      <c r="Q863" s="48"/>
    </row>
    <row r="864" spans="1:17" x14ac:dyDescent="0.25">
      <c r="A864" s="44">
        <f t="shared" si="58"/>
        <v>863</v>
      </c>
      <c r="B864" s="44" t="s">
        <v>493</v>
      </c>
      <c r="C864" s="44" t="s">
        <v>725</v>
      </c>
      <c r="D864" s="45">
        <v>6.6087962962962966E-3</v>
      </c>
      <c r="E864" s="44"/>
      <c r="F864" s="45">
        <f>Curso[[#This Row],[Tempo]]*$AG$4</f>
        <v>1.3106547012955355E-2</v>
      </c>
      <c r="G864" s="46">
        <f t="shared" si="57"/>
        <v>6.2566202427378599</v>
      </c>
      <c r="H864" s="47">
        <f>_xlfn.XLOOKUP(Curso[[#This Row],[Tempo Progr Acum]],Controle[Tempo Esperado Acum],Controle[Data corrida],,1,1)</f>
        <v>44753</v>
      </c>
      <c r="I864" s="44"/>
      <c r="J864" s="48">
        <f ca="1">IF(Curso[[#This Row],[Data Prevista]]&gt;TODAY(),0,IF(Curso[[#This Row],[Data Prevista]]=TODAY(),3,2))</f>
        <v>0</v>
      </c>
      <c r="K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4" s="53" t="str">
        <f>IF((Curso[[#This Row],[Estudado]]-7)&lt;$H$2,"",Curso[[#This Row],[Estudado]]-7)</f>
        <v/>
      </c>
      <c r="M864" s="53" t="str">
        <f>IF((Curso[[#This Row],[Estudado]]-15)&lt;$H$2,"",Curso[[#This Row],[Estudado]]-15)</f>
        <v/>
      </c>
      <c r="N864" s="53" t="str">
        <f>IF((Curso[[#This Row],[Estudado]]-30)&lt;$H$2,"",Curso[[#This Row],[Estudado]]-30)</f>
        <v/>
      </c>
      <c r="O864" s="53" t="str">
        <f>IF((Curso[[#This Row],[Estudado]]-60)&lt;$H$2,"",Curso[[#This Row],[Estudado]]-60)</f>
        <v/>
      </c>
      <c r="P864" s="53" t="str">
        <f>IF((Curso[[#This Row],[Estudado]]-120)&lt;$H$2,"",Curso[[#This Row],[Estudado]]-120)</f>
        <v/>
      </c>
      <c r="Q864" s="48"/>
    </row>
    <row r="865" spans="1:17" x14ac:dyDescent="0.25">
      <c r="A865" s="44">
        <f t="shared" si="58"/>
        <v>864</v>
      </c>
      <c r="B865" s="44" t="s">
        <v>493</v>
      </c>
      <c r="C865" s="44" t="s">
        <v>726</v>
      </c>
      <c r="D865" s="45">
        <v>3.5416666666666665E-3</v>
      </c>
      <c r="E865" s="44"/>
      <c r="F865" s="45">
        <f>Curso[[#This Row],[Tempo]]*$AG$4</f>
        <v>7.0238237932825536E-3</v>
      </c>
      <c r="G865" s="46">
        <f t="shared" si="57"/>
        <v>6.2636440665311426</v>
      </c>
      <c r="H865" s="47">
        <f>_xlfn.XLOOKUP(Curso[[#This Row],[Tempo Progr Acum]],Controle[Tempo Esperado Acum],Controle[Data corrida],,1,1)</f>
        <v>44753</v>
      </c>
      <c r="I865" s="44"/>
      <c r="J865" s="48">
        <f ca="1">IF(Curso[[#This Row],[Data Prevista]]&gt;TODAY(),0,IF(Curso[[#This Row],[Data Prevista]]=TODAY(),3,2))</f>
        <v>0</v>
      </c>
      <c r="K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5" s="53" t="str">
        <f>IF((Curso[[#This Row],[Estudado]]-7)&lt;$H$2,"",Curso[[#This Row],[Estudado]]-7)</f>
        <v/>
      </c>
      <c r="M865" s="53" t="str">
        <f>IF((Curso[[#This Row],[Estudado]]-15)&lt;$H$2,"",Curso[[#This Row],[Estudado]]-15)</f>
        <v/>
      </c>
      <c r="N865" s="53" t="str">
        <f>IF((Curso[[#This Row],[Estudado]]-30)&lt;$H$2,"",Curso[[#This Row],[Estudado]]-30)</f>
        <v/>
      </c>
      <c r="O865" s="53" t="str">
        <f>IF((Curso[[#This Row],[Estudado]]-60)&lt;$H$2,"",Curso[[#This Row],[Estudado]]-60)</f>
        <v/>
      </c>
      <c r="P865" s="53" t="str">
        <f>IF((Curso[[#This Row],[Estudado]]-120)&lt;$H$2,"",Curso[[#This Row],[Estudado]]-120)</f>
        <v/>
      </c>
      <c r="Q865" s="48"/>
    </row>
    <row r="866" spans="1:17" x14ac:dyDescent="0.25">
      <c r="A866" s="44">
        <f t="shared" si="58"/>
        <v>865</v>
      </c>
      <c r="B866" s="44" t="s">
        <v>493</v>
      </c>
      <c r="C866" s="44" t="s">
        <v>727</v>
      </c>
      <c r="D866" s="45">
        <v>2.7083333333333334E-3</v>
      </c>
      <c r="E866" s="44"/>
      <c r="F866" s="45">
        <f>Curso[[#This Row],[Tempo]]*$AG$4</f>
        <v>5.3711593713337176E-3</v>
      </c>
      <c r="G866" s="46">
        <f t="shared" si="57"/>
        <v>6.2690152259024767</v>
      </c>
      <c r="H866" s="47">
        <f>_xlfn.XLOOKUP(Curso[[#This Row],[Tempo Progr Acum]],Controle[Tempo Esperado Acum],Controle[Data corrida],,1,1)</f>
        <v>44753</v>
      </c>
      <c r="I866" s="44"/>
      <c r="J866" s="48">
        <f ca="1">IF(Curso[[#This Row],[Data Prevista]]&gt;TODAY(),0,IF(Curso[[#This Row],[Data Prevista]]=TODAY(),3,2))</f>
        <v>0</v>
      </c>
      <c r="K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6" s="53" t="str">
        <f>IF((Curso[[#This Row],[Estudado]]-7)&lt;$H$2,"",Curso[[#This Row],[Estudado]]-7)</f>
        <v/>
      </c>
      <c r="M866" s="53" t="str">
        <f>IF((Curso[[#This Row],[Estudado]]-15)&lt;$H$2,"",Curso[[#This Row],[Estudado]]-15)</f>
        <v/>
      </c>
      <c r="N866" s="53" t="str">
        <f>IF((Curso[[#This Row],[Estudado]]-30)&lt;$H$2,"",Curso[[#This Row],[Estudado]]-30)</f>
        <v/>
      </c>
      <c r="O866" s="53" t="str">
        <f>IF((Curso[[#This Row],[Estudado]]-60)&lt;$H$2,"",Curso[[#This Row],[Estudado]]-60)</f>
        <v/>
      </c>
      <c r="P866" s="53" t="str">
        <f>IF((Curso[[#This Row],[Estudado]]-120)&lt;$H$2,"",Curso[[#This Row],[Estudado]]-120)</f>
        <v/>
      </c>
      <c r="Q866" s="48"/>
    </row>
    <row r="867" spans="1:17" x14ac:dyDescent="0.25">
      <c r="A867" s="44">
        <f t="shared" si="58"/>
        <v>866</v>
      </c>
      <c r="B867" s="44" t="s">
        <v>493</v>
      </c>
      <c r="C867" s="44" t="s">
        <v>728</v>
      </c>
      <c r="D867" s="45">
        <v>7.3495370370370372E-3</v>
      </c>
      <c r="E867" s="44"/>
      <c r="F867" s="45">
        <f>Curso[[#This Row],[Tempo]]*$AG$4</f>
        <v>1.4575582054687654E-2</v>
      </c>
      <c r="G867" s="46">
        <f t="shared" si="57"/>
        <v>6.2835908079571645</v>
      </c>
      <c r="H867" s="47">
        <f>_xlfn.XLOOKUP(Curso[[#This Row],[Tempo Progr Acum]],Controle[Tempo Esperado Acum],Controle[Data corrida],,1,1)</f>
        <v>44753</v>
      </c>
      <c r="I867" s="44"/>
      <c r="J867" s="48">
        <f ca="1">IF(Curso[[#This Row],[Data Prevista]]&gt;TODAY(),0,IF(Curso[[#This Row],[Data Prevista]]=TODAY(),3,2))</f>
        <v>0</v>
      </c>
      <c r="K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7" s="53" t="str">
        <f>IF((Curso[[#This Row],[Estudado]]-7)&lt;$H$2,"",Curso[[#This Row],[Estudado]]-7)</f>
        <v/>
      </c>
      <c r="M867" s="53" t="str">
        <f>IF((Curso[[#This Row],[Estudado]]-15)&lt;$H$2,"",Curso[[#This Row],[Estudado]]-15)</f>
        <v/>
      </c>
      <c r="N867" s="53" t="str">
        <f>IF((Curso[[#This Row],[Estudado]]-30)&lt;$H$2,"",Curso[[#This Row],[Estudado]]-30)</f>
        <v/>
      </c>
      <c r="O867" s="53" t="str">
        <f>IF((Curso[[#This Row],[Estudado]]-60)&lt;$H$2,"",Curso[[#This Row],[Estudado]]-60)</f>
        <v/>
      </c>
      <c r="P867" s="53" t="str">
        <f>IF((Curso[[#This Row],[Estudado]]-120)&lt;$H$2,"",Curso[[#This Row],[Estudado]]-120)</f>
        <v/>
      </c>
      <c r="Q867" s="48"/>
    </row>
    <row r="868" spans="1:17" x14ac:dyDescent="0.25">
      <c r="A868" s="44">
        <f t="shared" si="58"/>
        <v>867</v>
      </c>
      <c r="B868" s="44" t="s">
        <v>493</v>
      </c>
      <c r="C868" s="44" t="s">
        <v>729</v>
      </c>
      <c r="D868" s="45">
        <v>4.9074074074074072E-3</v>
      </c>
      <c r="E868" s="44"/>
      <c r="F868" s="45">
        <f>Curso[[#This Row],[Tempo]]*$AG$4</f>
        <v>9.7323571514764794E-3</v>
      </c>
      <c r="G868" s="46">
        <f t="shared" si="57"/>
        <v>6.2933231651086414</v>
      </c>
      <c r="H868" s="47">
        <f>_xlfn.XLOOKUP(Curso[[#This Row],[Tempo Progr Acum]],Controle[Tempo Esperado Acum],Controle[Data corrida],,1,1)</f>
        <v>44754</v>
      </c>
      <c r="I868" s="44"/>
      <c r="J868" s="48">
        <f ca="1">IF(Curso[[#This Row],[Data Prevista]]&gt;TODAY(),0,IF(Curso[[#This Row],[Data Prevista]]=TODAY(),3,2))</f>
        <v>0</v>
      </c>
      <c r="K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8" s="53" t="str">
        <f>IF((Curso[[#This Row],[Estudado]]-7)&lt;$H$2,"",Curso[[#This Row],[Estudado]]-7)</f>
        <v/>
      </c>
      <c r="M868" s="53" t="str">
        <f>IF((Curso[[#This Row],[Estudado]]-15)&lt;$H$2,"",Curso[[#This Row],[Estudado]]-15)</f>
        <v/>
      </c>
      <c r="N868" s="53" t="str">
        <f>IF((Curso[[#This Row],[Estudado]]-30)&lt;$H$2,"",Curso[[#This Row],[Estudado]]-30)</f>
        <v/>
      </c>
      <c r="O868" s="53" t="str">
        <f>IF((Curso[[#This Row],[Estudado]]-60)&lt;$H$2,"",Curso[[#This Row],[Estudado]]-60)</f>
        <v/>
      </c>
      <c r="P868" s="53" t="str">
        <f>IF((Curso[[#This Row],[Estudado]]-120)&lt;$H$2,"",Curso[[#This Row],[Estudado]]-120)</f>
        <v/>
      </c>
      <c r="Q868" s="48"/>
    </row>
    <row r="869" spans="1:17" x14ac:dyDescent="0.25">
      <c r="A869" s="44">
        <f t="shared" si="58"/>
        <v>868</v>
      </c>
      <c r="B869" s="44" t="s">
        <v>493</v>
      </c>
      <c r="C869" s="44" t="s">
        <v>730</v>
      </c>
      <c r="D869" s="45">
        <v>6.9097222222222225E-3</v>
      </c>
      <c r="E869" s="44"/>
      <c r="F869" s="45">
        <f>Curso[[#This Row],[Tempo]]*$AG$4</f>
        <v>1.37033424986591E-2</v>
      </c>
      <c r="G869" s="46">
        <f t="shared" si="57"/>
        <v>6.3070265076073007</v>
      </c>
      <c r="H869" s="47">
        <f>_xlfn.XLOOKUP(Curso[[#This Row],[Tempo Progr Acum]],Controle[Tempo Esperado Acum],Controle[Data corrida],,1,1)</f>
        <v>44754</v>
      </c>
      <c r="I869" s="44"/>
      <c r="J869" s="48">
        <f ca="1">IF(Curso[[#This Row],[Data Prevista]]&gt;TODAY(),0,IF(Curso[[#This Row],[Data Prevista]]=TODAY(),3,2))</f>
        <v>0</v>
      </c>
      <c r="K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9" s="53" t="str">
        <f>IF((Curso[[#This Row],[Estudado]]-7)&lt;$H$2,"",Curso[[#This Row],[Estudado]]-7)</f>
        <v/>
      </c>
      <c r="M869" s="53" t="str">
        <f>IF((Curso[[#This Row],[Estudado]]-15)&lt;$H$2,"",Curso[[#This Row],[Estudado]]-15)</f>
        <v/>
      </c>
      <c r="N869" s="53" t="str">
        <f>IF((Curso[[#This Row],[Estudado]]-30)&lt;$H$2,"",Curso[[#This Row],[Estudado]]-30)</f>
        <v/>
      </c>
      <c r="O869" s="53" t="str">
        <f>IF((Curso[[#This Row],[Estudado]]-60)&lt;$H$2,"",Curso[[#This Row],[Estudado]]-60)</f>
        <v/>
      </c>
      <c r="P869" s="53" t="str">
        <f>IF((Curso[[#This Row],[Estudado]]-120)&lt;$H$2,"",Curso[[#This Row],[Estudado]]-120)</f>
        <v/>
      </c>
      <c r="Q869" s="48"/>
    </row>
    <row r="870" spans="1:17" x14ac:dyDescent="0.25">
      <c r="A870" s="44">
        <f t="shared" si="58"/>
        <v>869</v>
      </c>
      <c r="B870" s="44" t="s">
        <v>493</v>
      </c>
      <c r="C870" s="44" t="s">
        <v>731</v>
      </c>
      <c r="D870" s="45">
        <v>4.108796296296297E-3</v>
      </c>
      <c r="E870" s="44"/>
      <c r="F870" s="45">
        <f>Curso[[#This Row],[Tempo]]*$AG$4</f>
        <v>8.1485537471088464E-3</v>
      </c>
      <c r="G870" s="46">
        <f t="shared" si="57"/>
        <v>6.3151750613544095</v>
      </c>
      <c r="H870" s="47">
        <f>_xlfn.XLOOKUP(Curso[[#This Row],[Tempo Progr Acum]],Controle[Tempo Esperado Acum],Controle[Data corrida],,1,1)</f>
        <v>44754</v>
      </c>
      <c r="I870" s="44"/>
      <c r="J870" s="48">
        <f ca="1">IF(Curso[[#This Row],[Data Prevista]]&gt;TODAY(),0,IF(Curso[[#This Row],[Data Prevista]]=TODAY(),3,2))</f>
        <v>0</v>
      </c>
      <c r="K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0" s="53" t="str">
        <f>IF((Curso[[#This Row],[Estudado]]-7)&lt;$H$2,"",Curso[[#This Row],[Estudado]]-7)</f>
        <v/>
      </c>
      <c r="M870" s="53" t="str">
        <f>IF((Curso[[#This Row],[Estudado]]-15)&lt;$H$2,"",Curso[[#This Row],[Estudado]]-15)</f>
        <v/>
      </c>
      <c r="N870" s="53" t="str">
        <f>IF((Curso[[#This Row],[Estudado]]-30)&lt;$H$2,"",Curso[[#This Row],[Estudado]]-30)</f>
        <v/>
      </c>
      <c r="O870" s="53" t="str">
        <f>IF((Curso[[#This Row],[Estudado]]-60)&lt;$H$2,"",Curso[[#This Row],[Estudado]]-60)</f>
        <v/>
      </c>
      <c r="P870" s="53" t="str">
        <f>IF((Curso[[#This Row],[Estudado]]-120)&lt;$H$2,"",Curso[[#This Row],[Estudado]]-120)</f>
        <v/>
      </c>
      <c r="Q870" s="48"/>
    </row>
    <row r="871" spans="1:17" x14ac:dyDescent="0.25">
      <c r="A871" s="44">
        <f t="shared" si="58"/>
        <v>870</v>
      </c>
      <c r="B871" s="44" t="s">
        <v>493</v>
      </c>
      <c r="C871" s="44" t="s">
        <v>732</v>
      </c>
      <c r="D871" s="45">
        <v>7.6620370370370366E-3</v>
      </c>
      <c r="E871" s="44"/>
      <c r="F871" s="45">
        <f>Curso[[#This Row],[Tempo]]*$AG$4</f>
        <v>1.5195331212918465E-2</v>
      </c>
      <c r="G871" s="46">
        <f t="shared" si="57"/>
        <v>6.3303703925673283</v>
      </c>
      <c r="H871" s="47">
        <f>_xlfn.XLOOKUP(Curso[[#This Row],[Tempo Progr Acum]],Controle[Tempo Esperado Acum],Controle[Data corrida],,1,1)</f>
        <v>44754</v>
      </c>
      <c r="I871" s="44"/>
      <c r="J871" s="48">
        <f ca="1">IF(Curso[[#This Row],[Data Prevista]]&gt;TODAY(),0,IF(Curso[[#This Row],[Data Prevista]]=TODAY(),3,2))</f>
        <v>0</v>
      </c>
      <c r="K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1" s="53" t="str">
        <f>IF((Curso[[#This Row],[Estudado]]-7)&lt;$H$2,"",Curso[[#This Row],[Estudado]]-7)</f>
        <v/>
      </c>
      <c r="M871" s="53" t="str">
        <f>IF((Curso[[#This Row],[Estudado]]-15)&lt;$H$2,"",Curso[[#This Row],[Estudado]]-15)</f>
        <v/>
      </c>
      <c r="N871" s="53" t="str">
        <f>IF((Curso[[#This Row],[Estudado]]-30)&lt;$H$2,"",Curso[[#This Row],[Estudado]]-30)</f>
        <v/>
      </c>
      <c r="O871" s="53" t="str">
        <f>IF((Curso[[#This Row],[Estudado]]-60)&lt;$H$2,"",Curso[[#This Row],[Estudado]]-60)</f>
        <v/>
      </c>
      <c r="P871" s="53" t="str">
        <f>IF((Curso[[#This Row],[Estudado]]-120)&lt;$H$2,"",Curso[[#This Row],[Estudado]]-120)</f>
        <v/>
      </c>
      <c r="Q871" s="48"/>
    </row>
    <row r="872" spans="1:17" x14ac:dyDescent="0.25">
      <c r="A872" s="44">
        <f t="shared" si="58"/>
        <v>871</v>
      </c>
      <c r="B872" s="44" t="s">
        <v>493</v>
      </c>
      <c r="C872" s="44" t="s">
        <v>733</v>
      </c>
      <c r="D872" s="45">
        <v>6.5393518518518517E-3</v>
      </c>
      <c r="E872" s="44"/>
      <c r="F872" s="45">
        <f>Curso[[#This Row],[Tempo]]*$AG$4</f>
        <v>1.2968824977792951E-2</v>
      </c>
      <c r="G872" s="46">
        <f t="shared" si="57"/>
        <v>6.3433392175451209</v>
      </c>
      <c r="H872" s="47">
        <f>_xlfn.XLOOKUP(Curso[[#This Row],[Tempo Progr Acum]],Controle[Tempo Esperado Acum],Controle[Data corrida],,1,1)</f>
        <v>44754</v>
      </c>
      <c r="I872" s="44"/>
      <c r="J872" s="48">
        <f ca="1">IF(Curso[[#This Row],[Data Prevista]]&gt;TODAY(),0,IF(Curso[[#This Row],[Data Prevista]]=TODAY(),3,2))</f>
        <v>0</v>
      </c>
      <c r="K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2" s="53" t="str">
        <f>IF((Curso[[#This Row],[Estudado]]-7)&lt;$H$2,"",Curso[[#This Row],[Estudado]]-7)</f>
        <v/>
      </c>
      <c r="M872" s="53" t="str">
        <f>IF((Curso[[#This Row],[Estudado]]-15)&lt;$H$2,"",Curso[[#This Row],[Estudado]]-15)</f>
        <v/>
      </c>
      <c r="N872" s="53" t="str">
        <f>IF((Curso[[#This Row],[Estudado]]-30)&lt;$H$2,"",Curso[[#This Row],[Estudado]]-30)</f>
        <v/>
      </c>
      <c r="O872" s="53" t="str">
        <f>IF((Curso[[#This Row],[Estudado]]-60)&lt;$H$2,"",Curso[[#This Row],[Estudado]]-60)</f>
        <v/>
      </c>
      <c r="P872" s="53" t="str">
        <f>IF((Curso[[#This Row],[Estudado]]-120)&lt;$H$2,"",Curso[[#This Row],[Estudado]]-120)</f>
        <v/>
      </c>
      <c r="Q872" s="48"/>
    </row>
    <row r="873" spans="1:17" x14ac:dyDescent="0.25">
      <c r="A873" s="44">
        <f t="shared" si="58"/>
        <v>872</v>
      </c>
      <c r="B873" s="44" t="s">
        <v>493</v>
      </c>
      <c r="C873" s="44" t="s">
        <v>734</v>
      </c>
      <c r="D873" s="45">
        <v>7.1874999999999994E-3</v>
      </c>
      <c r="E873" s="44"/>
      <c r="F873" s="45">
        <f>Curso[[#This Row],[Tempo]]*$AG$4</f>
        <v>1.4254230639308712E-2</v>
      </c>
      <c r="G873" s="46">
        <f t="shared" si="57"/>
        <v>6.3575934481844296</v>
      </c>
      <c r="H873" s="47">
        <f>_xlfn.XLOOKUP(Curso[[#This Row],[Tempo Progr Acum]],Controle[Tempo Esperado Acum],Controle[Data corrida],,1,1)</f>
        <v>44754</v>
      </c>
      <c r="I873" s="44"/>
      <c r="J873" s="48">
        <f ca="1">IF(Curso[[#This Row],[Data Prevista]]&gt;TODAY(),0,IF(Curso[[#This Row],[Data Prevista]]=TODAY(),3,2))</f>
        <v>0</v>
      </c>
      <c r="K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3" s="53" t="str">
        <f>IF((Curso[[#This Row],[Estudado]]-7)&lt;$H$2,"",Curso[[#This Row],[Estudado]]-7)</f>
        <v/>
      </c>
      <c r="M873" s="53" t="str">
        <f>IF((Curso[[#This Row],[Estudado]]-15)&lt;$H$2,"",Curso[[#This Row],[Estudado]]-15)</f>
        <v/>
      </c>
      <c r="N873" s="53" t="str">
        <f>IF((Curso[[#This Row],[Estudado]]-30)&lt;$H$2,"",Curso[[#This Row],[Estudado]]-30)</f>
        <v/>
      </c>
      <c r="O873" s="53" t="str">
        <f>IF((Curso[[#This Row],[Estudado]]-60)&lt;$H$2,"",Curso[[#This Row],[Estudado]]-60)</f>
        <v/>
      </c>
      <c r="P873" s="53" t="str">
        <f>IF((Curso[[#This Row],[Estudado]]-120)&lt;$H$2,"",Curso[[#This Row],[Estudado]]-120)</f>
        <v/>
      </c>
      <c r="Q873" s="48"/>
    </row>
    <row r="874" spans="1:17" x14ac:dyDescent="0.25">
      <c r="A874" s="44">
        <f t="shared" si="58"/>
        <v>873</v>
      </c>
      <c r="B874" s="44" t="s">
        <v>493</v>
      </c>
      <c r="C874" s="44" t="s">
        <v>70</v>
      </c>
      <c r="D874" s="45">
        <v>0</v>
      </c>
      <c r="E874" s="44" t="s">
        <v>7</v>
      </c>
      <c r="F874" s="45">
        <f>Curso[[#This Row],[Tempo]]*$AG$4</f>
        <v>0</v>
      </c>
      <c r="G874" s="46">
        <f t="shared" si="57"/>
        <v>6.3575934481844296</v>
      </c>
      <c r="H874" s="47">
        <f>_xlfn.XLOOKUP(Curso[[#This Row],[Tempo Progr Acum]],Controle[Tempo Esperado Acum],Controle[Data corrida],,1,1)</f>
        <v>44754</v>
      </c>
      <c r="I874" s="44"/>
      <c r="J874" s="48">
        <f ca="1">IF(Curso[[#This Row],[Data Prevista]]&gt;TODAY(),0,IF(Curso[[#This Row],[Data Prevista]]=TODAY(),3,2))</f>
        <v>0</v>
      </c>
      <c r="K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4" s="53" t="str">
        <f>IF((Curso[[#This Row],[Estudado]]-7)&lt;$H$2,"",Curso[[#This Row],[Estudado]]-7)</f>
        <v/>
      </c>
      <c r="M874" s="53" t="str">
        <f>IF((Curso[[#This Row],[Estudado]]-15)&lt;$H$2,"",Curso[[#This Row],[Estudado]]-15)</f>
        <v/>
      </c>
      <c r="N874" s="53" t="str">
        <f>IF((Curso[[#This Row],[Estudado]]-30)&lt;$H$2,"",Curso[[#This Row],[Estudado]]-30)</f>
        <v/>
      </c>
      <c r="O874" s="53" t="str">
        <f>IF((Curso[[#This Row],[Estudado]]-60)&lt;$H$2,"",Curso[[#This Row],[Estudado]]-60)</f>
        <v/>
      </c>
      <c r="P874" s="53" t="str">
        <f>IF((Curso[[#This Row],[Estudado]]-120)&lt;$H$2,"",Curso[[#This Row],[Estudado]]-120)</f>
        <v/>
      </c>
      <c r="Q874" s="48"/>
    </row>
    <row r="875" spans="1:17" x14ac:dyDescent="0.25">
      <c r="A875" s="44">
        <f t="shared" si="58"/>
        <v>874</v>
      </c>
      <c r="B875" s="44" t="s">
        <v>493</v>
      </c>
      <c r="C875" s="44" t="s">
        <v>39</v>
      </c>
      <c r="D875" s="45">
        <v>0</v>
      </c>
      <c r="E875" s="44" t="s">
        <v>7</v>
      </c>
      <c r="F875" s="45">
        <f>Curso[[#This Row],[Tempo]]*$AG$4</f>
        <v>0</v>
      </c>
      <c r="G875" s="46">
        <f t="shared" si="57"/>
        <v>6.3575934481844296</v>
      </c>
      <c r="H875" s="47">
        <f>_xlfn.XLOOKUP(Curso[[#This Row],[Tempo Progr Acum]],Controle[Tempo Esperado Acum],Controle[Data corrida],,1,1)</f>
        <v>44754</v>
      </c>
      <c r="I875" s="44"/>
      <c r="J875" s="48">
        <f ca="1">IF(Curso[[#This Row],[Data Prevista]]&gt;TODAY(),0,IF(Curso[[#This Row],[Data Prevista]]=TODAY(),3,2))</f>
        <v>0</v>
      </c>
      <c r="K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5" s="53" t="str">
        <f>IF((Curso[[#This Row],[Estudado]]-7)&lt;$H$2,"",Curso[[#This Row],[Estudado]]-7)</f>
        <v/>
      </c>
      <c r="M875" s="53" t="str">
        <f>IF((Curso[[#This Row],[Estudado]]-15)&lt;$H$2,"",Curso[[#This Row],[Estudado]]-15)</f>
        <v/>
      </c>
      <c r="N875" s="53" t="str">
        <f>IF((Curso[[#This Row],[Estudado]]-30)&lt;$H$2,"",Curso[[#This Row],[Estudado]]-30)</f>
        <v/>
      </c>
      <c r="O875" s="53" t="str">
        <f>IF((Curso[[#This Row],[Estudado]]-60)&lt;$H$2,"",Curso[[#This Row],[Estudado]]-60)</f>
        <v/>
      </c>
      <c r="P875" s="53" t="str">
        <f>IF((Curso[[#This Row],[Estudado]]-120)&lt;$H$2,"",Curso[[#This Row],[Estudado]]-120)</f>
        <v/>
      </c>
      <c r="Q875" s="48"/>
    </row>
    <row r="876" spans="1:17" x14ac:dyDescent="0.25">
      <c r="A876" s="44">
        <f t="shared" si="58"/>
        <v>875</v>
      </c>
      <c r="B876" s="44" t="s">
        <v>493</v>
      </c>
      <c r="C876" s="44" t="s">
        <v>249</v>
      </c>
      <c r="D876" s="45">
        <v>0</v>
      </c>
      <c r="E876" s="44" t="s">
        <v>7</v>
      </c>
      <c r="F876" s="45">
        <f>Curso[[#This Row],[Tempo]]*$AG$4</f>
        <v>0</v>
      </c>
      <c r="G876" s="46">
        <f t="shared" si="57"/>
        <v>6.3575934481844296</v>
      </c>
      <c r="H876" s="47">
        <f>_xlfn.XLOOKUP(Curso[[#This Row],[Tempo Progr Acum]],Controle[Tempo Esperado Acum],Controle[Data corrida],,1,1)</f>
        <v>44754</v>
      </c>
      <c r="I876" s="44"/>
      <c r="J876" s="48">
        <f ca="1">IF(Curso[[#This Row],[Data Prevista]]&gt;TODAY(),0,IF(Curso[[#This Row],[Data Prevista]]=TODAY(),3,2))</f>
        <v>0</v>
      </c>
      <c r="K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6" s="53" t="str">
        <f>IF((Curso[[#This Row],[Estudado]]-7)&lt;$H$2,"",Curso[[#This Row],[Estudado]]-7)</f>
        <v/>
      </c>
      <c r="M876" s="53" t="str">
        <f>IF((Curso[[#This Row],[Estudado]]-15)&lt;$H$2,"",Curso[[#This Row],[Estudado]]-15)</f>
        <v/>
      </c>
      <c r="N876" s="53" t="str">
        <f>IF((Curso[[#This Row],[Estudado]]-30)&lt;$H$2,"",Curso[[#This Row],[Estudado]]-30)</f>
        <v/>
      </c>
      <c r="O876" s="53" t="str">
        <f>IF((Curso[[#This Row],[Estudado]]-60)&lt;$H$2,"",Curso[[#This Row],[Estudado]]-60)</f>
        <v/>
      </c>
      <c r="P876" s="53" t="str">
        <f>IF((Curso[[#This Row],[Estudado]]-120)&lt;$H$2,"",Curso[[#This Row],[Estudado]]-120)</f>
        <v/>
      </c>
      <c r="Q876" s="48"/>
    </row>
    <row r="877" spans="1:17" x14ac:dyDescent="0.25">
      <c r="A877" s="44">
        <f t="shared" si="58"/>
        <v>876</v>
      </c>
      <c r="B877" s="44" t="s">
        <v>493</v>
      </c>
      <c r="C877" s="44" t="s">
        <v>42</v>
      </c>
      <c r="D877" s="45">
        <v>1.8634259259259261E-3</v>
      </c>
      <c r="E877" s="44"/>
      <c r="F877" s="45">
        <f>Curso[[#This Row],[Tempo]]*$AG$4</f>
        <v>3.6955412768578146E-3</v>
      </c>
      <c r="G877" s="46">
        <f t="shared" si="57"/>
        <v>6.3612889894612872</v>
      </c>
      <c r="H877" s="47">
        <f>_xlfn.XLOOKUP(Curso[[#This Row],[Tempo Progr Acum]],Controle[Tempo Esperado Acum],Controle[Data corrida],,1,1)</f>
        <v>44754</v>
      </c>
      <c r="I877" s="44"/>
      <c r="J877" s="48">
        <f ca="1">IF(Curso[[#This Row],[Data Prevista]]&gt;TODAY(),0,IF(Curso[[#This Row],[Data Prevista]]=TODAY(),3,2))</f>
        <v>0</v>
      </c>
      <c r="K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7" s="53" t="str">
        <f>IF((Curso[[#This Row],[Estudado]]-7)&lt;$H$2,"",Curso[[#This Row],[Estudado]]-7)</f>
        <v/>
      </c>
      <c r="M877" s="53" t="str">
        <f>IF((Curso[[#This Row],[Estudado]]-15)&lt;$H$2,"",Curso[[#This Row],[Estudado]]-15)</f>
        <v/>
      </c>
      <c r="N877" s="53" t="str">
        <f>IF((Curso[[#This Row],[Estudado]]-30)&lt;$H$2,"",Curso[[#This Row],[Estudado]]-30)</f>
        <v/>
      </c>
      <c r="O877" s="53" t="str">
        <f>IF((Curso[[#This Row],[Estudado]]-60)&lt;$H$2,"",Curso[[#This Row],[Estudado]]-60)</f>
        <v/>
      </c>
      <c r="P877" s="53" t="str">
        <f>IF((Curso[[#This Row],[Estudado]]-120)&lt;$H$2,"",Curso[[#This Row],[Estudado]]-120)</f>
        <v/>
      </c>
      <c r="Q877" s="48"/>
    </row>
    <row r="878" spans="1:17" x14ac:dyDescent="0.25">
      <c r="A878" s="44">
        <f t="shared" si="58"/>
        <v>877</v>
      </c>
      <c r="B878" s="44" t="s">
        <v>493</v>
      </c>
      <c r="C878" s="44" t="s">
        <v>735</v>
      </c>
      <c r="D878" s="45">
        <v>5.2546296296296299E-3</v>
      </c>
      <c r="E878" s="44"/>
      <c r="F878" s="45">
        <f>Curso[[#This Row],[Tempo]]*$AG$4</f>
        <v>1.0420967327288496E-2</v>
      </c>
      <c r="G878" s="46">
        <f t="shared" si="57"/>
        <v>6.3717099567885755</v>
      </c>
      <c r="H878" s="47">
        <f>_xlfn.XLOOKUP(Curso[[#This Row],[Tempo Progr Acum]],Controle[Tempo Esperado Acum],Controle[Data corrida],,1,1)</f>
        <v>44754</v>
      </c>
      <c r="I878" s="44"/>
      <c r="J878" s="48">
        <f ca="1">IF(Curso[[#This Row],[Data Prevista]]&gt;TODAY(),0,IF(Curso[[#This Row],[Data Prevista]]=TODAY(),3,2))</f>
        <v>0</v>
      </c>
      <c r="K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8" s="53" t="str">
        <f>IF((Curso[[#This Row],[Estudado]]-7)&lt;$H$2,"",Curso[[#This Row],[Estudado]]-7)</f>
        <v/>
      </c>
      <c r="M878" s="53" t="str">
        <f>IF((Curso[[#This Row],[Estudado]]-15)&lt;$H$2,"",Curso[[#This Row],[Estudado]]-15)</f>
        <v/>
      </c>
      <c r="N878" s="53" t="str">
        <f>IF((Curso[[#This Row],[Estudado]]-30)&lt;$H$2,"",Curso[[#This Row],[Estudado]]-30)</f>
        <v/>
      </c>
      <c r="O878" s="53" t="str">
        <f>IF((Curso[[#This Row],[Estudado]]-60)&lt;$H$2,"",Curso[[#This Row],[Estudado]]-60)</f>
        <v/>
      </c>
      <c r="P878" s="53" t="str">
        <f>IF((Curso[[#This Row],[Estudado]]-120)&lt;$H$2,"",Curso[[#This Row],[Estudado]]-120)</f>
        <v/>
      </c>
      <c r="Q878" s="48"/>
    </row>
    <row r="879" spans="1:17" x14ac:dyDescent="0.25">
      <c r="A879" s="44">
        <f t="shared" si="58"/>
        <v>878</v>
      </c>
      <c r="B879" s="44" t="s">
        <v>493</v>
      </c>
      <c r="C879" s="44" t="s">
        <v>736</v>
      </c>
      <c r="D879" s="45">
        <v>3.5648148148148154E-3</v>
      </c>
      <c r="E879" s="44"/>
      <c r="F879" s="45">
        <f>Curso[[#This Row],[Tempo]]*$AG$4</f>
        <v>7.0697311383366894E-3</v>
      </c>
      <c r="G879" s="46">
        <f t="shared" si="57"/>
        <v>6.3787796879269125</v>
      </c>
      <c r="H879" s="47">
        <f>_xlfn.XLOOKUP(Curso[[#This Row],[Tempo Progr Acum]],Controle[Tempo Esperado Acum],Controle[Data corrida],,1,1)</f>
        <v>44755</v>
      </c>
      <c r="I879" s="44"/>
      <c r="J879" s="48">
        <f ca="1">IF(Curso[[#This Row],[Data Prevista]]&gt;TODAY(),0,IF(Curso[[#This Row],[Data Prevista]]=TODAY(),3,2))</f>
        <v>0</v>
      </c>
      <c r="K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9" s="53" t="str">
        <f>IF((Curso[[#This Row],[Estudado]]-7)&lt;$H$2,"",Curso[[#This Row],[Estudado]]-7)</f>
        <v/>
      </c>
      <c r="M879" s="53" t="str">
        <f>IF((Curso[[#This Row],[Estudado]]-15)&lt;$H$2,"",Curso[[#This Row],[Estudado]]-15)</f>
        <v/>
      </c>
      <c r="N879" s="53" t="str">
        <f>IF((Curso[[#This Row],[Estudado]]-30)&lt;$H$2,"",Curso[[#This Row],[Estudado]]-30)</f>
        <v/>
      </c>
      <c r="O879" s="53" t="str">
        <f>IF((Curso[[#This Row],[Estudado]]-60)&lt;$H$2,"",Curso[[#This Row],[Estudado]]-60)</f>
        <v/>
      </c>
      <c r="P879" s="53" t="str">
        <f>IF((Curso[[#This Row],[Estudado]]-120)&lt;$H$2,"",Curso[[#This Row],[Estudado]]-120)</f>
        <v/>
      </c>
      <c r="Q879" s="48"/>
    </row>
    <row r="880" spans="1:17" x14ac:dyDescent="0.25">
      <c r="A880" s="44">
        <f t="shared" si="58"/>
        <v>879</v>
      </c>
      <c r="B880" s="44" t="s">
        <v>493</v>
      </c>
      <c r="C880" s="44" t="s">
        <v>737</v>
      </c>
      <c r="D880" s="45">
        <v>4.5370370370370365E-3</v>
      </c>
      <c r="E880" s="44"/>
      <c r="F880" s="45">
        <f>Curso[[#This Row],[Tempo]]*$AG$4</f>
        <v>8.9978396306103301E-3</v>
      </c>
      <c r="G880" s="46">
        <f t="shared" si="57"/>
        <v>6.3877775275575228</v>
      </c>
      <c r="H880" s="47">
        <f>_xlfn.XLOOKUP(Curso[[#This Row],[Tempo Progr Acum]],Controle[Tempo Esperado Acum],Controle[Data corrida],,1,1)</f>
        <v>44755</v>
      </c>
      <c r="I880" s="44"/>
      <c r="J880" s="48">
        <f ca="1">IF(Curso[[#This Row],[Data Prevista]]&gt;TODAY(),0,IF(Curso[[#This Row],[Data Prevista]]=TODAY(),3,2))</f>
        <v>0</v>
      </c>
      <c r="K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0" s="53" t="str">
        <f>IF((Curso[[#This Row],[Estudado]]-7)&lt;$H$2,"",Curso[[#This Row],[Estudado]]-7)</f>
        <v/>
      </c>
      <c r="M880" s="53" t="str">
        <f>IF((Curso[[#This Row],[Estudado]]-15)&lt;$H$2,"",Curso[[#This Row],[Estudado]]-15)</f>
        <v/>
      </c>
      <c r="N880" s="53" t="str">
        <f>IF((Curso[[#This Row],[Estudado]]-30)&lt;$H$2,"",Curso[[#This Row],[Estudado]]-30)</f>
        <v/>
      </c>
      <c r="O880" s="53" t="str">
        <f>IF((Curso[[#This Row],[Estudado]]-60)&lt;$H$2,"",Curso[[#This Row],[Estudado]]-60)</f>
        <v/>
      </c>
      <c r="P880" s="53" t="str">
        <f>IF((Curso[[#This Row],[Estudado]]-120)&lt;$H$2,"",Curso[[#This Row],[Estudado]]-120)</f>
        <v/>
      </c>
      <c r="Q880" s="48"/>
    </row>
    <row r="881" spans="1:17" x14ac:dyDescent="0.25">
      <c r="A881" s="44">
        <f t="shared" si="58"/>
        <v>880</v>
      </c>
      <c r="B881" s="44" t="s">
        <v>493</v>
      </c>
      <c r="C881" s="44" t="s">
        <v>738</v>
      </c>
      <c r="D881" s="45">
        <v>6.4004629629629628E-3</v>
      </c>
      <c r="E881" s="44"/>
      <c r="F881" s="45">
        <f>Curso[[#This Row],[Tempo]]*$AG$4</f>
        <v>1.2693380907468145E-2</v>
      </c>
      <c r="G881" s="46">
        <f t="shared" si="57"/>
        <v>6.4004709084649907</v>
      </c>
      <c r="H881" s="47">
        <f>_xlfn.XLOOKUP(Curso[[#This Row],[Tempo Progr Acum]],Controle[Tempo Esperado Acum],Controle[Data corrida],,1,1)</f>
        <v>44755</v>
      </c>
      <c r="I881" s="44"/>
      <c r="J881" s="48">
        <f ca="1">IF(Curso[[#This Row],[Data Prevista]]&gt;TODAY(),0,IF(Curso[[#This Row],[Data Prevista]]=TODAY(),3,2))</f>
        <v>0</v>
      </c>
      <c r="K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1" s="53" t="str">
        <f>IF((Curso[[#This Row],[Estudado]]-7)&lt;$H$2,"",Curso[[#This Row],[Estudado]]-7)</f>
        <v/>
      </c>
      <c r="M881" s="53" t="str">
        <f>IF((Curso[[#This Row],[Estudado]]-15)&lt;$H$2,"",Curso[[#This Row],[Estudado]]-15)</f>
        <v/>
      </c>
      <c r="N881" s="53" t="str">
        <f>IF((Curso[[#This Row],[Estudado]]-30)&lt;$H$2,"",Curso[[#This Row],[Estudado]]-30)</f>
        <v/>
      </c>
      <c r="O881" s="53" t="str">
        <f>IF((Curso[[#This Row],[Estudado]]-60)&lt;$H$2,"",Curso[[#This Row],[Estudado]]-60)</f>
        <v/>
      </c>
      <c r="P881" s="53" t="str">
        <f>IF((Curso[[#This Row],[Estudado]]-120)&lt;$H$2,"",Curso[[#This Row],[Estudado]]-120)</f>
        <v/>
      </c>
      <c r="Q881" s="48"/>
    </row>
    <row r="882" spans="1:17" x14ac:dyDescent="0.25">
      <c r="A882" s="44">
        <f t="shared" si="58"/>
        <v>881</v>
      </c>
      <c r="B882" s="44" t="s">
        <v>493</v>
      </c>
      <c r="C882" s="44" t="s">
        <v>739</v>
      </c>
      <c r="D882" s="45">
        <v>5.2893518518518515E-3</v>
      </c>
      <c r="E882" s="44"/>
      <c r="F882" s="45">
        <f>Curso[[#This Row],[Tempo]]*$AG$4</f>
        <v>1.0489828344869697E-2</v>
      </c>
      <c r="G882" s="46">
        <f t="shared" si="57"/>
        <v>6.4109607368098604</v>
      </c>
      <c r="H882" s="47">
        <f>_xlfn.XLOOKUP(Curso[[#This Row],[Tempo Progr Acum]],Controle[Tempo Esperado Acum],Controle[Data corrida],,1,1)</f>
        <v>44755</v>
      </c>
      <c r="I882" s="44"/>
      <c r="J882" s="48">
        <f ca="1">IF(Curso[[#This Row],[Data Prevista]]&gt;TODAY(),0,IF(Curso[[#This Row],[Data Prevista]]=TODAY(),3,2))</f>
        <v>0</v>
      </c>
      <c r="K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2" s="53" t="str">
        <f>IF((Curso[[#This Row],[Estudado]]-7)&lt;$H$2,"",Curso[[#This Row],[Estudado]]-7)</f>
        <v/>
      </c>
      <c r="M882" s="53" t="str">
        <f>IF((Curso[[#This Row],[Estudado]]-15)&lt;$H$2,"",Curso[[#This Row],[Estudado]]-15)</f>
        <v/>
      </c>
      <c r="N882" s="53" t="str">
        <f>IF((Curso[[#This Row],[Estudado]]-30)&lt;$H$2,"",Curso[[#This Row],[Estudado]]-30)</f>
        <v/>
      </c>
      <c r="O882" s="53" t="str">
        <f>IF((Curso[[#This Row],[Estudado]]-60)&lt;$H$2,"",Curso[[#This Row],[Estudado]]-60)</f>
        <v/>
      </c>
      <c r="P882" s="53" t="str">
        <f>IF((Curso[[#This Row],[Estudado]]-120)&lt;$H$2,"",Curso[[#This Row],[Estudado]]-120)</f>
        <v/>
      </c>
      <c r="Q882" s="48"/>
    </row>
    <row r="883" spans="1:17" x14ac:dyDescent="0.25">
      <c r="A883" s="44">
        <f t="shared" si="58"/>
        <v>882</v>
      </c>
      <c r="B883" s="44" t="s">
        <v>493</v>
      </c>
      <c r="C883" s="44" t="s">
        <v>740</v>
      </c>
      <c r="D883" s="45">
        <v>2.2337962962962967E-3</v>
      </c>
      <c r="E883" s="44"/>
      <c r="F883" s="45">
        <f>Curso[[#This Row],[Tempo]]*$AG$4</f>
        <v>4.4300587977239647E-3</v>
      </c>
      <c r="G883" s="46">
        <f t="shared" si="57"/>
        <v>6.4153907956075846</v>
      </c>
      <c r="H883" s="47">
        <f>_xlfn.XLOOKUP(Curso[[#This Row],[Tempo Progr Acum]],Controle[Tempo Esperado Acum],Controle[Data corrida],,1,1)</f>
        <v>44755</v>
      </c>
      <c r="I883" s="44"/>
      <c r="J883" s="48">
        <f ca="1">IF(Curso[[#This Row],[Data Prevista]]&gt;TODAY(),0,IF(Curso[[#This Row],[Data Prevista]]=TODAY(),3,2))</f>
        <v>0</v>
      </c>
      <c r="K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3" s="53" t="str">
        <f>IF((Curso[[#This Row],[Estudado]]-7)&lt;$H$2,"",Curso[[#This Row],[Estudado]]-7)</f>
        <v/>
      </c>
      <c r="M883" s="53" t="str">
        <f>IF((Curso[[#This Row],[Estudado]]-15)&lt;$H$2,"",Curso[[#This Row],[Estudado]]-15)</f>
        <v/>
      </c>
      <c r="N883" s="53" t="str">
        <f>IF((Curso[[#This Row],[Estudado]]-30)&lt;$H$2,"",Curso[[#This Row],[Estudado]]-30)</f>
        <v/>
      </c>
      <c r="O883" s="53" t="str">
        <f>IF((Curso[[#This Row],[Estudado]]-60)&lt;$H$2,"",Curso[[#This Row],[Estudado]]-60)</f>
        <v/>
      </c>
      <c r="P883" s="53" t="str">
        <f>IF((Curso[[#This Row],[Estudado]]-120)&lt;$H$2,"",Curso[[#This Row],[Estudado]]-120)</f>
        <v/>
      </c>
      <c r="Q883" s="48"/>
    </row>
    <row r="884" spans="1:17" x14ac:dyDescent="0.25">
      <c r="A884" s="44">
        <f t="shared" si="58"/>
        <v>883</v>
      </c>
      <c r="B884" s="44" t="s">
        <v>493</v>
      </c>
      <c r="C884" s="44" t="s">
        <v>741</v>
      </c>
      <c r="D884" s="45">
        <v>4.7569444444444447E-3</v>
      </c>
      <c r="E884" s="44"/>
      <c r="F884" s="45">
        <f>Curso[[#This Row],[Tempo]]*$AG$4</f>
        <v>9.4339594086246068E-3</v>
      </c>
      <c r="G884" s="46">
        <f t="shared" si="57"/>
        <v>6.4248247550162096</v>
      </c>
      <c r="H884" s="47">
        <f>_xlfn.XLOOKUP(Curso[[#This Row],[Tempo Progr Acum]],Controle[Tempo Esperado Acum],Controle[Data corrida],,1,1)</f>
        <v>44755</v>
      </c>
      <c r="I884" s="44"/>
      <c r="J884" s="48">
        <f ca="1">IF(Curso[[#This Row],[Data Prevista]]&gt;TODAY(),0,IF(Curso[[#This Row],[Data Prevista]]=TODAY(),3,2))</f>
        <v>0</v>
      </c>
      <c r="K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4" s="53" t="str">
        <f>IF((Curso[[#This Row],[Estudado]]-7)&lt;$H$2,"",Curso[[#This Row],[Estudado]]-7)</f>
        <v/>
      </c>
      <c r="M884" s="53" t="str">
        <f>IF((Curso[[#This Row],[Estudado]]-15)&lt;$H$2,"",Curso[[#This Row],[Estudado]]-15)</f>
        <v/>
      </c>
      <c r="N884" s="53" t="str">
        <f>IF((Curso[[#This Row],[Estudado]]-30)&lt;$H$2,"",Curso[[#This Row],[Estudado]]-30)</f>
        <v/>
      </c>
      <c r="O884" s="53" t="str">
        <f>IF((Curso[[#This Row],[Estudado]]-60)&lt;$H$2,"",Curso[[#This Row],[Estudado]]-60)</f>
        <v/>
      </c>
      <c r="P884" s="53" t="str">
        <f>IF((Curso[[#This Row],[Estudado]]-120)&lt;$H$2,"",Curso[[#This Row],[Estudado]]-120)</f>
        <v/>
      </c>
      <c r="Q884" s="48"/>
    </row>
    <row r="885" spans="1:17" x14ac:dyDescent="0.25">
      <c r="A885" s="44">
        <f t="shared" si="58"/>
        <v>884</v>
      </c>
      <c r="B885" s="44" t="s">
        <v>493</v>
      </c>
      <c r="C885" s="44" t="s">
        <v>742</v>
      </c>
      <c r="D885" s="45">
        <v>6.6550925925925935E-3</v>
      </c>
      <c r="E885" s="44"/>
      <c r="F885" s="45">
        <f>Curso[[#This Row],[Tempo]]*$AG$4</f>
        <v>1.3198361703063625E-2</v>
      </c>
      <c r="G885" s="46">
        <f t="shared" si="57"/>
        <v>6.4380231167192736</v>
      </c>
      <c r="H885" s="47">
        <f>_xlfn.XLOOKUP(Curso[[#This Row],[Tempo Progr Acum]],Controle[Tempo Esperado Acum],Controle[Data corrida],,1,1)</f>
        <v>44755</v>
      </c>
      <c r="I885" s="44"/>
      <c r="J885" s="48">
        <f ca="1">IF(Curso[[#This Row],[Data Prevista]]&gt;TODAY(),0,IF(Curso[[#This Row],[Data Prevista]]=TODAY(),3,2))</f>
        <v>0</v>
      </c>
      <c r="K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5" s="53" t="str">
        <f>IF((Curso[[#This Row],[Estudado]]-7)&lt;$H$2,"",Curso[[#This Row],[Estudado]]-7)</f>
        <v/>
      </c>
      <c r="M885" s="53" t="str">
        <f>IF((Curso[[#This Row],[Estudado]]-15)&lt;$H$2,"",Curso[[#This Row],[Estudado]]-15)</f>
        <v/>
      </c>
      <c r="N885" s="53" t="str">
        <f>IF((Curso[[#This Row],[Estudado]]-30)&lt;$H$2,"",Curso[[#This Row],[Estudado]]-30)</f>
        <v/>
      </c>
      <c r="O885" s="53" t="str">
        <f>IF((Curso[[#This Row],[Estudado]]-60)&lt;$H$2,"",Curso[[#This Row],[Estudado]]-60)</f>
        <v/>
      </c>
      <c r="P885" s="53" t="str">
        <f>IF((Curso[[#This Row],[Estudado]]-120)&lt;$H$2,"",Curso[[#This Row],[Estudado]]-120)</f>
        <v/>
      </c>
      <c r="Q885" s="48"/>
    </row>
    <row r="886" spans="1:17" x14ac:dyDescent="0.25">
      <c r="A886" s="44">
        <f t="shared" si="58"/>
        <v>885</v>
      </c>
      <c r="B886" s="44" t="s">
        <v>493</v>
      </c>
      <c r="C886" s="44" t="s">
        <v>743</v>
      </c>
      <c r="D886" s="45">
        <v>4.409722222222222E-3</v>
      </c>
      <c r="E886" s="44"/>
      <c r="F886" s="45">
        <f>Curso[[#This Row],[Tempo]]*$AG$4</f>
        <v>8.7453492328125916E-3</v>
      </c>
      <c r="G886" s="46">
        <f t="shared" si="57"/>
        <v>6.4467684659520863</v>
      </c>
      <c r="H886" s="47">
        <f>_xlfn.XLOOKUP(Curso[[#This Row],[Tempo Progr Acum]],Controle[Tempo Esperado Acum],Controle[Data corrida],,1,1)</f>
        <v>44755</v>
      </c>
      <c r="I886" s="44"/>
      <c r="J886" s="48">
        <f ca="1">IF(Curso[[#This Row],[Data Prevista]]&gt;TODAY(),0,IF(Curso[[#This Row],[Data Prevista]]=TODAY(),3,2))</f>
        <v>0</v>
      </c>
      <c r="K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6" s="53" t="str">
        <f>IF((Curso[[#This Row],[Estudado]]-7)&lt;$H$2,"",Curso[[#This Row],[Estudado]]-7)</f>
        <v/>
      </c>
      <c r="M886" s="53" t="str">
        <f>IF((Curso[[#This Row],[Estudado]]-15)&lt;$H$2,"",Curso[[#This Row],[Estudado]]-15)</f>
        <v/>
      </c>
      <c r="N886" s="53" t="str">
        <f>IF((Curso[[#This Row],[Estudado]]-30)&lt;$H$2,"",Curso[[#This Row],[Estudado]]-30)</f>
        <v/>
      </c>
      <c r="O886" s="53" t="str">
        <f>IF((Curso[[#This Row],[Estudado]]-60)&lt;$H$2,"",Curso[[#This Row],[Estudado]]-60)</f>
        <v/>
      </c>
      <c r="P886" s="53" t="str">
        <f>IF((Curso[[#This Row],[Estudado]]-120)&lt;$H$2,"",Curso[[#This Row],[Estudado]]-120)</f>
        <v/>
      </c>
      <c r="Q886" s="48"/>
    </row>
    <row r="887" spans="1:17" x14ac:dyDescent="0.25">
      <c r="A887" s="44">
        <f t="shared" si="58"/>
        <v>886</v>
      </c>
      <c r="B887" s="44" t="s">
        <v>493</v>
      </c>
      <c r="C887" s="44" t="s">
        <v>744</v>
      </c>
      <c r="D887" s="45">
        <v>3.1134259259259257E-3</v>
      </c>
      <c r="E887" s="44"/>
      <c r="F887" s="45">
        <f>Curso[[#This Row],[Tempo]]*$AG$4</f>
        <v>6.1745379097810681E-3</v>
      </c>
      <c r="G887" s="46">
        <f t="shared" si="57"/>
        <v>6.4529430038618676</v>
      </c>
      <c r="H887" s="47">
        <f>_xlfn.XLOOKUP(Curso[[#This Row],[Tempo Progr Acum]],Controle[Tempo Esperado Acum],Controle[Data corrida],,1,1)</f>
        <v>44755</v>
      </c>
      <c r="I887" s="44"/>
      <c r="J887" s="48">
        <f ca="1">IF(Curso[[#This Row],[Data Prevista]]&gt;TODAY(),0,IF(Curso[[#This Row],[Data Prevista]]=TODAY(),3,2))</f>
        <v>0</v>
      </c>
      <c r="K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7" s="53" t="str">
        <f>IF((Curso[[#This Row],[Estudado]]-7)&lt;$H$2,"",Curso[[#This Row],[Estudado]]-7)</f>
        <v/>
      </c>
      <c r="M887" s="53" t="str">
        <f>IF((Curso[[#This Row],[Estudado]]-15)&lt;$H$2,"",Curso[[#This Row],[Estudado]]-15)</f>
        <v/>
      </c>
      <c r="N887" s="53" t="str">
        <f>IF((Curso[[#This Row],[Estudado]]-30)&lt;$H$2,"",Curso[[#This Row],[Estudado]]-30)</f>
        <v/>
      </c>
      <c r="O887" s="53" t="str">
        <f>IF((Curso[[#This Row],[Estudado]]-60)&lt;$H$2,"",Curso[[#This Row],[Estudado]]-60)</f>
        <v/>
      </c>
      <c r="P887" s="53" t="str">
        <f>IF((Curso[[#This Row],[Estudado]]-120)&lt;$H$2,"",Curso[[#This Row],[Estudado]]-120)</f>
        <v/>
      </c>
      <c r="Q887" s="48"/>
    </row>
    <row r="888" spans="1:17" x14ac:dyDescent="0.25">
      <c r="A888" s="44">
        <f t="shared" si="58"/>
        <v>887</v>
      </c>
      <c r="B888" s="44" t="s">
        <v>493</v>
      </c>
      <c r="C888" s="44" t="s">
        <v>745</v>
      </c>
      <c r="D888" s="45">
        <v>3.1134259259259257E-3</v>
      </c>
      <c r="E888" s="44"/>
      <c r="F888" s="45">
        <f>Curso[[#This Row],[Tempo]]*$AG$4</f>
        <v>6.1745379097810681E-3</v>
      </c>
      <c r="G888" s="46">
        <f t="shared" si="57"/>
        <v>6.4591175417716489</v>
      </c>
      <c r="H888" s="47">
        <f>_xlfn.XLOOKUP(Curso[[#This Row],[Tempo Progr Acum]],Controle[Tempo Esperado Acum],Controle[Data corrida],,1,1)</f>
        <v>44755</v>
      </c>
      <c r="I888" s="44"/>
      <c r="J888" s="48">
        <f ca="1">IF(Curso[[#This Row],[Data Prevista]]&gt;TODAY(),0,IF(Curso[[#This Row],[Data Prevista]]=TODAY(),3,2))</f>
        <v>0</v>
      </c>
      <c r="K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8" s="53" t="str">
        <f>IF((Curso[[#This Row],[Estudado]]-7)&lt;$H$2,"",Curso[[#This Row],[Estudado]]-7)</f>
        <v/>
      </c>
      <c r="M888" s="53" t="str">
        <f>IF((Curso[[#This Row],[Estudado]]-15)&lt;$H$2,"",Curso[[#This Row],[Estudado]]-15)</f>
        <v/>
      </c>
      <c r="N888" s="53" t="str">
        <f>IF((Curso[[#This Row],[Estudado]]-30)&lt;$H$2,"",Curso[[#This Row],[Estudado]]-30)</f>
        <v/>
      </c>
      <c r="O888" s="53" t="str">
        <f>IF((Curso[[#This Row],[Estudado]]-60)&lt;$H$2,"",Curso[[#This Row],[Estudado]]-60)</f>
        <v/>
      </c>
      <c r="P888" s="53" t="str">
        <f>IF((Curso[[#This Row],[Estudado]]-120)&lt;$H$2,"",Curso[[#This Row],[Estudado]]-120)</f>
        <v/>
      </c>
      <c r="Q888" s="48"/>
    </row>
    <row r="889" spans="1:17" x14ac:dyDescent="0.25">
      <c r="A889" s="44">
        <f t="shared" si="58"/>
        <v>888</v>
      </c>
      <c r="B889" s="44" t="s">
        <v>493</v>
      </c>
      <c r="C889" s="44" t="s">
        <v>746</v>
      </c>
      <c r="D889" s="45">
        <v>3.2523148148148151E-3</v>
      </c>
      <c r="E889" s="44"/>
      <c r="F889" s="45">
        <f>Curso[[#This Row],[Tempo]]*$AG$4</f>
        <v>6.4499819801058754E-3</v>
      </c>
      <c r="G889" s="46">
        <f t="shared" si="57"/>
        <v>6.4655675237517549</v>
      </c>
      <c r="H889" s="47">
        <f>_xlfn.XLOOKUP(Curso[[#This Row],[Tempo Progr Acum]],Controle[Tempo Esperado Acum],Controle[Data corrida],,1,1)</f>
        <v>44756</v>
      </c>
      <c r="I889" s="44"/>
      <c r="J889" s="48">
        <f ca="1">IF(Curso[[#This Row],[Data Prevista]]&gt;TODAY(),0,IF(Curso[[#This Row],[Data Prevista]]=TODAY(),3,2))</f>
        <v>0</v>
      </c>
      <c r="K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9" s="53" t="str">
        <f>IF((Curso[[#This Row],[Estudado]]-7)&lt;$H$2,"",Curso[[#This Row],[Estudado]]-7)</f>
        <v/>
      </c>
      <c r="M889" s="53" t="str">
        <f>IF((Curso[[#This Row],[Estudado]]-15)&lt;$H$2,"",Curso[[#This Row],[Estudado]]-15)</f>
        <v/>
      </c>
      <c r="N889" s="53" t="str">
        <f>IF((Curso[[#This Row],[Estudado]]-30)&lt;$H$2,"",Curso[[#This Row],[Estudado]]-30)</f>
        <v/>
      </c>
      <c r="O889" s="53" t="str">
        <f>IF((Curso[[#This Row],[Estudado]]-60)&lt;$H$2,"",Curso[[#This Row],[Estudado]]-60)</f>
        <v/>
      </c>
      <c r="P889" s="53" t="str">
        <f>IF((Curso[[#This Row],[Estudado]]-120)&lt;$H$2,"",Curso[[#This Row],[Estudado]]-120)</f>
        <v/>
      </c>
      <c r="Q889" s="48"/>
    </row>
    <row r="890" spans="1:17" x14ac:dyDescent="0.25">
      <c r="A890" s="44">
        <f t="shared" si="58"/>
        <v>889</v>
      </c>
      <c r="B890" s="44" t="s">
        <v>493</v>
      </c>
      <c r="C890" s="44" t="s">
        <v>747</v>
      </c>
      <c r="D890" s="45">
        <v>2.1064814814814813E-3</v>
      </c>
      <c r="E890" s="44"/>
      <c r="F890" s="45">
        <f>Curso[[#This Row],[Tempo]]*$AG$4</f>
        <v>4.1775683999262245E-3</v>
      </c>
      <c r="G890" s="46">
        <f t="shared" si="57"/>
        <v>6.4697450921516815</v>
      </c>
      <c r="H890" s="47">
        <f>_xlfn.XLOOKUP(Curso[[#This Row],[Tempo Progr Acum]],Controle[Tempo Esperado Acum],Controle[Data corrida],,1,1)</f>
        <v>44756</v>
      </c>
      <c r="I890" s="44"/>
      <c r="J890" s="48">
        <f ca="1">IF(Curso[[#This Row],[Data Prevista]]&gt;TODAY(),0,IF(Curso[[#This Row],[Data Prevista]]=TODAY(),3,2))</f>
        <v>0</v>
      </c>
      <c r="K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0" s="53" t="str">
        <f>IF((Curso[[#This Row],[Estudado]]-7)&lt;$H$2,"",Curso[[#This Row],[Estudado]]-7)</f>
        <v/>
      </c>
      <c r="M890" s="53" t="str">
        <f>IF((Curso[[#This Row],[Estudado]]-15)&lt;$H$2,"",Curso[[#This Row],[Estudado]]-15)</f>
        <v/>
      </c>
      <c r="N890" s="53" t="str">
        <f>IF((Curso[[#This Row],[Estudado]]-30)&lt;$H$2,"",Curso[[#This Row],[Estudado]]-30)</f>
        <v/>
      </c>
      <c r="O890" s="53" t="str">
        <f>IF((Curso[[#This Row],[Estudado]]-60)&lt;$H$2,"",Curso[[#This Row],[Estudado]]-60)</f>
        <v/>
      </c>
      <c r="P890" s="53" t="str">
        <f>IF((Curso[[#This Row],[Estudado]]-120)&lt;$H$2,"",Curso[[#This Row],[Estudado]]-120)</f>
        <v/>
      </c>
      <c r="Q890" s="48"/>
    </row>
    <row r="891" spans="1:17" x14ac:dyDescent="0.25">
      <c r="A891" s="44">
        <f t="shared" si="58"/>
        <v>890</v>
      </c>
      <c r="B891" s="44" t="s">
        <v>493</v>
      </c>
      <c r="C891" s="44" t="s">
        <v>748</v>
      </c>
      <c r="D891" s="45">
        <v>7.0023148148148154E-3</v>
      </c>
      <c r="E891" s="44"/>
      <c r="F891" s="45">
        <f>Curso[[#This Row],[Tempo]]*$AG$4</f>
        <v>1.3886971878875639E-2</v>
      </c>
      <c r="G891" s="46">
        <f t="shared" si="57"/>
        <v>6.4836320640305569</v>
      </c>
      <c r="H891" s="47">
        <f>_xlfn.XLOOKUP(Curso[[#This Row],[Tempo Progr Acum]],Controle[Tempo Esperado Acum],Controle[Data corrida],,1,1)</f>
        <v>44756</v>
      </c>
      <c r="I891" s="44"/>
      <c r="J891" s="48">
        <f ca="1">IF(Curso[[#This Row],[Data Prevista]]&gt;TODAY(),0,IF(Curso[[#This Row],[Data Prevista]]=TODAY(),3,2))</f>
        <v>0</v>
      </c>
      <c r="K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1" s="53" t="str">
        <f>IF((Curso[[#This Row],[Estudado]]-7)&lt;$H$2,"",Curso[[#This Row],[Estudado]]-7)</f>
        <v/>
      </c>
      <c r="M891" s="53" t="str">
        <f>IF((Curso[[#This Row],[Estudado]]-15)&lt;$H$2,"",Curso[[#This Row],[Estudado]]-15)</f>
        <v/>
      </c>
      <c r="N891" s="53" t="str">
        <f>IF((Curso[[#This Row],[Estudado]]-30)&lt;$H$2,"",Curso[[#This Row],[Estudado]]-30)</f>
        <v/>
      </c>
      <c r="O891" s="53" t="str">
        <f>IF((Curso[[#This Row],[Estudado]]-60)&lt;$H$2,"",Curso[[#This Row],[Estudado]]-60)</f>
        <v/>
      </c>
      <c r="P891" s="53" t="str">
        <f>IF((Curso[[#This Row],[Estudado]]-120)&lt;$H$2,"",Curso[[#This Row],[Estudado]]-120)</f>
        <v/>
      </c>
      <c r="Q891" s="48"/>
    </row>
    <row r="892" spans="1:17" x14ac:dyDescent="0.25">
      <c r="A892" s="44">
        <f t="shared" si="58"/>
        <v>891</v>
      </c>
      <c r="B892" s="44" t="s">
        <v>493</v>
      </c>
      <c r="C892" s="44" t="s">
        <v>749</v>
      </c>
      <c r="D892" s="45">
        <v>5.115740740740741E-3</v>
      </c>
      <c r="E892" s="44"/>
      <c r="F892" s="45">
        <f>Curso[[#This Row],[Tempo]]*$AG$4</f>
        <v>1.014552325696369E-2</v>
      </c>
      <c r="G892" s="46">
        <f t="shared" si="57"/>
        <v>6.4937775872875205</v>
      </c>
      <c r="H892" s="47">
        <f>_xlfn.XLOOKUP(Curso[[#This Row],[Tempo Progr Acum]],Controle[Tempo Esperado Acum],Controle[Data corrida],,1,1)</f>
        <v>44756</v>
      </c>
      <c r="I892" s="44"/>
      <c r="J892" s="48">
        <f ca="1">IF(Curso[[#This Row],[Data Prevista]]&gt;TODAY(),0,IF(Curso[[#This Row],[Data Prevista]]=TODAY(),3,2))</f>
        <v>0</v>
      </c>
      <c r="K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2" s="53" t="str">
        <f>IF((Curso[[#This Row],[Estudado]]-7)&lt;$H$2,"",Curso[[#This Row],[Estudado]]-7)</f>
        <v/>
      </c>
      <c r="M892" s="53" t="str">
        <f>IF((Curso[[#This Row],[Estudado]]-15)&lt;$H$2,"",Curso[[#This Row],[Estudado]]-15)</f>
        <v/>
      </c>
      <c r="N892" s="53" t="str">
        <f>IF((Curso[[#This Row],[Estudado]]-30)&lt;$H$2,"",Curso[[#This Row],[Estudado]]-30)</f>
        <v/>
      </c>
      <c r="O892" s="53" t="str">
        <f>IF((Curso[[#This Row],[Estudado]]-60)&lt;$H$2,"",Curso[[#This Row],[Estudado]]-60)</f>
        <v/>
      </c>
      <c r="P892" s="53" t="str">
        <f>IF((Curso[[#This Row],[Estudado]]-120)&lt;$H$2,"",Curso[[#This Row],[Estudado]]-120)</f>
        <v/>
      </c>
      <c r="Q892" s="48"/>
    </row>
    <row r="893" spans="1:17" x14ac:dyDescent="0.25">
      <c r="A893" s="44">
        <f t="shared" si="58"/>
        <v>892</v>
      </c>
      <c r="B893" s="44" t="s">
        <v>493</v>
      </c>
      <c r="C893" s="44" t="s">
        <v>750</v>
      </c>
      <c r="D893" s="45">
        <v>5.1273148148148146E-3</v>
      </c>
      <c r="E893" s="44"/>
      <c r="F893" s="45">
        <f>Curso[[#This Row],[Tempo]]*$AG$4</f>
        <v>1.0168476929490756E-2</v>
      </c>
      <c r="G893" s="46">
        <f t="shared" si="57"/>
        <v>6.5039460642170113</v>
      </c>
      <c r="H893" s="47">
        <f>_xlfn.XLOOKUP(Curso[[#This Row],[Tempo Progr Acum]],Controle[Tempo Esperado Acum],Controle[Data corrida],,1,1)</f>
        <v>44756</v>
      </c>
      <c r="I893" s="44"/>
      <c r="J893" s="48">
        <f ca="1">IF(Curso[[#This Row],[Data Prevista]]&gt;TODAY(),0,IF(Curso[[#This Row],[Data Prevista]]=TODAY(),3,2))</f>
        <v>0</v>
      </c>
      <c r="K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3" s="53" t="str">
        <f>IF((Curso[[#This Row],[Estudado]]-7)&lt;$H$2,"",Curso[[#This Row],[Estudado]]-7)</f>
        <v/>
      </c>
      <c r="M893" s="53" t="str">
        <f>IF((Curso[[#This Row],[Estudado]]-15)&lt;$H$2,"",Curso[[#This Row],[Estudado]]-15)</f>
        <v/>
      </c>
      <c r="N893" s="53" t="str">
        <f>IF((Curso[[#This Row],[Estudado]]-30)&lt;$H$2,"",Curso[[#This Row],[Estudado]]-30)</f>
        <v/>
      </c>
      <c r="O893" s="53" t="str">
        <f>IF((Curso[[#This Row],[Estudado]]-60)&lt;$H$2,"",Curso[[#This Row],[Estudado]]-60)</f>
        <v/>
      </c>
      <c r="P893" s="53" t="str">
        <f>IF((Curso[[#This Row],[Estudado]]-120)&lt;$H$2,"",Curso[[#This Row],[Estudado]]-120)</f>
        <v/>
      </c>
      <c r="Q893" s="48"/>
    </row>
    <row r="894" spans="1:17" x14ac:dyDescent="0.25">
      <c r="A894" s="44">
        <f t="shared" si="58"/>
        <v>893</v>
      </c>
      <c r="B894" s="44" t="s">
        <v>493</v>
      </c>
      <c r="C894" s="44" t="s">
        <v>751</v>
      </c>
      <c r="D894" s="45">
        <v>6.5856481481481469E-3</v>
      </c>
      <c r="E894" s="44"/>
      <c r="F894" s="45">
        <f>Curso[[#This Row],[Tempo]]*$AG$4</f>
        <v>1.3060639667901218E-2</v>
      </c>
      <c r="G894" s="46">
        <f t="shared" si="57"/>
        <v>6.5170067038849124</v>
      </c>
      <c r="H894" s="47">
        <f>_xlfn.XLOOKUP(Curso[[#This Row],[Tempo Progr Acum]],Controle[Tempo Esperado Acum],Controle[Data corrida],,1,1)</f>
        <v>44756</v>
      </c>
      <c r="I894" s="44"/>
      <c r="J894" s="48">
        <f ca="1">IF(Curso[[#This Row],[Data Prevista]]&gt;TODAY(),0,IF(Curso[[#This Row],[Data Prevista]]=TODAY(),3,2))</f>
        <v>0</v>
      </c>
      <c r="K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4" s="53" t="str">
        <f>IF((Curso[[#This Row],[Estudado]]-7)&lt;$H$2,"",Curso[[#This Row],[Estudado]]-7)</f>
        <v/>
      </c>
      <c r="M894" s="53" t="str">
        <f>IF((Curso[[#This Row],[Estudado]]-15)&lt;$H$2,"",Curso[[#This Row],[Estudado]]-15)</f>
        <v/>
      </c>
      <c r="N894" s="53" t="str">
        <f>IF((Curso[[#This Row],[Estudado]]-30)&lt;$H$2,"",Curso[[#This Row],[Estudado]]-30)</f>
        <v/>
      </c>
      <c r="O894" s="53" t="str">
        <f>IF((Curso[[#This Row],[Estudado]]-60)&lt;$H$2,"",Curso[[#This Row],[Estudado]]-60)</f>
        <v/>
      </c>
      <c r="P894" s="53" t="str">
        <f>IF((Curso[[#This Row],[Estudado]]-120)&lt;$H$2,"",Curso[[#This Row],[Estudado]]-120)</f>
        <v/>
      </c>
      <c r="Q894" s="48"/>
    </row>
    <row r="895" spans="1:17" x14ac:dyDescent="0.25">
      <c r="A895" s="44">
        <f t="shared" si="58"/>
        <v>894</v>
      </c>
      <c r="B895" s="44" t="s">
        <v>493</v>
      </c>
      <c r="C895" s="44" t="s">
        <v>173</v>
      </c>
      <c r="D895" s="45">
        <v>8.1018518518518514E-3</v>
      </c>
      <c r="E895" s="44"/>
      <c r="F895" s="45">
        <f>Curso[[#This Row],[Tempo]]*$AG$4</f>
        <v>1.6067570768947017E-2</v>
      </c>
      <c r="G895" s="46">
        <f t="shared" si="57"/>
        <v>6.5330742746538597</v>
      </c>
      <c r="H895" s="47">
        <f>_xlfn.XLOOKUP(Curso[[#This Row],[Tempo Progr Acum]],Controle[Tempo Esperado Acum],Controle[Data corrida],,1,1)</f>
        <v>44756</v>
      </c>
      <c r="I895" s="44"/>
      <c r="J895" s="48">
        <f ca="1">IF(Curso[[#This Row],[Data Prevista]]&gt;TODAY(),0,IF(Curso[[#This Row],[Data Prevista]]=TODAY(),3,2))</f>
        <v>0</v>
      </c>
      <c r="K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5" s="53" t="str">
        <f>IF((Curso[[#This Row],[Estudado]]-7)&lt;$H$2,"",Curso[[#This Row],[Estudado]]-7)</f>
        <v/>
      </c>
      <c r="M895" s="53" t="str">
        <f>IF((Curso[[#This Row],[Estudado]]-15)&lt;$H$2,"",Curso[[#This Row],[Estudado]]-15)</f>
        <v/>
      </c>
      <c r="N895" s="53" t="str">
        <f>IF((Curso[[#This Row],[Estudado]]-30)&lt;$H$2,"",Curso[[#This Row],[Estudado]]-30)</f>
        <v/>
      </c>
      <c r="O895" s="53" t="str">
        <f>IF((Curso[[#This Row],[Estudado]]-60)&lt;$H$2,"",Curso[[#This Row],[Estudado]]-60)</f>
        <v/>
      </c>
      <c r="P895" s="53" t="str">
        <f>IF((Curso[[#This Row],[Estudado]]-120)&lt;$H$2,"",Curso[[#This Row],[Estudado]]-120)</f>
        <v/>
      </c>
      <c r="Q895" s="48"/>
    </row>
    <row r="896" spans="1:17" x14ac:dyDescent="0.25">
      <c r="A896" s="44">
        <f t="shared" si="58"/>
        <v>895</v>
      </c>
      <c r="B896" s="44" t="s">
        <v>493</v>
      </c>
      <c r="C896" s="44" t="s">
        <v>174</v>
      </c>
      <c r="D896" s="45">
        <v>3.425925925925926E-3</v>
      </c>
      <c r="E896" s="44"/>
      <c r="F896" s="45">
        <f>Curso[[#This Row],[Tempo]]*$AG$4</f>
        <v>6.7942870680118821E-3</v>
      </c>
      <c r="G896" s="46">
        <f t="shared" si="57"/>
        <v>6.5398685617218719</v>
      </c>
      <c r="H896" s="47">
        <f>_xlfn.XLOOKUP(Curso[[#This Row],[Tempo Progr Acum]],Controle[Tempo Esperado Acum],Controle[Data corrida],,1,1)</f>
        <v>44756</v>
      </c>
      <c r="I896" s="44"/>
      <c r="J896" s="48">
        <f ca="1">IF(Curso[[#This Row],[Data Prevista]]&gt;TODAY(),0,IF(Curso[[#This Row],[Data Prevista]]=TODAY(),3,2))</f>
        <v>0</v>
      </c>
      <c r="K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6" s="53" t="str">
        <f>IF((Curso[[#This Row],[Estudado]]-7)&lt;$H$2,"",Curso[[#This Row],[Estudado]]-7)</f>
        <v/>
      </c>
      <c r="M896" s="53" t="str">
        <f>IF((Curso[[#This Row],[Estudado]]-15)&lt;$H$2,"",Curso[[#This Row],[Estudado]]-15)</f>
        <v/>
      </c>
      <c r="N896" s="53" t="str">
        <f>IF((Curso[[#This Row],[Estudado]]-30)&lt;$H$2,"",Curso[[#This Row],[Estudado]]-30)</f>
        <v/>
      </c>
      <c r="O896" s="53" t="str">
        <f>IF((Curso[[#This Row],[Estudado]]-60)&lt;$H$2,"",Curso[[#This Row],[Estudado]]-60)</f>
        <v/>
      </c>
      <c r="P896" s="53" t="str">
        <f>IF((Curso[[#This Row],[Estudado]]-120)&lt;$H$2,"",Curso[[#This Row],[Estudado]]-120)</f>
        <v/>
      </c>
      <c r="Q896" s="48"/>
    </row>
    <row r="897" spans="1:17" x14ac:dyDescent="0.25">
      <c r="A897" s="44">
        <f t="shared" si="58"/>
        <v>896</v>
      </c>
      <c r="B897" s="44" t="s">
        <v>493</v>
      </c>
      <c r="C897" s="44" t="s">
        <v>175</v>
      </c>
      <c r="D897" s="45">
        <v>5.7523148148148143E-3</v>
      </c>
      <c r="E897" s="44"/>
      <c r="F897" s="45">
        <f>Curso[[#This Row],[Tempo]]*$AG$4</f>
        <v>1.1407975245952382E-2</v>
      </c>
      <c r="G897" s="46">
        <f t="shared" si="57"/>
        <v>6.5512765369678245</v>
      </c>
      <c r="H897" s="47">
        <f>_xlfn.XLOOKUP(Curso[[#This Row],[Tempo Progr Acum]],Controle[Tempo Esperado Acum],Controle[Data corrida],,1,1)</f>
        <v>44757</v>
      </c>
      <c r="I897" s="44"/>
      <c r="J897" s="48">
        <f ca="1">IF(Curso[[#This Row],[Data Prevista]]&gt;TODAY(),0,IF(Curso[[#This Row],[Data Prevista]]=TODAY(),3,2))</f>
        <v>0</v>
      </c>
      <c r="K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7" s="53" t="str">
        <f>IF((Curso[[#This Row],[Estudado]]-7)&lt;$H$2,"",Curso[[#This Row],[Estudado]]-7)</f>
        <v/>
      </c>
      <c r="M897" s="53" t="str">
        <f>IF((Curso[[#This Row],[Estudado]]-15)&lt;$H$2,"",Curso[[#This Row],[Estudado]]-15)</f>
        <v/>
      </c>
      <c r="N897" s="53" t="str">
        <f>IF((Curso[[#This Row],[Estudado]]-30)&lt;$H$2,"",Curso[[#This Row],[Estudado]]-30)</f>
        <v/>
      </c>
      <c r="O897" s="53" t="str">
        <f>IF((Curso[[#This Row],[Estudado]]-60)&lt;$H$2,"",Curso[[#This Row],[Estudado]]-60)</f>
        <v/>
      </c>
      <c r="P897" s="53" t="str">
        <f>IF((Curso[[#This Row],[Estudado]]-120)&lt;$H$2,"",Curso[[#This Row],[Estudado]]-120)</f>
        <v/>
      </c>
      <c r="Q897" s="48"/>
    </row>
    <row r="898" spans="1:17" x14ac:dyDescent="0.25">
      <c r="A898" s="44">
        <f t="shared" si="58"/>
        <v>897</v>
      </c>
      <c r="B898" s="44" t="s">
        <v>493</v>
      </c>
      <c r="C898" s="44" t="s">
        <v>752</v>
      </c>
      <c r="D898" s="45">
        <v>4.0624999999999993E-3</v>
      </c>
      <c r="E898" s="44"/>
      <c r="F898" s="45">
        <f>Curso[[#This Row],[Tempo]]*$AG$4</f>
        <v>8.0567390570005747E-3</v>
      </c>
      <c r="G898" s="46">
        <f t="shared" si="57"/>
        <v>6.5593332760248249</v>
      </c>
      <c r="H898" s="47">
        <f>_xlfn.XLOOKUP(Curso[[#This Row],[Tempo Progr Acum]],Controle[Tempo Esperado Acum],Controle[Data corrida],,1,1)</f>
        <v>44757</v>
      </c>
      <c r="I898" s="44"/>
      <c r="J898" s="48">
        <f ca="1">IF(Curso[[#This Row],[Data Prevista]]&gt;TODAY(),0,IF(Curso[[#This Row],[Data Prevista]]=TODAY(),3,2))</f>
        <v>0</v>
      </c>
      <c r="K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8" s="53" t="str">
        <f>IF((Curso[[#This Row],[Estudado]]-7)&lt;$H$2,"",Curso[[#This Row],[Estudado]]-7)</f>
        <v/>
      </c>
      <c r="M898" s="53" t="str">
        <f>IF((Curso[[#This Row],[Estudado]]-15)&lt;$H$2,"",Curso[[#This Row],[Estudado]]-15)</f>
        <v/>
      </c>
      <c r="N898" s="53" t="str">
        <f>IF((Curso[[#This Row],[Estudado]]-30)&lt;$H$2,"",Curso[[#This Row],[Estudado]]-30)</f>
        <v/>
      </c>
      <c r="O898" s="53" t="str">
        <f>IF((Curso[[#This Row],[Estudado]]-60)&lt;$H$2,"",Curso[[#This Row],[Estudado]]-60)</f>
        <v/>
      </c>
      <c r="P898" s="53" t="str">
        <f>IF((Curso[[#This Row],[Estudado]]-120)&lt;$H$2,"",Curso[[#This Row],[Estudado]]-120)</f>
        <v/>
      </c>
      <c r="Q898" s="48"/>
    </row>
    <row r="899" spans="1:17" x14ac:dyDescent="0.25">
      <c r="A899" s="44">
        <f t="shared" si="58"/>
        <v>898</v>
      </c>
      <c r="B899" s="44" t="s">
        <v>493</v>
      </c>
      <c r="C899" s="44" t="s">
        <v>753</v>
      </c>
      <c r="D899" s="45">
        <v>3.3101851851851851E-3</v>
      </c>
      <c r="E899" s="44"/>
      <c r="F899" s="45">
        <f>Curso[[#This Row],[Tempo]]*$AG$4</f>
        <v>6.5647503427412107E-3</v>
      </c>
      <c r="G899" s="46">
        <f t="shared" si="57"/>
        <v>6.5658980263675657</v>
      </c>
      <c r="H899" s="47">
        <f>_xlfn.XLOOKUP(Curso[[#This Row],[Tempo Progr Acum]],Controle[Tempo Esperado Acum],Controle[Data corrida],,1,1)</f>
        <v>44757</v>
      </c>
      <c r="I899" s="44"/>
      <c r="J899" s="48">
        <f ca="1">IF(Curso[[#This Row],[Data Prevista]]&gt;TODAY(),0,IF(Curso[[#This Row],[Data Prevista]]=TODAY(),3,2))</f>
        <v>0</v>
      </c>
      <c r="K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9" s="53" t="str">
        <f>IF((Curso[[#This Row],[Estudado]]-7)&lt;$H$2,"",Curso[[#This Row],[Estudado]]-7)</f>
        <v/>
      </c>
      <c r="M899" s="53" t="str">
        <f>IF((Curso[[#This Row],[Estudado]]-15)&lt;$H$2,"",Curso[[#This Row],[Estudado]]-15)</f>
        <v/>
      </c>
      <c r="N899" s="53" t="str">
        <f>IF((Curso[[#This Row],[Estudado]]-30)&lt;$H$2,"",Curso[[#This Row],[Estudado]]-30)</f>
        <v/>
      </c>
      <c r="O899" s="53" t="str">
        <f>IF((Curso[[#This Row],[Estudado]]-60)&lt;$H$2,"",Curso[[#This Row],[Estudado]]-60)</f>
        <v/>
      </c>
      <c r="P899" s="53" t="str">
        <f>IF((Curso[[#This Row],[Estudado]]-120)&lt;$H$2,"",Curso[[#This Row],[Estudado]]-120)</f>
        <v/>
      </c>
      <c r="Q899" s="48"/>
    </row>
    <row r="900" spans="1:17" x14ac:dyDescent="0.25">
      <c r="A900" s="44">
        <f t="shared" si="58"/>
        <v>899</v>
      </c>
      <c r="B900" s="44" t="s">
        <v>493</v>
      </c>
      <c r="C900" s="44" t="s">
        <v>754</v>
      </c>
      <c r="D900" s="45">
        <v>4.8495370370370368E-3</v>
      </c>
      <c r="E900" s="44"/>
      <c r="F900" s="45">
        <f>Curso[[#This Row],[Tempo]]*$AG$4</f>
        <v>9.6175887888411433E-3</v>
      </c>
      <c r="G900" s="46">
        <f t="shared" ref="G900:G963" si="59">F900+G899</f>
        <v>6.5755156151564069</v>
      </c>
      <c r="H900" s="47">
        <f>_xlfn.XLOOKUP(Curso[[#This Row],[Tempo Progr Acum]],Controle[Tempo Esperado Acum],Controle[Data corrida],,1,1)</f>
        <v>44757</v>
      </c>
      <c r="I900" s="44"/>
      <c r="J900" s="48">
        <f ca="1">IF(Curso[[#This Row],[Data Prevista]]&gt;TODAY(),0,IF(Curso[[#This Row],[Data Prevista]]=TODAY(),3,2))</f>
        <v>0</v>
      </c>
      <c r="K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0" s="53" t="str">
        <f>IF((Curso[[#This Row],[Estudado]]-7)&lt;$H$2,"",Curso[[#This Row],[Estudado]]-7)</f>
        <v/>
      </c>
      <c r="M900" s="53" t="str">
        <f>IF((Curso[[#This Row],[Estudado]]-15)&lt;$H$2,"",Curso[[#This Row],[Estudado]]-15)</f>
        <v/>
      </c>
      <c r="N900" s="53" t="str">
        <f>IF((Curso[[#This Row],[Estudado]]-30)&lt;$H$2,"",Curso[[#This Row],[Estudado]]-30)</f>
        <v/>
      </c>
      <c r="O900" s="53" t="str">
        <f>IF((Curso[[#This Row],[Estudado]]-60)&lt;$H$2,"",Curso[[#This Row],[Estudado]]-60)</f>
        <v/>
      </c>
      <c r="P900" s="53" t="str">
        <f>IF((Curso[[#This Row],[Estudado]]-120)&lt;$H$2,"",Curso[[#This Row],[Estudado]]-120)</f>
        <v/>
      </c>
      <c r="Q900" s="48"/>
    </row>
    <row r="901" spans="1:17" x14ac:dyDescent="0.25">
      <c r="A901" s="44">
        <f t="shared" si="58"/>
        <v>900</v>
      </c>
      <c r="B901" s="44" t="s">
        <v>493</v>
      </c>
      <c r="C901" s="44" t="s">
        <v>755</v>
      </c>
      <c r="D901" s="45">
        <v>4.7453703703703703E-3</v>
      </c>
      <c r="E901" s="44"/>
      <c r="F901" s="45">
        <f>Curso[[#This Row],[Tempo]]*$AG$4</f>
        <v>9.4110057360975389E-3</v>
      </c>
      <c r="G901" s="46">
        <f t="shared" si="59"/>
        <v>6.5849266208925048</v>
      </c>
      <c r="H901" s="47">
        <f>_xlfn.XLOOKUP(Curso[[#This Row],[Tempo Progr Acum]],Controle[Tempo Esperado Acum],Controle[Data corrida],,1,1)</f>
        <v>44757</v>
      </c>
      <c r="I901" s="44"/>
      <c r="J901" s="48">
        <f ca="1">IF(Curso[[#This Row],[Data Prevista]]&gt;TODAY(),0,IF(Curso[[#This Row],[Data Prevista]]=TODAY(),3,2))</f>
        <v>0</v>
      </c>
      <c r="K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1" s="53" t="str">
        <f>IF((Curso[[#This Row],[Estudado]]-7)&lt;$H$2,"",Curso[[#This Row],[Estudado]]-7)</f>
        <v/>
      </c>
      <c r="M901" s="53" t="str">
        <f>IF((Curso[[#This Row],[Estudado]]-15)&lt;$H$2,"",Curso[[#This Row],[Estudado]]-15)</f>
        <v/>
      </c>
      <c r="N901" s="53" t="str">
        <f>IF((Curso[[#This Row],[Estudado]]-30)&lt;$H$2,"",Curso[[#This Row],[Estudado]]-30)</f>
        <v/>
      </c>
      <c r="O901" s="53" t="str">
        <f>IF((Curso[[#This Row],[Estudado]]-60)&lt;$H$2,"",Curso[[#This Row],[Estudado]]-60)</f>
        <v/>
      </c>
      <c r="P901" s="53" t="str">
        <f>IF((Curso[[#This Row],[Estudado]]-120)&lt;$H$2,"",Curso[[#This Row],[Estudado]]-120)</f>
        <v/>
      </c>
      <c r="Q901" s="48"/>
    </row>
    <row r="902" spans="1:17" x14ac:dyDescent="0.25">
      <c r="A902" s="44">
        <f t="shared" ref="A902:A965" si="60">A901+1</f>
        <v>901</v>
      </c>
      <c r="B902" s="44" t="s">
        <v>493</v>
      </c>
      <c r="C902" s="44" t="s">
        <v>197</v>
      </c>
      <c r="D902" s="45">
        <v>6.3078703703703708E-3</v>
      </c>
      <c r="E902" s="44"/>
      <c r="F902" s="45">
        <f>Curso[[#This Row],[Tempo]]*$AG$4</f>
        <v>1.2509751527251608E-2</v>
      </c>
      <c r="G902" s="46">
        <f t="shared" si="59"/>
        <v>6.5974363724197564</v>
      </c>
      <c r="H902" s="47">
        <f>_xlfn.XLOOKUP(Curso[[#This Row],[Tempo Progr Acum]],Controle[Tempo Esperado Acum],Controle[Data corrida],,1,1)</f>
        <v>44757</v>
      </c>
      <c r="I902" s="44"/>
      <c r="J902" s="48">
        <f ca="1">IF(Curso[[#This Row],[Data Prevista]]&gt;TODAY(),0,IF(Curso[[#This Row],[Data Prevista]]=TODAY(),3,2))</f>
        <v>0</v>
      </c>
      <c r="K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2" s="53" t="str">
        <f>IF((Curso[[#This Row],[Estudado]]-7)&lt;$H$2,"",Curso[[#This Row],[Estudado]]-7)</f>
        <v/>
      </c>
      <c r="M902" s="53" t="str">
        <f>IF((Curso[[#This Row],[Estudado]]-15)&lt;$H$2,"",Curso[[#This Row],[Estudado]]-15)</f>
        <v/>
      </c>
      <c r="N902" s="53" t="str">
        <f>IF((Curso[[#This Row],[Estudado]]-30)&lt;$H$2,"",Curso[[#This Row],[Estudado]]-30)</f>
        <v/>
      </c>
      <c r="O902" s="53" t="str">
        <f>IF((Curso[[#This Row],[Estudado]]-60)&lt;$H$2,"",Curso[[#This Row],[Estudado]]-60)</f>
        <v/>
      </c>
      <c r="P902" s="53" t="str">
        <f>IF((Curso[[#This Row],[Estudado]]-120)&lt;$H$2,"",Curso[[#This Row],[Estudado]]-120)</f>
        <v/>
      </c>
      <c r="Q902" s="48"/>
    </row>
    <row r="903" spans="1:17" x14ac:dyDescent="0.25">
      <c r="A903" s="44">
        <f t="shared" si="60"/>
        <v>902</v>
      </c>
      <c r="B903" s="44" t="s">
        <v>493</v>
      </c>
      <c r="C903" s="44" t="s">
        <v>198</v>
      </c>
      <c r="D903" s="45">
        <v>4.7453703703703703E-3</v>
      </c>
      <c r="E903" s="44"/>
      <c r="F903" s="45">
        <f>Curso[[#This Row],[Tempo]]*$AG$4</f>
        <v>9.4110057360975389E-3</v>
      </c>
      <c r="G903" s="46">
        <f t="shared" si="59"/>
        <v>6.6068473781558543</v>
      </c>
      <c r="H903" s="47">
        <f>_xlfn.XLOOKUP(Curso[[#This Row],[Tempo Progr Acum]],Controle[Tempo Esperado Acum],Controle[Data corrida],,1,1)</f>
        <v>44757</v>
      </c>
      <c r="I903" s="44"/>
      <c r="J903" s="48">
        <f ca="1">IF(Curso[[#This Row],[Data Prevista]]&gt;TODAY(),0,IF(Curso[[#This Row],[Data Prevista]]=TODAY(),3,2))</f>
        <v>0</v>
      </c>
      <c r="K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3" s="53" t="str">
        <f>IF((Curso[[#This Row],[Estudado]]-7)&lt;$H$2,"",Curso[[#This Row],[Estudado]]-7)</f>
        <v/>
      </c>
      <c r="M903" s="53" t="str">
        <f>IF((Curso[[#This Row],[Estudado]]-15)&lt;$H$2,"",Curso[[#This Row],[Estudado]]-15)</f>
        <v/>
      </c>
      <c r="N903" s="53" t="str">
        <f>IF((Curso[[#This Row],[Estudado]]-30)&lt;$H$2,"",Curso[[#This Row],[Estudado]]-30)</f>
        <v/>
      </c>
      <c r="O903" s="53" t="str">
        <f>IF((Curso[[#This Row],[Estudado]]-60)&lt;$H$2,"",Curso[[#This Row],[Estudado]]-60)</f>
        <v/>
      </c>
      <c r="P903" s="53" t="str">
        <f>IF((Curso[[#This Row],[Estudado]]-120)&lt;$H$2,"",Curso[[#This Row],[Estudado]]-120)</f>
        <v/>
      </c>
      <c r="Q903" s="48"/>
    </row>
    <row r="904" spans="1:17" x14ac:dyDescent="0.25">
      <c r="A904" s="44">
        <f t="shared" si="60"/>
        <v>903</v>
      </c>
      <c r="B904" s="44" t="s">
        <v>493</v>
      </c>
      <c r="C904" s="44" t="s">
        <v>756</v>
      </c>
      <c r="D904" s="45">
        <v>5.9722222222222225E-3</v>
      </c>
      <c r="E904" s="44"/>
      <c r="F904" s="45">
        <f>Curso[[#This Row],[Tempo]]*$AG$4</f>
        <v>1.1844095023966661E-2</v>
      </c>
      <c r="G904" s="46">
        <f t="shared" si="59"/>
        <v>6.6186914731798208</v>
      </c>
      <c r="H904" s="47">
        <f>_xlfn.XLOOKUP(Curso[[#This Row],[Tempo Progr Acum]],Controle[Tempo Esperado Acum],Controle[Data corrida],,1,1)</f>
        <v>44757</v>
      </c>
      <c r="I904" s="44"/>
      <c r="J904" s="48">
        <f ca="1">IF(Curso[[#This Row],[Data Prevista]]&gt;TODAY(),0,IF(Curso[[#This Row],[Data Prevista]]=TODAY(),3,2))</f>
        <v>0</v>
      </c>
      <c r="K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4" s="53" t="str">
        <f>IF((Curso[[#This Row],[Estudado]]-7)&lt;$H$2,"",Curso[[#This Row],[Estudado]]-7)</f>
        <v/>
      </c>
      <c r="M904" s="53" t="str">
        <f>IF((Curso[[#This Row],[Estudado]]-15)&lt;$H$2,"",Curso[[#This Row],[Estudado]]-15)</f>
        <v/>
      </c>
      <c r="N904" s="53" t="str">
        <f>IF((Curso[[#This Row],[Estudado]]-30)&lt;$H$2,"",Curso[[#This Row],[Estudado]]-30)</f>
        <v/>
      </c>
      <c r="O904" s="53" t="str">
        <f>IF((Curso[[#This Row],[Estudado]]-60)&lt;$H$2,"",Curso[[#This Row],[Estudado]]-60)</f>
        <v/>
      </c>
      <c r="P904" s="53" t="str">
        <f>IF((Curso[[#This Row],[Estudado]]-120)&lt;$H$2,"",Curso[[#This Row],[Estudado]]-120)</f>
        <v/>
      </c>
      <c r="Q904" s="48"/>
    </row>
    <row r="905" spans="1:17" x14ac:dyDescent="0.25">
      <c r="A905" s="44">
        <f t="shared" si="60"/>
        <v>904</v>
      </c>
      <c r="B905" s="44" t="s">
        <v>493</v>
      </c>
      <c r="C905" s="44" t="s">
        <v>757</v>
      </c>
      <c r="D905" s="45">
        <v>4.155092592592593E-3</v>
      </c>
      <c r="E905" s="44"/>
      <c r="F905" s="45">
        <f>Curso[[#This Row],[Tempo]]*$AG$4</f>
        <v>8.2403684372171146E-3</v>
      </c>
      <c r="G905" s="46">
        <f t="shared" si="59"/>
        <v>6.6269318416170382</v>
      </c>
      <c r="H905" s="47">
        <f>_xlfn.XLOOKUP(Curso[[#This Row],[Tempo Progr Acum]],Controle[Tempo Esperado Acum],Controle[Data corrida],,1,1)</f>
        <v>44757</v>
      </c>
      <c r="I905" s="44"/>
      <c r="J905" s="48">
        <f ca="1">IF(Curso[[#This Row],[Data Prevista]]&gt;TODAY(),0,IF(Curso[[#This Row],[Data Prevista]]=TODAY(),3,2))</f>
        <v>0</v>
      </c>
      <c r="K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5" s="53" t="str">
        <f>IF((Curso[[#This Row],[Estudado]]-7)&lt;$H$2,"",Curso[[#This Row],[Estudado]]-7)</f>
        <v/>
      </c>
      <c r="M905" s="53" t="str">
        <f>IF((Curso[[#This Row],[Estudado]]-15)&lt;$H$2,"",Curso[[#This Row],[Estudado]]-15)</f>
        <v/>
      </c>
      <c r="N905" s="53" t="str">
        <f>IF((Curso[[#This Row],[Estudado]]-30)&lt;$H$2,"",Curso[[#This Row],[Estudado]]-30)</f>
        <v/>
      </c>
      <c r="O905" s="53" t="str">
        <f>IF((Curso[[#This Row],[Estudado]]-60)&lt;$H$2,"",Curso[[#This Row],[Estudado]]-60)</f>
        <v/>
      </c>
      <c r="P905" s="53" t="str">
        <f>IF((Curso[[#This Row],[Estudado]]-120)&lt;$H$2,"",Curso[[#This Row],[Estudado]]-120)</f>
        <v/>
      </c>
      <c r="Q905" s="48"/>
    </row>
    <row r="906" spans="1:17" x14ac:dyDescent="0.25">
      <c r="A906" s="44">
        <f t="shared" si="60"/>
        <v>905</v>
      </c>
      <c r="B906" s="44" t="s">
        <v>493</v>
      </c>
      <c r="C906" s="44" t="s">
        <v>758</v>
      </c>
      <c r="D906" s="45">
        <v>4.108796296296297E-3</v>
      </c>
      <c r="E906" s="44"/>
      <c r="F906" s="45">
        <f>Curso[[#This Row],[Tempo]]*$AG$4</f>
        <v>8.1485537471088464E-3</v>
      </c>
      <c r="G906" s="46">
        <f t="shared" si="59"/>
        <v>6.6350803953641471</v>
      </c>
      <c r="H906" s="47">
        <f>_xlfn.XLOOKUP(Curso[[#This Row],[Tempo Progr Acum]],Controle[Tempo Esperado Acum],Controle[Data corrida],,1,1)</f>
        <v>44758</v>
      </c>
      <c r="I906" s="44"/>
      <c r="J906" s="48">
        <f ca="1">IF(Curso[[#This Row],[Data Prevista]]&gt;TODAY(),0,IF(Curso[[#This Row],[Data Prevista]]=TODAY(),3,2))</f>
        <v>0</v>
      </c>
      <c r="K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6" s="53" t="str">
        <f>IF((Curso[[#This Row],[Estudado]]-7)&lt;$H$2,"",Curso[[#This Row],[Estudado]]-7)</f>
        <v/>
      </c>
      <c r="M906" s="53" t="str">
        <f>IF((Curso[[#This Row],[Estudado]]-15)&lt;$H$2,"",Curso[[#This Row],[Estudado]]-15)</f>
        <v/>
      </c>
      <c r="N906" s="53" t="str">
        <f>IF((Curso[[#This Row],[Estudado]]-30)&lt;$H$2,"",Curso[[#This Row],[Estudado]]-30)</f>
        <v/>
      </c>
      <c r="O906" s="53" t="str">
        <f>IF((Curso[[#This Row],[Estudado]]-60)&lt;$H$2,"",Curso[[#This Row],[Estudado]]-60)</f>
        <v/>
      </c>
      <c r="P906" s="53" t="str">
        <f>IF((Curso[[#This Row],[Estudado]]-120)&lt;$H$2,"",Curso[[#This Row],[Estudado]]-120)</f>
        <v/>
      </c>
      <c r="Q906" s="48"/>
    </row>
    <row r="907" spans="1:17" x14ac:dyDescent="0.25">
      <c r="A907" s="44">
        <f t="shared" si="60"/>
        <v>906</v>
      </c>
      <c r="B907" s="44" t="s">
        <v>493</v>
      </c>
      <c r="C907" s="44" t="s">
        <v>759</v>
      </c>
      <c r="D907" s="45">
        <v>3.1134259259259257E-3</v>
      </c>
      <c r="E907" s="44"/>
      <c r="F907" s="45">
        <f>Curso[[#This Row],[Tempo]]*$AG$4</f>
        <v>6.1745379097810681E-3</v>
      </c>
      <c r="G907" s="46">
        <f t="shared" si="59"/>
        <v>6.6412549332739284</v>
      </c>
      <c r="H907" s="47">
        <f>_xlfn.XLOOKUP(Curso[[#This Row],[Tempo Progr Acum]],Controle[Tempo Esperado Acum],Controle[Data corrida],,1,1)</f>
        <v>44758</v>
      </c>
      <c r="I907" s="44"/>
      <c r="J907" s="48">
        <f ca="1">IF(Curso[[#This Row],[Data Prevista]]&gt;TODAY(),0,IF(Curso[[#This Row],[Data Prevista]]=TODAY(),3,2))</f>
        <v>0</v>
      </c>
      <c r="K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7" s="53" t="str">
        <f>IF((Curso[[#This Row],[Estudado]]-7)&lt;$H$2,"",Curso[[#This Row],[Estudado]]-7)</f>
        <v/>
      </c>
      <c r="M907" s="53" t="str">
        <f>IF((Curso[[#This Row],[Estudado]]-15)&lt;$H$2,"",Curso[[#This Row],[Estudado]]-15)</f>
        <v/>
      </c>
      <c r="N907" s="53" t="str">
        <f>IF((Curso[[#This Row],[Estudado]]-30)&lt;$H$2,"",Curso[[#This Row],[Estudado]]-30)</f>
        <v/>
      </c>
      <c r="O907" s="53" t="str">
        <f>IF((Curso[[#This Row],[Estudado]]-60)&lt;$H$2,"",Curso[[#This Row],[Estudado]]-60)</f>
        <v/>
      </c>
      <c r="P907" s="53" t="str">
        <f>IF((Curso[[#This Row],[Estudado]]-120)&lt;$H$2,"",Curso[[#This Row],[Estudado]]-120)</f>
        <v/>
      </c>
      <c r="Q907" s="48"/>
    </row>
    <row r="908" spans="1:17" x14ac:dyDescent="0.25">
      <c r="A908" s="44">
        <f t="shared" si="60"/>
        <v>907</v>
      </c>
      <c r="B908" s="44" t="s">
        <v>493</v>
      </c>
      <c r="C908" s="44" t="s">
        <v>760</v>
      </c>
      <c r="D908" s="45">
        <v>6.782407407407408E-3</v>
      </c>
      <c r="E908" s="44"/>
      <c r="F908" s="45">
        <f>Curso[[#This Row],[Tempo]]*$AG$4</f>
        <v>1.3450852100861362E-2</v>
      </c>
      <c r="G908" s="46">
        <f t="shared" si="59"/>
        <v>6.65470578537479</v>
      </c>
      <c r="H908" s="47">
        <f>_xlfn.XLOOKUP(Curso[[#This Row],[Tempo Progr Acum]],Controle[Tempo Esperado Acum],Controle[Data corrida],,1,1)</f>
        <v>44758</v>
      </c>
      <c r="I908" s="44"/>
      <c r="J908" s="48">
        <f ca="1">IF(Curso[[#This Row],[Data Prevista]]&gt;TODAY(),0,IF(Curso[[#This Row],[Data Prevista]]=TODAY(),3,2))</f>
        <v>0</v>
      </c>
      <c r="K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8" s="53" t="str">
        <f>IF((Curso[[#This Row],[Estudado]]-7)&lt;$H$2,"",Curso[[#This Row],[Estudado]]-7)</f>
        <v/>
      </c>
      <c r="M908" s="53" t="str">
        <f>IF((Curso[[#This Row],[Estudado]]-15)&lt;$H$2,"",Curso[[#This Row],[Estudado]]-15)</f>
        <v/>
      </c>
      <c r="N908" s="53" t="str">
        <f>IF((Curso[[#This Row],[Estudado]]-30)&lt;$H$2,"",Curso[[#This Row],[Estudado]]-30)</f>
        <v/>
      </c>
      <c r="O908" s="53" t="str">
        <f>IF((Curso[[#This Row],[Estudado]]-60)&lt;$H$2,"",Curso[[#This Row],[Estudado]]-60)</f>
        <v/>
      </c>
      <c r="P908" s="53" t="str">
        <f>IF((Curso[[#This Row],[Estudado]]-120)&lt;$H$2,"",Curso[[#This Row],[Estudado]]-120)</f>
        <v/>
      </c>
      <c r="Q908" s="48"/>
    </row>
    <row r="909" spans="1:17" x14ac:dyDescent="0.25">
      <c r="A909" s="44">
        <f t="shared" si="60"/>
        <v>908</v>
      </c>
      <c r="B909" s="44" t="s">
        <v>493</v>
      </c>
      <c r="C909" s="44" t="s">
        <v>761</v>
      </c>
      <c r="D909" s="45">
        <v>4.3287037037037035E-3</v>
      </c>
      <c r="E909" s="44"/>
      <c r="F909" s="45">
        <f>Curso[[#This Row],[Tempo]]*$AG$4</f>
        <v>8.5846735251231213E-3</v>
      </c>
      <c r="G909" s="46">
        <f t="shared" si="59"/>
        <v>6.6632904588999127</v>
      </c>
      <c r="H909" s="47">
        <f>_xlfn.XLOOKUP(Curso[[#This Row],[Tempo Progr Acum]],Controle[Tempo Esperado Acum],Controle[Data corrida],,1,1)</f>
        <v>44758</v>
      </c>
      <c r="I909" s="44"/>
      <c r="J909" s="48">
        <f ca="1">IF(Curso[[#This Row],[Data Prevista]]&gt;TODAY(),0,IF(Curso[[#This Row],[Data Prevista]]=TODAY(),3,2))</f>
        <v>0</v>
      </c>
      <c r="K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9" s="53" t="str">
        <f>IF((Curso[[#This Row],[Estudado]]-7)&lt;$H$2,"",Curso[[#This Row],[Estudado]]-7)</f>
        <v/>
      </c>
      <c r="M909" s="53" t="str">
        <f>IF((Curso[[#This Row],[Estudado]]-15)&lt;$H$2,"",Curso[[#This Row],[Estudado]]-15)</f>
        <v/>
      </c>
      <c r="N909" s="53" t="str">
        <f>IF((Curso[[#This Row],[Estudado]]-30)&lt;$H$2,"",Curso[[#This Row],[Estudado]]-30)</f>
        <v/>
      </c>
      <c r="O909" s="53" t="str">
        <f>IF((Curso[[#This Row],[Estudado]]-60)&lt;$H$2,"",Curso[[#This Row],[Estudado]]-60)</f>
        <v/>
      </c>
      <c r="P909" s="53" t="str">
        <f>IF((Curso[[#This Row],[Estudado]]-120)&lt;$H$2,"",Curso[[#This Row],[Estudado]]-120)</f>
        <v/>
      </c>
      <c r="Q909" s="48"/>
    </row>
    <row r="910" spans="1:17" x14ac:dyDescent="0.25">
      <c r="A910" s="44">
        <f t="shared" si="60"/>
        <v>909</v>
      </c>
      <c r="B910" s="44" t="s">
        <v>493</v>
      </c>
      <c r="C910" s="44" t="s">
        <v>762</v>
      </c>
      <c r="D910" s="45">
        <v>4.4328703703703709E-3</v>
      </c>
      <c r="E910" s="44"/>
      <c r="F910" s="45">
        <f>Curso[[#This Row],[Tempo]]*$AG$4</f>
        <v>8.7912565778667275E-3</v>
      </c>
      <c r="G910" s="46">
        <f t="shared" si="59"/>
        <v>6.6720817154777796</v>
      </c>
      <c r="H910" s="47">
        <f>_xlfn.XLOOKUP(Curso[[#This Row],[Tempo Progr Acum]],Controle[Tempo Esperado Acum],Controle[Data corrida],,1,1)</f>
        <v>44758</v>
      </c>
      <c r="I910" s="44"/>
      <c r="J910" s="48">
        <f ca="1">IF(Curso[[#This Row],[Data Prevista]]&gt;TODAY(),0,IF(Curso[[#This Row],[Data Prevista]]=TODAY(),3,2))</f>
        <v>0</v>
      </c>
      <c r="K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0" s="53" t="str">
        <f>IF((Curso[[#This Row],[Estudado]]-7)&lt;$H$2,"",Curso[[#This Row],[Estudado]]-7)</f>
        <v/>
      </c>
      <c r="M910" s="53" t="str">
        <f>IF((Curso[[#This Row],[Estudado]]-15)&lt;$H$2,"",Curso[[#This Row],[Estudado]]-15)</f>
        <v/>
      </c>
      <c r="N910" s="53" t="str">
        <f>IF((Curso[[#This Row],[Estudado]]-30)&lt;$H$2,"",Curso[[#This Row],[Estudado]]-30)</f>
        <v/>
      </c>
      <c r="O910" s="53" t="str">
        <f>IF((Curso[[#This Row],[Estudado]]-60)&lt;$H$2,"",Curso[[#This Row],[Estudado]]-60)</f>
        <v/>
      </c>
      <c r="P910" s="53" t="str">
        <f>IF((Curso[[#This Row],[Estudado]]-120)&lt;$H$2,"",Curso[[#This Row],[Estudado]]-120)</f>
        <v/>
      </c>
      <c r="Q910" s="48"/>
    </row>
    <row r="911" spans="1:17" x14ac:dyDescent="0.25">
      <c r="A911" s="44">
        <f t="shared" si="60"/>
        <v>910</v>
      </c>
      <c r="B911" s="44" t="s">
        <v>493</v>
      </c>
      <c r="C911" s="44" t="s">
        <v>68</v>
      </c>
      <c r="D911" s="45">
        <v>0</v>
      </c>
      <c r="E911" s="44" t="s">
        <v>69</v>
      </c>
      <c r="F911" s="45">
        <f>Curso[[#This Row],[Tempo]]*$AG$4</f>
        <v>0</v>
      </c>
      <c r="G911" s="46">
        <f t="shared" si="59"/>
        <v>6.6720817154777796</v>
      </c>
      <c r="H911" s="47">
        <f>_xlfn.XLOOKUP(Curso[[#This Row],[Tempo Progr Acum]],Controle[Tempo Esperado Acum],Controle[Data corrida],,1,1)</f>
        <v>44758</v>
      </c>
      <c r="I911" s="44"/>
      <c r="J911" s="48">
        <f ca="1">IF(Curso[[#This Row],[Data Prevista]]&gt;TODAY(),0,IF(Curso[[#This Row],[Data Prevista]]=TODAY(),3,2))</f>
        <v>0</v>
      </c>
      <c r="K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1" s="53" t="str">
        <f>IF((Curso[[#This Row],[Estudado]]-7)&lt;$H$2,"",Curso[[#This Row],[Estudado]]-7)</f>
        <v/>
      </c>
      <c r="M911" s="53" t="str">
        <f>IF((Curso[[#This Row],[Estudado]]-15)&lt;$H$2,"",Curso[[#This Row],[Estudado]]-15)</f>
        <v/>
      </c>
      <c r="N911" s="53" t="str">
        <f>IF((Curso[[#This Row],[Estudado]]-30)&lt;$H$2,"",Curso[[#This Row],[Estudado]]-30)</f>
        <v/>
      </c>
      <c r="O911" s="53" t="str">
        <f>IF((Curso[[#This Row],[Estudado]]-60)&lt;$H$2,"",Curso[[#This Row],[Estudado]]-60)</f>
        <v/>
      </c>
      <c r="P911" s="53" t="str">
        <f>IF((Curso[[#This Row],[Estudado]]-120)&lt;$H$2,"",Curso[[#This Row],[Estudado]]-120)</f>
        <v/>
      </c>
      <c r="Q911" s="48"/>
    </row>
    <row r="912" spans="1:17" x14ac:dyDescent="0.25">
      <c r="A912" s="44">
        <f t="shared" si="60"/>
        <v>911</v>
      </c>
      <c r="B912" s="44" t="s">
        <v>493</v>
      </c>
      <c r="C912" s="44" t="s">
        <v>70</v>
      </c>
      <c r="D912" s="45">
        <v>0</v>
      </c>
      <c r="E912" s="44" t="s">
        <v>7</v>
      </c>
      <c r="F912" s="45">
        <f>Curso[[#This Row],[Tempo]]*$AG$4</f>
        <v>0</v>
      </c>
      <c r="G912" s="46">
        <f t="shared" si="59"/>
        <v>6.6720817154777796</v>
      </c>
      <c r="H912" s="47">
        <f>_xlfn.XLOOKUP(Curso[[#This Row],[Tempo Progr Acum]],Controle[Tempo Esperado Acum],Controle[Data corrida],,1,1)</f>
        <v>44758</v>
      </c>
      <c r="I912" s="44"/>
      <c r="J912" s="48">
        <f ca="1">IF(Curso[[#This Row],[Data Prevista]]&gt;TODAY(),0,IF(Curso[[#This Row],[Data Prevista]]=TODAY(),3,2))</f>
        <v>0</v>
      </c>
      <c r="K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2" s="53" t="str">
        <f>IF((Curso[[#This Row],[Estudado]]-7)&lt;$H$2,"",Curso[[#This Row],[Estudado]]-7)</f>
        <v/>
      </c>
      <c r="M912" s="53" t="str">
        <f>IF((Curso[[#This Row],[Estudado]]-15)&lt;$H$2,"",Curso[[#This Row],[Estudado]]-15)</f>
        <v/>
      </c>
      <c r="N912" s="53" t="str">
        <f>IF((Curso[[#This Row],[Estudado]]-30)&lt;$H$2,"",Curso[[#This Row],[Estudado]]-30)</f>
        <v/>
      </c>
      <c r="O912" s="53" t="str">
        <f>IF((Curso[[#This Row],[Estudado]]-60)&lt;$H$2,"",Curso[[#This Row],[Estudado]]-60)</f>
        <v/>
      </c>
      <c r="P912" s="53" t="str">
        <f>IF((Curso[[#This Row],[Estudado]]-120)&lt;$H$2,"",Curso[[#This Row],[Estudado]]-120)</f>
        <v/>
      </c>
      <c r="Q912" s="48"/>
    </row>
    <row r="913" spans="1:17" x14ac:dyDescent="0.25">
      <c r="A913" s="44">
        <f t="shared" si="60"/>
        <v>912</v>
      </c>
      <c r="B913" s="44" t="s">
        <v>493</v>
      </c>
      <c r="C913" s="44" t="s">
        <v>39</v>
      </c>
      <c r="D913" s="45">
        <v>0</v>
      </c>
      <c r="E913" s="44" t="s">
        <v>7</v>
      </c>
      <c r="F913" s="45">
        <f>Curso[[#This Row],[Tempo]]*$AG$4</f>
        <v>0</v>
      </c>
      <c r="G913" s="46">
        <f t="shared" si="59"/>
        <v>6.6720817154777796</v>
      </c>
      <c r="H913" s="47">
        <f>_xlfn.XLOOKUP(Curso[[#This Row],[Tempo Progr Acum]],Controle[Tempo Esperado Acum],Controle[Data corrida],,1,1)</f>
        <v>44758</v>
      </c>
      <c r="I913" s="44"/>
      <c r="J913" s="48">
        <f ca="1">IF(Curso[[#This Row],[Data Prevista]]&gt;TODAY(),0,IF(Curso[[#This Row],[Data Prevista]]=TODAY(),3,2))</f>
        <v>0</v>
      </c>
      <c r="K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3" s="53" t="str">
        <f>IF((Curso[[#This Row],[Estudado]]-7)&lt;$H$2,"",Curso[[#This Row],[Estudado]]-7)</f>
        <v/>
      </c>
      <c r="M913" s="53" t="str">
        <f>IF((Curso[[#This Row],[Estudado]]-15)&lt;$H$2,"",Curso[[#This Row],[Estudado]]-15)</f>
        <v/>
      </c>
      <c r="N913" s="53" t="str">
        <f>IF((Curso[[#This Row],[Estudado]]-30)&lt;$H$2,"",Curso[[#This Row],[Estudado]]-30)</f>
        <v/>
      </c>
      <c r="O913" s="53" t="str">
        <f>IF((Curso[[#This Row],[Estudado]]-60)&lt;$H$2,"",Curso[[#This Row],[Estudado]]-60)</f>
        <v/>
      </c>
      <c r="P913" s="53" t="str">
        <f>IF((Curso[[#This Row],[Estudado]]-120)&lt;$H$2,"",Curso[[#This Row],[Estudado]]-120)</f>
        <v/>
      </c>
      <c r="Q913" s="48"/>
    </row>
    <row r="914" spans="1:17" x14ac:dyDescent="0.25">
      <c r="A914" s="44">
        <f t="shared" si="60"/>
        <v>913</v>
      </c>
      <c r="B914" s="44" t="s">
        <v>493</v>
      </c>
      <c r="C914" s="44" t="s">
        <v>271</v>
      </c>
      <c r="D914" s="45">
        <v>0</v>
      </c>
      <c r="E914" s="44" t="s">
        <v>7</v>
      </c>
      <c r="F914" s="45">
        <f>Curso[[#This Row],[Tempo]]*$AG$4</f>
        <v>0</v>
      </c>
      <c r="G914" s="46">
        <f t="shared" si="59"/>
        <v>6.6720817154777796</v>
      </c>
      <c r="H914" s="47">
        <f>_xlfn.XLOOKUP(Curso[[#This Row],[Tempo Progr Acum]],Controle[Tempo Esperado Acum],Controle[Data corrida],,1,1)</f>
        <v>44758</v>
      </c>
      <c r="I914" s="44"/>
      <c r="J914" s="48">
        <f ca="1">IF(Curso[[#This Row],[Data Prevista]]&gt;TODAY(),0,IF(Curso[[#This Row],[Data Prevista]]=TODAY(),3,2))</f>
        <v>0</v>
      </c>
      <c r="K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4" s="53" t="str">
        <f>IF((Curso[[#This Row],[Estudado]]-7)&lt;$H$2,"",Curso[[#This Row],[Estudado]]-7)</f>
        <v/>
      </c>
      <c r="M914" s="53" t="str">
        <f>IF((Curso[[#This Row],[Estudado]]-15)&lt;$H$2,"",Curso[[#This Row],[Estudado]]-15)</f>
        <v/>
      </c>
      <c r="N914" s="53" t="str">
        <f>IF((Curso[[#This Row],[Estudado]]-30)&lt;$H$2,"",Curso[[#This Row],[Estudado]]-30)</f>
        <v/>
      </c>
      <c r="O914" s="53" t="str">
        <f>IF((Curso[[#This Row],[Estudado]]-60)&lt;$H$2,"",Curso[[#This Row],[Estudado]]-60)</f>
        <v/>
      </c>
      <c r="P914" s="53" t="str">
        <f>IF((Curso[[#This Row],[Estudado]]-120)&lt;$H$2,"",Curso[[#This Row],[Estudado]]-120)</f>
        <v/>
      </c>
      <c r="Q914" s="48"/>
    </row>
    <row r="915" spans="1:17" x14ac:dyDescent="0.25">
      <c r="A915" s="44">
        <f t="shared" si="60"/>
        <v>914</v>
      </c>
      <c r="B915" s="44" t="s">
        <v>493</v>
      </c>
      <c r="C915" s="44" t="s">
        <v>42</v>
      </c>
      <c r="D915" s="45">
        <v>4.1666666666666666E-3</v>
      </c>
      <c r="E915" s="44"/>
      <c r="F915" s="45">
        <f>Curso[[#This Row],[Tempo]]*$AG$4</f>
        <v>8.2633221097441808E-3</v>
      </c>
      <c r="G915" s="46">
        <f t="shared" si="59"/>
        <v>6.6803450375875242</v>
      </c>
      <c r="H915" s="47">
        <f>_xlfn.XLOOKUP(Curso[[#This Row],[Tempo Progr Acum]],Controle[Tempo Esperado Acum],Controle[Data corrida],,1,1)</f>
        <v>44758</v>
      </c>
      <c r="I915" s="44"/>
      <c r="J915" s="48">
        <f ca="1">IF(Curso[[#This Row],[Data Prevista]]&gt;TODAY(),0,IF(Curso[[#This Row],[Data Prevista]]=TODAY(),3,2))</f>
        <v>0</v>
      </c>
      <c r="K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5" s="53" t="str">
        <f>IF((Curso[[#This Row],[Estudado]]-7)&lt;$H$2,"",Curso[[#This Row],[Estudado]]-7)</f>
        <v/>
      </c>
      <c r="M915" s="53" t="str">
        <f>IF((Curso[[#This Row],[Estudado]]-15)&lt;$H$2,"",Curso[[#This Row],[Estudado]]-15)</f>
        <v/>
      </c>
      <c r="N915" s="53" t="str">
        <f>IF((Curso[[#This Row],[Estudado]]-30)&lt;$H$2,"",Curso[[#This Row],[Estudado]]-30)</f>
        <v/>
      </c>
      <c r="O915" s="53" t="str">
        <f>IF((Curso[[#This Row],[Estudado]]-60)&lt;$H$2,"",Curso[[#This Row],[Estudado]]-60)</f>
        <v/>
      </c>
      <c r="P915" s="53" t="str">
        <f>IF((Curso[[#This Row],[Estudado]]-120)&lt;$H$2,"",Curso[[#This Row],[Estudado]]-120)</f>
        <v/>
      </c>
      <c r="Q915" s="48"/>
    </row>
    <row r="916" spans="1:17" x14ac:dyDescent="0.25">
      <c r="A916" s="44">
        <f t="shared" si="60"/>
        <v>915</v>
      </c>
      <c r="B916" s="44" t="s">
        <v>493</v>
      </c>
      <c r="C916" s="44" t="s">
        <v>763</v>
      </c>
      <c r="D916" s="45">
        <v>3.3333333333333335E-3</v>
      </c>
      <c r="E916" s="44"/>
      <c r="F916" s="45">
        <f>Curso[[#This Row],[Tempo]]*$AG$4</f>
        <v>6.6106576877953457E-3</v>
      </c>
      <c r="G916" s="46">
        <f t="shared" si="59"/>
        <v>6.6869556952753193</v>
      </c>
      <c r="H916" s="47">
        <f>_xlfn.XLOOKUP(Curso[[#This Row],[Tempo Progr Acum]],Controle[Tempo Esperado Acum],Controle[Data corrida],,1,1)</f>
        <v>44758</v>
      </c>
      <c r="I916" s="44"/>
      <c r="J916" s="48">
        <f ca="1">IF(Curso[[#This Row],[Data Prevista]]&gt;TODAY(),0,IF(Curso[[#This Row],[Data Prevista]]=TODAY(),3,2))</f>
        <v>0</v>
      </c>
      <c r="K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6" s="53" t="str">
        <f>IF((Curso[[#This Row],[Estudado]]-7)&lt;$H$2,"",Curso[[#This Row],[Estudado]]-7)</f>
        <v/>
      </c>
      <c r="M916" s="53" t="str">
        <f>IF((Curso[[#This Row],[Estudado]]-15)&lt;$H$2,"",Curso[[#This Row],[Estudado]]-15)</f>
        <v/>
      </c>
      <c r="N916" s="53" t="str">
        <f>IF((Curso[[#This Row],[Estudado]]-30)&lt;$H$2,"",Curso[[#This Row],[Estudado]]-30)</f>
        <v/>
      </c>
      <c r="O916" s="53" t="str">
        <f>IF((Curso[[#This Row],[Estudado]]-60)&lt;$H$2,"",Curso[[#This Row],[Estudado]]-60)</f>
        <v/>
      </c>
      <c r="P916" s="53" t="str">
        <f>IF((Curso[[#This Row],[Estudado]]-120)&lt;$H$2,"",Curso[[#This Row],[Estudado]]-120)</f>
        <v/>
      </c>
      <c r="Q916" s="48"/>
    </row>
    <row r="917" spans="1:17" x14ac:dyDescent="0.25">
      <c r="A917" s="44">
        <f t="shared" si="60"/>
        <v>916</v>
      </c>
      <c r="B917" s="44" t="s">
        <v>493</v>
      </c>
      <c r="C917" s="44" t="s">
        <v>764</v>
      </c>
      <c r="D917" s="45">
        <v>4.4907407407407405E-3</v>
      </c>
      <c r="E917" s="44"/>
      <c r="F917" s="45">
        <f>Curso[[#This Row],[Tempo]]*$AG$4</f>
        <v>8.9060249405020619E-3</v>
      </c>
      <c r="G917" s="46">
        <f t="shared" si="59"/>
        <v>6.695861720215821</v>
      </c>
      <c r="H917" s="47">
        <f>_xlfn.XLOOKUP(Curso[[#This Row],[Tempo Progr Acum]],Controle[Tempo Esperado Acum],Controle[Data corrida],,1,1)</f>
        <v>44758</v>
      </c>
      <c r="I917" s="44"/>
      <c r="J917" s="48">
        <f ca="1">IF(Curso[[#This Row],[Data Prevista]]&gt;TODAY(),0,IF(Curso[[#This Row],[Data Prevista]]=TODAY(),3,2))</f>
        <v>0</v>
      </c>
      <c r="K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7" s="53" t="str">
        <f>IF((Curso[[#This Row],[Estudado]]-7)&lt;$H$2,"",Curso[[#This Row],[Estudado]]-7)</f>
        <v/>
      </c>
      <c r="M917" s="53" t="str">
        <f>IF((Curso[[#This Row],[Estudado]]-15)&lt;$H$2,"",Curso[[#This Row],[Estudado]]-15)</f>
        <v/>
      </c>
      <c r="N917" s="53" t="str">
        <f>IF((Curso[[#This Row],[Estudado]]-30)&lt;$H$2,"",Curso[[#This Row],[Estudado]]-30)</f>
        <v/>
      </c>
      <c r="O917" s="53" t="str">
        <f>IF((Curso[[#This Row],[Estudado]]-60)&lt;$H$2,"",Curso[[#This Row],[Estudado]]-60)</f>
        <v/>
      </c>
      <c r="P917" s="53" t="str">
        <f>IF((Curso[[#This Row],[Estudado]]-120)&lt;$H$2,"",Curso[[#This Row],[Estudado]]-120)</f>
        <v/>
      </c>
      <c r="Q917" s="48"/>
    </row>
    <row r="918" spans="1:17" x14ac:dyDescent="0.25">
      <c r="A918" s="44">
        <f t="shared" si="60"/>
        <v>917</v>
      </c>
      <c r="B918" s="44" t="s">
        <v>493</v>
      </c>
      <c r="C918" s="44" t="s">
        <v>765</v>
      </c>
      <c r="D918" s="45">
        <v>4.5254629629629629E-3</v>
      </c>
      <c r="E918" s="44"/>
      <c r="F918" s="45">
        <f>Curso[[#This Row],[Tempo]]*$AG$4</f>
        <v>8.9748859580832639E-3</v>
      </c>
      <c r="G918" s="46">
        <f t="shared" si="59"/>
        <v>6.7048366061739042</v>
      </c>
      <c r="H918" s="47">
        <f>_xlfn.XLOOKUP(Curso[[#This Row],[Tempo Progr Acum]],Controle[Tempo Esperado Acum],Controle[Data corrida],,1,1)</f>
        <v>44758</v>
      </c>
      <c r="I918" s="44"/>
      <c r="J918" s="48">
        <f ca="1">IF(Curso[[#This Row],[Data Prevista]]&gt;TODAY(),0,IF(Curso[[#This Row],[Data Prevista]]=TODAY(),3,2))</f>
        <v>0</v>
      </c>
      <c r="K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8" s="53" t="str">
        <f>IF((Curso[[#This Row],[Estudado]]-7)&lt;$H$2,"",Curso[[#This Row],[Estudado]]-7)</f>
        <v/>
      </c>
      <c r="M918" s="53" t="str">
        <f>IF((Curso[[#This Row],[Estudado]]-15)&lt;$H$2,"",Curso[[#This Row],[Estudado]]-15)</f>
        <v/>
      </c>
      <c r="N918" s="53" t="str">
        <f>IF((Curso[[#This Row],[Estudado]]-30)&lt;$H$2,"",Curso[[#This Row],[Estudado]]-30)</f>
        <v/>
      </c>
      <c r="O918" s="53" t="str">
        <f>IF((Curso[[#This Row],[Estudado]]-60)&lt;$H$2,"",Curso[[#This Row],[Estudado]]-60)</f>
        <v/>
      </c>
      <c r="P918" s="53" t="str">
        <f>IF((Curso[[#This Row],[Estudado]]-120)&lt;$H$2,"",Curso[[#This Row],[Estudado]]-120)</f>
        <v/>
      </c>
      <c r="Q918" s="48"/>
    </row>
    <row r="919" spans="1:17" x14ac:dyDescent="0.25">
      <c r="A919" s="44">
        <f t="shared" si="60"/>
        <v>918</v>
      </c>
      <c r="B919" s="44" t="s">
        <v>493</v>
      </c>
      <c r="C919" s="44" t="s">
        <v>766</v>
      </c>
      <c r="D919" s="45">
        <v>4.5486111111111109E-3</v>
      </c>
      <c r="E919" s="44"/>
      <c r="F919" s="45">
        <f>Curso[[#This Row],[Tempo]]*$AG$4</f>
        <v>9.020793303137398E-3</v>
      </c>
      <c r="G919" s="46">
        <f t="shared" si="59"/>
        <v>6.7138573994770416</v>
      </c>
      <c r="H919" s="47">
        <f>_xlfn.XLOOKUP(Curso[[#This Row],[Tempo Progr Acum]],Controle[Tempo Esperado Acum],Controle[Data corrida],,1,1)</f>
        <v>44758</v>
      </c>
      <c r="I919" s="44"/>
      <c r="J919" s="48">
        <f ca="1">IF(Curso[[#This Row],[Data Prevista]]&gt;TODAY(),0,IF(Curso[[#This Row],[Data Prevista]]=TODAY(),3,2))</f>
        <v>0</v>
      </c>
      <c r="K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9" s="53" t="str">
        <f>IF((Curso[[#This Row],[Estudado]]-7)&lt;$H$2,"",Curso[[#This Row],[Estudado]]-7)</f>
        <v/>
      </c>
      <c r="M919" s="53" t="str">
        <f>IF((Curso[[#This Row],[Estudado]]-15)&lt;$H$2,"",Curso[[#This Row],[Estudado]]-15)</f>
        <v/>
      </c>
      <c r="N919" s="53" t="str">
        <f>IF((Curso[[#This Row],[Estudado]]-30)&lt;$H$2,"",Curso[[#This Row],[Estudado]]-30)</f>
        <v/>
      </c>
      <c r="O919" s="53" t="str">
        <f>IF((Curso[[#This Row],[Estudado]]-60)&lt;$H$2,"",Curso[[#This Row],[Estudado]]-60)</f>
        <v/>
      </c>
      <c r="P919" s="53" t="str">
        <f>IF((Curso[[#This Row],[Estudado]]-120)&lt;$H$2,"",Curso[[#This Row],[Estudado]]-120)</f>
        <v/>
      </c>
      <c r="Q919" s="48"/>
    </row>
    <row r="920" spans="1:17" x14ac:dyDescent="0.25">
      <c r="A920" s="44">
        <f t="shared" si="60"/>
        <v>919</v>
      </c>
      <c r="B920" s="44" t="s">
        <v>493</v>
      </c>
      <c r="C920" s="44" t="s">
        <v>767</v>
      </c>
      <c r="D920" s="45">
        <v>3.6342592592592594E-3</v>
      </c>
      <c r="E920" s="44"/>
      <c r="F920" s="45">
        <f>Curso[[#This Row],[Tempo]]*$AG$4</f>
        <v>7.2074531734990918E-3</v>
      </c>
      <c r="G920" s="46">
        <f t="shared" si="59"/>
        <v>6.7210648526505405</v>
      </c>
      <c r="H920" s="47">
        <f>_xlfn.XLOOKUP(Curso[[#This Row],[Tempo Progr Acum]],Controle[Tempo Esperado Acum],Controle[Data corrida],,1,1)</f>
        <v>44760</v>
      </c>
      <c r="I920" s="44"/>
      <c r="J920" s="48">
        <f ca="1">IF(Curso[[#This Row],[Data Prevista]]&gt;TODAY(),0,IF(Curso[[#This Row],[Data Prevista]]=TODAY(),3,2))</f>
        <v>0</v>
      </c>
      <c r="K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0" s="53" t="str">
        <f>IF((Curso[[#This Row],[Estudado]]-7)&lt;$H$2,"",Curso[[#This Row],[Estudado]]-7)</f>
        <v/>
      </c>
      <c r="M920" s="53" t="str">
        <f>IF((Curso[[#This Row],[Estudado]]-15)&lt;$H$2,"",Curso[[#This Row],[Estudado]]-15)</f>
        <v/>
      </c>
      <c r="N920" s="53" t="str">
        <f>IF((Curso[[#This Row],[Estudado]]-30)&lt;$H$2,"",Curso[[#This Row],[Estudado]]-30)</f>
        <v/>
      </c>
      <c r="O920" s="53" t="str">
        <f>IF((Curso[[#This Row],[Estudado]]-60)&lt;$H$2,"",Curso[[#This Row],[Estudado]]-60)</f>
        <v/>
      </c>
      <c r="P920" s="53" t="str">
        <f>IF((Curso[[#This Row],[Estudado]]-120)&lt;$H$2,"",Curso[[#This Row],[Estudado]]-120)</f>
        <v/>
      </c>
      <c r="Q920" s="48"/>
    </row>
    <row r="921" spans="1:17" x14ac:dyDescent="0.25">
      <c r="A921" s="44">
        <f t="shared" si="60"/>
        <v>920</v>
      </c>
      <c r="B921" s="44" t="s">
        <v>493</v>
      </c>
      <c r="C921" s="44" t="s">
        <v>768</v>
      </c>
      <c r="D921" s="45">
        <v>4.409722222222222E-3</v>
      </c>
      <c r="E921" s="44"/>
      <c r="F921" s="45">
        <f>Curso[[#This Row],[Tempo]]*$AG$4</f>
        <v>8.7453492328125916E-3</v>
      </c>
      <c r="G921" s="46">
        <f t="shared" si="59"/>
        <v>6.7298102018833532</v>
      </c>
      <c r="H921" s="47">
        <f>_xlfn.XLOOKUP(Curso[[#This Row],[Tempo Progr Acum]],Controle[Tempo Esperado Acum],Controle[Data corrida],,1,1)</f>
        <v>44760</v>
      </c>
      <c r="I921" s="44"/>
      <c r="J921" s="48">
        <f ca="1">IF(Curso[[#This Row],[Data Prevista]]&gt;TODAY(),0,IF(Curso[[#This Row],[Data Prevista]]=TODAY(),3,2))</f>
        <v>0</v>
      </c>
      <c r="K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1" s="53" t="str">
        <f>IF((Curso[[#This Row],[Estudado]]-7)&lt;$H$2,"",Curso[[#This Row],[Estudado]]-7)</f>
        <v/>
      </c>
      <c r="M921" s="53" t="str">
        <f>IF((Curso[[#This Row],[Estudado]]-15)&lt;$H$2,"",Curso[[#This Row],[Estudado]]-15)</f>
        <v/>
      </c>
      <c r="N921" s="53" t="str">
        <f>IF((Curso[[#This Row],[Estudado]]-30)&lt;$H$2,"",Curso[[#This Row],[Estudado]]-30)</f>
        <v/>
      </c>
      <c r="O921" s="53" t="str">
        <f>IF((Curso[[#This Row],[Estudado]]-60)&lt;$H$2,"",Curso[[#This Row],[Estudado]]-60)</f>
        <v/>
      </c>
      <c r="P921" s="53" t="str">
        <f>IF((Curso[[#This Row],[Estudado]]-120)&lt;$H$2,"",Curso[[#This Row],[Estudado]]-120)</f>
        <v/>
      </c>
      <c r="Q921" s="48"/>
    </row>
    <row r="922" spans="1:17" x14ac:dyDescent="0.25">
      <c r="A922" s="44">
        <f t="shared" si="60"/>
        <v>921</v>
      </c>
      <c r="B922" s="44" t="s">
        <v>493</v>
      </c>
      <c r="C922" s="44" t="s">
        <v>769</v>
      </c>
      <c r="D922" s="45">
        <v>3.4606481481481485E-3</v>
      </c>
      <c r="E922" s="44"/>
      <c r="F922" s="45">
        <f>Curso[[#This Row],[Tempo]]*$AG$4</f>
        <v>6.8631480855930842E-3</v>
      </c>
      <c r="G922" s="46">
        <f t="shared" si="59"/>
        <v>6.736673349968946</v>
      </c>
      <c r="H922" s="47">
        <f>_xlfn.XLOOKUP(Curso[[#This Row],[Tempo Progr Acum]],Controle[Tempo Esperado Acum],Controle[Data corrida],,1,1)</f>
        <v>44760</v>
      </c>
      <c r="I922" s="44"/>
      <c r="J922" s="48">
        <f ca="1">IF(Curso[[#This Row],[Data Prevista]]&gt;TODAY(),0,IF(Curso[[#This Row],[Data Prevista]]=TODAY(),3,2))</f>
        <v>0</v>
      </c>
      <c r="K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2" s="53" t="str">
        <f>IF((Curso[[#This Row],[Estudado]]-7)&lt;$H$2,"",Curso[[#This Row],[Estudado]]-7)</f>
        <v/>
      </c>
      <c r="M922" s="53" t="str">
        <f>IF((Curso[[#This Row],[Estudado]]-15)&lt;$H$2,"",Curso[[#This Row],[Estudado]]-15)</f>
        <v/>
      </c>
      <c r="N922" s="53" t="str">
        <f>IF((Curso[[#This Row],[Estudado]]-30)&lt;$H$2,"",Curso[[#This Row],[Estudado]]-30)</f>
        <v/>
      </c>
      <c r="O922" s="53" t="str">
        <f>IF((Curso[[#This Row],[Estudado]]-60)&lt;$H$2,"",Curso[[#This Row],[Estudado]]-60)</f>
        <v/>
      </c>
      <c r="P922" s="53" t="str">
        <f>IF((Curso[[#This Row],[Estudado]]-120)&lt;$H$2,"",Curso[[#This Row],[Estudado]]-120)</f>
        <v/>
      </c>
      <c r="Q922" s="48"/>
    </row>
    <row r="923" spans="1:17" x14ac:dyDescent="0.25">
      <c r="A923" s="44">
        <f t="shared" si="60"/>
        <v>922</v>
      </c>
      <c r="B923" s="44" t="s">
        <v>493</v>
      </c>
      <c r="C923" s="44" t="s">
        <v>770</v>
      </c>
      <c r="D923" s="45">
        <v>2.488425925925926E-3</v>
      </c>
      <c r="E923" s="44"/>
      <c r="F923" s="45">
        <f>Curso[[#This Row],[Tempo]]*$AG$4</f>
        <v>4.9350395933194418E-3</v>
      </c>
      <c r="G923" s="46">
        <f t="shared" si="59"/>
        <v>6.7416083895622654</v>
      </c>
      <c r="H923" s="47">
        <f>_xlfn.XLOOKUP(Curso[[#This Row],[Tempo Progr Acum]],Controle[Tempo Esperado Acum],Controle[Data corrida],,1,1)</f>
        <v>44760</v>
      </c>
      <c r="I923" s="44"/>
      <c r="J923" s="48">
        <f ca="1">IF(Curso[[#This Row],[Data Prevista]]&gt;TODAY(),0,IF(Curso[[#This Row],[Data Prevista]]=TODAY(),3,2))</f>
        <v>0</v>
      </c>
      <c r="K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3" s="53" t="str">
        <f>IF((Curso[[#This Row],[Estudado]]-7)&lt;$H$2,"",Curso[[#This Row],[Estudado]]-7)</f>
        <v/>
      </c>
      <c r="M923" s="53" t="str">
        <f>IF((Curso[[#This Row],[Estudado]]-15)&lt;$H$2,"",Curso[[#This Row],[Estudado]]-15)</f>
        <v/>
      </c>
      <c r="N923" s="53" t="str">
        <f>IF((Curso[[#This Row],[Estudado]]-30)&lt;$H$2,"",Curso[[#This Row],[Estudado]]-30)</f>
        <v/>
      </c>
      <c r="O923" s="53" t="str">
        <f>IF((Curso[[#This Row],[Estudado]]-60)&lt;$H$2,"",Curso[[#This Row],[Estudado]]-60)</f>
        <v/>
      </c>
      <c r="P923" s="53" t="str">
        <f>IF((Curso[[#This Row],[Estudado]]-120)&lt;$H$2,"",Curso[[#This Row],[Estudado]]-120)</f>
        <v/>
      </c>
      <c r="Q923" s="48"/>
    </row>
    <row r="924" spans="1:17" x14ac:dyDescent="0.25">
      <c r="A924" s="44">
        <f t="shared" si="60"/>
        <v>923</v>
      </c>
      <c r="B924" s="44" t="s">
        <v>493</v>
      </c>
      <c r="C924" s="44" t="s">
        <v>771</v>
      </c>
      <c r="D924" s="45">
        <v>3.530092592592592E-3</v>
      </c>
      <c r="E924" s="44"/>
      <c r="F924" s="45">
        <f>Curso[[#This Row],[Tempo]]*$AG$4</f>
        <v>7.0008701207554857E-3</v>
      </c>
      <c r="G924" s="46">
        <f t="shared" si="59"/>
        <v>6.7486092596830209</v>
      </c>
      <c r="H924" s="47">
        <f>_xlfn.XLOOKUP(Curso[[#This Row],[Tempo Progr Acum]],Controle[Tempo Esperado Acum],Controle[Data corrida],,1,1)</f>
        <v>44760</v>
      </c>
      <c r="I924" s="44"/>
      <c r="J924" s="48">
        <f ca="1">IF(Curso[[#This Row],[Data Prevista]]&gt;TODAY(),0,IF(Curso[[#This Row],[Data Prevista]]=TODAY(),3,2))</f>
        <v>0</v>
      </c>
      <c r="K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4" s="53" t="str">
        <f>IF((Curso[[#This Row],[Estudado]]-7)&lt;$H$2,"",Curso[[#This Row],[Estudado]]-7)</f>
        <v/>
      </c>
      <c r="M924" s="53" t="str">
        <f>IF((Curso[[#This Row],[Estudado]]-15)&lt;$H$2,"",Curso[[#This Row],[Estudado]]-15)</f>
        <v/>
      </c>
      <c r="N924" s="53" t="str">
        <f>IF((Curso[[#This Row],[Estudado]]-30)&lt;$H$2,"",Curso[[#This Row],[Estudado]]-30)</f>
        <v/>
      </c>
      <c r="O924" s="53" t="str">
        <f>IF((Curso[[#This Row],[Estudado]]-60)&lt;$H$2,"",Curso[[#This Row],[Estudado]]-60)</f>
        <v/>
      </c>
      <c r="P924" s="53" t="str">
        <f>IF((Curso[[#This Row],[Estudado]]-120)&lt;$H$2,"",Curso[[#This Row],[Estudado]]-120)</f>
        <v/>
      </c>
      <c r="Q924" s="48"/>
    </row>
    <row r="925" spans="1:17" x14ac:dyDescent="0.25">
      <c r="A925" s="44">
        <f t="shared" si="60"/>
        <v>924</v>
      </c>
      <c r="B925" s="44" t="s">
        <v>493</v>
      </c>
      <c r="C925" s="44" t="s">
        <v>772</v>
      </c>
      <c r="D925" s="45">
        <v>2.615740740740741E-3</v>
      </c>
      <c r="E925" s="44"/>
      <c r="F925" s="45">
        <f>Curso[[#This Row],[Tempo]]*$AG$4</f>
        <v>5.1875299911171811E-3</v>
      </c>
      <c r="G925" s="46">
        <f t="shared" si="59"/>
        <v>6.753796789674138</v>
      </c>
      <c r="H925" s="47">
        <f>_xlfn.XLOOKUP(Curso[[#This Row],[Tempo Progr Acum]],Controle[Tempo Esperado Acum],Controle[Data corrida],,1,1)</f>
        <v>44760</v>
      </c>
      <c r="I925" s="44"/>
      <c r="J925" s="48">
        <f ca="1">IF(Curso[[#This Row],[Data Prevista]]&gt;TODAY(),0,IF(Curso[[#This Row],[Data Prevista]]=TODAY(),3,2))</f>
        <v>0</v>
      </c>
      <c r="K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5" s="53" t="str">
        <f>IF((Curso[[#This Row],[Estudado]]-7)&lt;$H$2,"",Curso[[#This Row],[Estudado]]-7)</f>
        <v/>
      </c>
      <c r="M925" s="53" t="str">
        <f>IF((Curso[[#This Row],[Estudado]]-15)&lt;$H$2,"",Curso[[#This Row],[Estudado]]-15)</f>
        <v/>
      </c>
      <c r="N925" s="53" t="str">
        <f>IF((Curso[[#This Row],[Estudado]]-30)&lt;$H$2,"",Curso[[#This Row],[Estudado]]-30)</f>
        <v/>
      </c>
      <c r="O925" s="53" t="str">
        <f>IF((Curso[[#This Row],[Estudado]]-60)&lt;$H$2,"",Curso[[#This Row],[Estudado]]-60)</f>
        <v/>
      </c>
      <c r="P925" s="53" t="str">
        <f>IF((Curso[[#This Row],[Estudado]]-120)&lt;$H$2,"",Curso[[#This Row],[Estudado]]-120)</f>
        <v/>
      </c>
      <c r="Q925" s="48"/>
    </row>
    <row r="926" spans="1:17" x14ac:dyDescent="0.25">
      <c r="A926" s="44">
        <f t="shared" si="60"/>
        <v>925</v>
      </c>
      <c r="B926" s="44" t="s">
        <v>493</v>
      </c>
      <c r="C926" s="44" t="s">
        <v>773</v>
      </c>
      <c r="D926" s="45">
        <v>1.5162037037037036E-3</v>
      </c>
      <c r="E926" s="44"/>
      <c r="F926" s="45">
        <f>Curso[[#This Row],[Tempo]]*$AG$4</f>
        <v>3.0069311010457989E-3</v>
      </c>
      <c r="G926" s="46">
        <f t="shared" si="59"/>
        <v>6.7568037207751841</v>
      </c>
      <c r="H926" s="47">
        <f>_xlfn.XLOOKUP(Curso[[#This Row],[Tempo Progr Acum]],Controle[Tempo Esperado Acum],Controle[Data corrida],,1,1)</f>
        <v>44760</v>
      </c>
      <c r="I926" s="44"/>
      <c r="J926" s="48">
        <f ca="1">IF(Curso[[#This Row],[Data Prevista]]&gt;TODAY(),0,IF(Curso[[#This Row],[Data Prevista]]=TODAY(),3,2))</f>
        <v>0</v>
      </c>
      <c r="K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6" s="53" t="str">
        <f>IF((Curso[[#This Row],[Estudado]]-7)&lt;$H$2,"",Curso[[#This Row],[Estudado]]-7)</f>
        <v/>
      </c>
      <c r="M926" s="53" t="str">
        <f>IF((Curso[[#This Row],[Estudado]]-15)&lt;$H$2,"",Curso[[#This Row],[Estudado]]-15)</f>
        <v/>
      </c>
      <c r="N926" s="53" t="str">
        <f>IF((Curso[[#This Row],[Estudado]]-30)&lt;$H$2,"",Curso[[#This Row],[Estudado]]-30)</f>
        <v/>
      </c>
      <c r="O926" s="53" t="str">
        <f>IF((Curso[[#This Row],[Estudado]]-60)&lt;$H$2,"",Curso[[#This Row],[Estudado]]-60)</f>
        <v/>
      </c>
      <c r="P926" s="53" t="str">
        <f>IF((Curso[[#This Row],[Estudado]]-120)&lt;$H$2,"",Curso[[#This Row],[Estudado]]-120)</f>
        <v/>
      </c>
      <c r="Q926" s="48"/>
    </row>
    <row r="927" spans="1:17" x14ac:dyDescent="0.25">
      <c r="A927" s="44">
        <f t="shared" si="60"/>
        <v>926</v>
      </c>
      <c r="B927" s="44" t="s">
        <v>493</v>
      </c>
      <c r="C927" s="44" t="s">
        <v>774</v>
      </c>
      <c r="D927" s="45">
        <v>6.9560185185185185E-3</v>
      </c>
      <c r="E927" s="44"/>
      <c r="F927" s="45">
        <f>Curso[[#This Row],[Tempo]]*$AG$4</f>
        <v>1.3795157188767369E-2</v>
      </c>
      <c r="G927" s="46">
        <f t="shared" si="59"/>
        <v>6.7705988779639519</v>
      </c>
      <c r="H927" s="47">
        <f>_xlfn.XLOOKUP(Curso[[#This Row],[Tempo Progr Acum]],Controle[Tempo Esperado Acum],Controle[Data corrida],,1,1)</f>
        <v>44760</v>
      </c>
      <c r="I927" s="44"/>
      <c r="J927" s="48">
        <f ca="1">IF(Curso[[#This Row],[Data Prevista]]&gt;TODAY(),0,IF(Curso[[#This Row],[Data Prevista]]=TODAY(),3,2))</f>
        <v>0</v>
      </c>
      <c r="K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7" s="53" t="str">
        <f>IF((Curso[[#This Row],[Estudado]]-7)&lt;$H$2,"",Curso[[#This Row],[Estudado]]-7)</f>
        <v/>
      </c>
      <c r="M927" s="53" t="str">
        <f>IF((Curso[[#This Row],[Estudado]]-15)&lt;$H$2,"",Curso[[#This Row],[Estudado]]-15)</f>
        <v/>
      </c>
      <c r="N927" s="53" t="str">
        <f>IF((Curso[[#This Row],[Estudado]]-30)&lt;$H$2,"",Curso[[#This Row],[Estudado]]-30)</f>
        <v/>
      </c>
      <c r="O927" s="53" t="str">
        <f>IF((Curso[[#This Row],[Estudado]]-60)&lt;$H$2,"",Curso[[#This Row],[Estudado]]-60)</f>
        <v/>
      </c>
      <c r="P927" s="53" t="str">
        <f>IF((Curso[[#This Row],[Estudado]]-120)&lt;$H$2,"",Curso[[#This Row],[Estudado]]-120)</f>
        <v/>
      </c>
      <c r="Q927" s="48"/>
    </row>
    <row r="928" spans="1:17" x14ac:dyDescent="0.25">
      <c r="A928" s="44">
        <f t="shared" si="60"/>
        <v>927</v>
      </c>
      <c r="B928" s="44" t="s">
        <v>493</v>
      </c>
      <c r="C928" s="44" t="s">
        <v>775</v>
      </c>
      <c r="D928" s="45">
        <v>0</v>
      </c>
      <c r="E928" s="44" t="s">
        <v>7</v>
      </c>
      <c r="F928" s="45">
        <f>Curso[[#This Row],[Tempo]]*$AG$4</f>
        <v>0</v>
      </c>
      <c r="G928" s="46">
        <f t="shared" si="59"/>
        <v>6.7705988779639519</v>
      </c>
      <c r="H928" s="47">
        <f>_xlfn.XLOOKUP(Curso[[#This Row],[Tempo Progr Acum]],Controle[Tempo Esperado Acum],Controle[Data corrida],,1,1)</f>
        <v>44760</v>
      </c>
      <c r="I928" s="44"/>
      <c r="J928" s="48">
        <f ca="1">IF(Curso[[#This Row],[Data Prevista]]&gt;TODAY(),0,IF(Curso[[#This Row],[Data Prevista]]=TODAY(),3,2))</f>
        <v>0</v>
      </c>
      <c r="K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8" s="53" t="str">
        <f>IF((Curso[[#This Row],[Estudado]]-7)&lt;$H$2,"",Curso[[#This Row],[Estudado]]-7)</f>
        <v/>
      </c>
      <c r="M928" s="53" t="str">
        <f>IF((Curso[[#This Row],[Estudado]]-15)&lt;$H$2,"",Curso[[#This Row],[Estudado]]-15)</f>
        <v/>
      </c>
      <c r="N928" s="53" t="str">
        <f>IF((Curso[[#This Row],[Estudado]]-30)&lt;$H$2,"",Curso[[#This Row],[Estudado]]-30)</f>
        <v/>
      </c>
      <c r="O928" s="53" t="str">
        <f>IF((Curso[[#This Row],[Estudado]]-60)&lt;$H$2,"",Curso[[#This Row],[Estudado]]-60)</f>
        <v/>
      </c>
      <c r="P928" s="53" t="str">
        <f>IF((Curso[[#This Row],[Estudado]]-120)&lt;$H$2,"",Curso[[#This Row],[Estudado]]-120)</f>
        <v/>
      </c>
      <c r="Q928" s="48"/>
    </row>
    <row r="929" spans="1:17" x14ac:dyDescent="0.25">
      <c r="A929" s="44">
        <f t="shared" si="60"/>
        <v>928</v>
      </c>
      <c r="B929" s="44" t="s">
        <v>493</v>
      </c>
      <c r="C929" s="44" t="s">
        <v>68</v>
      </c>
      <c r="D929" s="45">
        <v>0</v>
      </c>
      <c r="E929" s="44" t="s">
        <v>69</v>
      </c>
      <c r="F929" s="45">
        <f>Curso[[#This Row],[Tempo]]*$AG$4</f>
        <v>0</v>
      </c>
      <c r="G929" s="46">
        <f t="shared" si="59"/>
        <v>6.7705988779639519</v>
      </c>
      <c r="H929" s="47">
        <f>_xlfn.XLOOKUP(Curso[[#This Row],[Tempo Progr Acum]],Controle[Tempo Esperado Acum],Controle[Data corrida],,1,1)</f>
        <v>44760</v>
      </c>
      <c r="I929" s="44"/>
      <c r="J929" s="48">
        <f ca="1">IF(Curso[[#This Row],[Data Prevista]]&gt;TODAY(),0,IF(Curso[[#This Row],[Data Prevista]]=TODAY(),3,2))</f>
        <v>0</v>
      </c>
      <c r="K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9" s="53" t="str">
        <f>IF((Curso[[#This Row],[Estudado]]-7)&lt;$H$2,"",Curso[[#This Row],[Estudado]]-7)</f>
        <v/>
      </c>
      <c r="M929" s="53" t="str">
        <f>IF((Curso[[#This Row],[Estudado]]-15)&lt;$H$2,"",Curso[[#This Row],[Estudado]]-15)</f>
        <v/>
      </c>
      <c r="N929" s="53" t="str">
        <f>IF((Curso[[#This Row],[Estudado]]-30)&lt;$H$2,"",Curso[[#This Row],[Estudado]]-30)</f>
        <v/>
      </c>
      <c r="O929" s="53" t="str">
        <f>IF((Curso[[#This Row],[Estudado]]-60)&lt;$H$2,"",Curso[[#This Row],[Estudado]]-60)</f>
        <v/>
      </c>
      <c r="P929" s="53" t="str">
        <f>IF((Curso[[#This Row],[Estudado]]-120)&lt;$H$2,"",Curso[[#This Row],[Estudado]]-120)</f>
        <v/>
      </c>
      <c r="Q929" s="48"/>
    </row>
    <row r="930" spans="1:17" x14ac:dyDescent="0.25">
      <c r="A930" s="44">
        <f t="shared" si="60"/>
        <v>929</v>
      </c>
      <c r="B930" s="44" t="s">
        <v>493</v>
      </c>
      <c r="C930" s="44" t="s">
        <v>776</v>
      </c>
      <c r="D930" s="45">
        <v>0</v>
      </c>
      <c r="E930" s="44" t="s">
        <v>7</v>
      </c>
      <c r="F930" s="45">
        <f>Curso[[#This Row],[Tempo]]*$AG$4</f>
        <v>0</v>
      </c>
      <c r="G930" s="46">
        <f t="shared" si="59"/>
        <v>6.7705988779639519</v>
      </c>
      <c r="H930" s="47">
        <f>_xlfn.XLOOKUP(Curso[[#This Row],[Tempo Progr Acum]],Controle[Tempo Esperado Acum],Controle[Data corrida],,1,1)</f>
        <v>44760</v>
      </c>
      <c r="I930" s="44"/>
      <c r="J930" s="48">
        <f ca="1">IF(Curso[[#This Row],[Data Prevista]]&gt;TODAY(),0,IF(Curso[[#This Row],[Data Prevista]]=TODAY(),3,2))</f>
        <v>0</v>
      </c>
      <c r="K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0" s="53" t="str">
        <f>IF((Curso[[#This Row],[Estudado]]-7)&lt;$H$2,"",Curso[[#This Row],[Estudado]]-7)</f>
        <v/>
      </c>
      <c r="M930" s="53" t="str">
        <f>IF((Curso[[#This Row],[Estudado]]-15)&lt;$H$2,"",Curso[[#This Row],[Estudado]]-15)</f>
        <v/>
      </c>
      <c r="N930" s="53" t="str">
        <f>IF((Curso[[#This Row],[Estudado]]-30)&lt;$H$2,"",Curso[[#This Row],[Estudado]]-30)</f>
        <v/>
      </c>
      <c r="O930" s="53" t="str">
        <f>IF((Curso[[#This Row],[Estudado]]-60)&lt;$H$2,"",Curso[[#This Row],[Estudado]]-60)</f>
        <v/>
      </c>
      <c r="P930" s="53" t="str">
        <f>IF((Curso[[#This Row],[Estudado]]-120)&lt;$H$2,"",Curso[[#This Row],[Estudado]]-120)</f>
        <v/>
      </c>
      <c r="Q930" s="48"/>
    </row>
    <row r="931" spans="1:17" x14ac:dyDescent="0.25">
      <c r="A931" s="44">
        <f t="shared" si="60"/>
        <v>930</v>
      </c>
      <c r="B931" s="44" t="s">
        <v>493</v>
      </c>
      <c r="C931" s="44" t="s">
        <v>70</v>
      </c>
      <c r="D931" s="45">
        <v>0</v>
      </c>
      <c r="E931" s="44" t="s">
        <v>7</v>
      </c>
      <c r="F931" s="45">
        <f>Curso[[#This Row],[Tempo]]*$AG$4</f>
        <v>0</v>
      </c>
      <c r="G931" s="46">
        <f t="shared" si="59"/>
        <v>6.7705988779639519</v>
      </c>
      <c r="H931" s="47">
        <f>_xlfn.XLOOKUP(Curso[[#This Row],[Tempo Progr Acum]],Controle[Tempo Esperado Acum],Controle[Data corrida],,1,1)</f>
        <v>44760</v>
      </c>
      <c r="I931" s="44"/>
      <c r="J931" s="48">
        <f ca="1">IF(Curso[[#This Row],[Data Prevista]]&gt;TODAY(),0,IF(Curso[[#This Row],[Data Prevista]]=TODAY(),3,2))</f>
        <v>0</v>
      </c>
      <c r="K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1" s="53" t="str">
        <f>IF((Curso[[#This Row],[Estudado]]-7)&lt;$H$2,"",Curso[[#This Row],[Estudado]]-7)</f>
        <v/>
      </c>
      <c r="M931" s="53" t="str">
        <f>IF((Curso[[#This Row],[Estudado]]-15)&lt;$H$2,"",Curso[[#This Row],[Estudado]]-15)</f>
        <v/>
      </c>
      <c r="N931" s="53" t="str">
        <f>IF((Curso[[#This Row],[Estudado]]-30)&lt;$H$2,"",Curso[[#This Row],[Estudado]]-30)</f>
        <v/>
      </c>
      <c r="O931" s="53" t="str">
        <f>IF((Curso[[#This Row],[Estudado]]-60)&lt;$H$2,"",Curso[[#This Row],[Estudado]]-60)</f>
        <v/>
      </c>
      <c r="P931" s="53" t="str">
        <f>IF((Curso[[#This Row],[Estudado]]-120)&lt;$H$2,"",Curso[[#This Row],[Estudado]]-120)</f>
        <v/>
      </c>
      <c r="Q931" s="48"/>
    </row>
    <row r="932" spans="1:17" x14ac:dyDescent="0.25">
      <c r="A932" s="44">
        <f t="shared" si="60"/>
        <v>931</v>
      </c>
      <c r="B932" s="44" t="s">
        <v>493</v>
      </c>
      <c r="C932" s="44" t="s">
        <v>39</v>
      </c>
      <c r="D932" s="45">
        <v>0</v>
      </c>
      <c r="E932" s="44" t="s">
        <v>7</v>
      </c>
      <c r="F932" s="45">
        <f>Curso[[#This Row],[Tempo]]*$AG$4</f>
        <v>0</v>
      </c>
      <c r="G932" s="46">
        <f t="shared" si="59"/>
        <v>6.7705988779639519</v>
      </c>
      <c r="H932" s="47">
        <f>_xlfn.XLOOKUP(Curso[[#This Row],[Tempo Progr Acum]],Controle[Tempo Esperado Acum],Controle[Data corrida],,1,1)</f>
        <v>44760</v>
      </c>
      <c r="I932" s="44"/>
      <c r="J932" s="48">
        <f ca="1">IF(Curso[[#This Row],[Data Prevista]]&gt;TODAY(),0,IF(Curso[[#This Row],[Data Prevista]]=TODAY(),3,2))</f>
        <v>0</v>
      </c>
      <c r="K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2" s="53" t="str">
        <f>IF((Curso[[#This Row],[Estudado]]-7)&lt;$H$2,"",Curso[[#This Row],[Estudado]]-7)</f>
        <v/>
      </c>
      <c r="M932" s="53" t="str">
        <f>IF((Curso[[#This Row],[Estudado]]-15)&lt;$H$2,"",Curso[[#This Row],[Estudado]]-15)</f>
        <v/>
      </c>
      <c r="N932" s="53" t="str">
        <f>IF((Curso[[#This Row],[Estudado]]-30)&lt;$H$2,"",Curso[[#This Row],[Estudado]]-30)</f>
        <v/>
      </c>
      <c r="O932" s="53" t="str">
        <f>IF((Curso[[#This Row],[Estudado]]-60)&lt;$H$2,"",Curso[[#This Row],[Estudado]]-60)</f>
        <v/>
      </c>
      <c r="P932" s="53" t="str">
        <f>IF((Curso[[#This Row],[Estudado]]-120)&lt;$H$2,"",Curso[[#This Row],[Estudado]]-120)</f>
        <v/>
      </c>
      <c r="Q932" s="48"/>
    </row>
    <row r="933" spans="1:17" x14ac:dyDescent="0.25">
      <c r="A933" s="44">
        <f t="shared" si="60"/>
        <v>932</v>
      </c>
      <c r="B933" s="44" t="s">
        <v>493</v>
      </c>
      <c r="C933" s="44" t="s">
        <v>317</v>
      </c>
      <c r="D933" s="45">
        <v>0</v>
      </c>
      <c r="E933" s="44" t="s">
        <v>7</v>
      </c>
      <c r="F933" s="45">
        <f>Curso[[#This Row],[Tempo]]*$AG$4</f>
        <v>0</v>
      </c>
      <c r="G933" s="46">
        <f t="shared" si="59"/>
        <v>6.7705988779639519</v>
      </c>
      <c r="H933" s="47">
        <f>_xlfn.XLOOKUP(Curso[[#This Row],[Tempo Progr Acum]],Controle[Tempo Esperado Acum],Controle[Data corrida],,1,1)</f>
        <v>44760</v>
      </c>
      <c r="I933" s="44"/>
      <c r="J933" s="48">
        <f ca="1">IF(Curso[[#This Row],[Data Prevista]]&gt;TODAY(),0,IF(Curso[[#This Row],[Data Prevista]]=TODAY(),3,2))</f>
        <v>0</v>
      </c>
      <c r="K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3" s="53" t="str">
        <f>IF((Curso[[#This Row],[Estudado]]-7)&lt;$H$2,"",Curso[[#This Row],[Estudado]]-7)</f>
        <v/>
      </c>
      <c r="M933" s="53" t="str">
        <f>IF((Curso[[#This Row],[Estudado]]-15)&lt;$H$2,"",Curso[[#This Row],[Estudado]]-15)</f>
        <v/>
      </c>
      <c r="N933" s="53" t="str">
        <f>IF((Curso[[#This Row],[Estudado]]-30)&lt;$H$2,"",Curso[[#This Row],[Estudado]]-30)</f>
        <v/>
      </c>
      <c r="O933" s="53" t="str">
        <f>IF((Curso[[#This Row],[Estudado]]-60)&lt;$H$2,"",Curso[[#This Row],[Estudado]]-60)</f>
        <v/>
      </c>
      <c r="P933" s="53" t="str">
        <f>IF((Curso[[#This Row],[Estudado]]-120)&lt;$H$2,"",Curso[[#This Row],[Estudado]]-120)</f>
        <v/>
      </c>
      <c r="Q933" s="48"/>
    </row>
    <row r="934" spans="1:17" x14ac:dyDescent="0.25">
      <c r="A934" s="44">
        <f t="shared" si="60"/>
        <v>933</v>
      </c>
      <c r="B934" s="44" t="s">
        <v>493</v>
      </c>
      <c r="C934" s="44" t="s">
        <v>42</v>
      </c>
      <c r="D934" s="45">
        <v>4.155092592592593E-3</v>
      </c>
      <c r="E934" s="44"/>
      <c r="F934" s="45">
        <f>Curso[[#This Row],[Tempo]]*$AG$4</f>
        <v>8.2403684372171146E-3</v>
      </c>
      <c r="G934" s="46">
        <f t="shared" si="59"/>
        <v>6.7788392464011693</v>
      </c>
      <c r="H934" s="47">
        <f>_xlfn.XLOOKUP(Curso[[#This Row],[Tempo Progr Acum]],Controle[Tempo Esperado Acum],Controle[Data corrida],,1,1)</f>
        <v>44760</v>
      </c>
      <c r="I934" s="44"/>
      <c r="J934" s="48">
        <f ca="1">IF(Curso[[#This Row],[Data Prevista]]&gt;TODAY(),0,IF(Curso[[#This Row],[Data Prevista]]=TODAY(),3,2))</f>
        <v>0</v>
      </c>
      <c r="K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4" s="53" t="str">
        <f>IF((Curso[[#This Row],[Estudado]]-7)&lt;$H$2,"",Curso[[#This Row],[Estudado]]-7)</f>
        <v/>
      </c>
      <c r="M934" s="53" t="str">
        <f>IF((Curso[[#This Row],[Estudado]]-15)&lt;$H$2,"",Curso[[#This Row],[Estudado]]-15)</f>
        <v/>
      </c>
      <c r="N934" s="53" t="str">
        <f>IF((Curso[[#This Row],[Estudado]]-30)&lt;$H$2,"",Curso[[#This Row],[Estudado]]-30)</f>
        <v/>
      </c>
      <c r="O934" s="53" t="str">
        <f>IF((Curso[[#This Row],[Estudado]]-60)&lt;$H$2,"",Curso[[#This Row],[Estudado]]-60)</f>
        <v/>
      </c>
      <c r="P934" s="53" t="str">
        <f>IF((Curso[[#This Row],[Estudado]]-120)&lt;$H$2,"",Curso[[#This Row],[Estudado]]-120)</f>
        <v/>
      </c>
      <c r="Q934" s="48"/>
    </row>
    <row r="935" spans="1:17" x14ac:dyDescent="0.25">
      <c r="A935" s="44">
        <f t="shared" si="60"/>
        <v>934</v>
      </c>
      <c r="B935" s="44" t="s">
        <v>493</v>
      </c>
      <c r="C935" s="44" t="s">
        <v>777</v>
      </c>
      <c r="D935" s="45">
        <v>3.3912037037037036E-3</v>
      </c>
      <c r="E935" s="44"/>
      <c r="F935" s="45">
        <f>Curso[[#This Row],[Tempo]]*$AG$4</f>
        <v>6.7254260504306801E-3</v>
      </c>
      <c r="G935" s="46">
        <f t="shared" si="59"/>
        <v>6.7855646724516001</v>
      </c>
      <c r="H935" s="47">
        <f>_xlfn.XLOOKUP(Curso[[#This Row],[Tempo Progr Acum]],Controle[Tempo Esperado Acum],Controle[Data corrida],,1,1)</f>
        <v>44760</v>
      </c>
      <c r="I935" s="44"/>
      <c r="J935" s="48">
        <f ca="1">IF(Curso[[#This Row],[Data Prevista]]&gt;TODAY(),0,IF(Curso[[#This Row],[Data Prevista]]=TODAY(),3,2))</f>
        <v>0</v>
      </c>
      <c r="K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5" s="53" t="str">
        <f>IF((Curso[[#This Row],[Estudado]]-7)&lt;$H$2,"",Curso[[#This Row],[Estudado]]-7)</f>
        <v/>
      </c>
      <c r="M935" s="53" t="str">
        <f>IF((Curso[[#This Row],[Estudado]]-15)&lt;$H$2,"",Curso[[#This Row],[Estudado]]-15)</f>
        <v/>
      </c>
      <c r="N935" s="53" t="str">
        <f>IF((Curso[[#This Row],[Estudado]]-30)&lt;$H$2,"",Curso[[#This Row],[Estudado]]-30)</f>
        <v/>
      </c>
      <c r="O935" s="53" t="str">
        <f>IF((Curso[[#This Row],[Estudado]]-60)&lt;$H$2,"",Curso[[#This Row],[Estudado]]-60)</f>
        <v/>
      </c>
      <c r="P935" s="53" t="str">
        <f>IF((Curso[[#This Row],[Estudado]]-120)&lt;$H$2,"",Curso[[#This Row],[Estudado]]-120)</f>
        <v/>
      </c>
      <c r="Q935" s="48"/>
    </row>
    <row r="936" spans="1:17" x14ac:dyDescent="0.25">
      <c r="A936" s="44">
        <f t="shared" si="60"/>
        <v>935</v>
      </c>
      <c r="B936" s="44" t="s">
        <v>493</v>
      </c>
      <c r="C936" s="44" t="s">
        <v>778</v>
      </c>
      <c r="D936" s="45">
        <v>4.7800925925925919E-3</v>
      </c>
      <c r="E936" s="44"/>
      <c r="F936" s="45">
        <f>Curso[[#This Row],[Tempo]]*$AG$4</f>
        <v>9.4798667536787392E-3</v>
      </c>
      <c r="G936" s="46">
        <f t="shared" si="59"/>
        <v>6.7950445392052785</v>
      </c>
      <c r="H936" s="47">
        <f>_xlfn.XLOOKUP(Curso[[#This Row],[Tempo Progr Acum]],Controle[Tempo Esperado Acum],Controle[Data corrida],,1,1)</f>
        <v>44760</v>
      </c>
      <c r="I936" s="44"/>
      <c r="J936" s="48">
        <f ca="1">IF(Curso[[#This Row],[Data Prevista]]&gt;TODAY(),0,IF(Curso[[#This Row],[Data Prevista]]=TODAY(),3,2))</f>
        <v>0</v>
      </c>
      <c r="K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6" s="53" t="str">
        <f>IF((Curso[[#This Row],[Estudado]]-7)&lt;$H$2,"",Curso[[#This Row],[Estudado]]-7)</f>
        <v/>
      </c>
      <c r="M936" s="53" t="str">
        <f>IF((Curso[[#This Row],[Estudado]]-15)&lt;$H$2,"",Curso[[#This Row],[Estudado]]-15)</f>
        <v/>
      </c>
      <c r="N936" s="53" t="str">
        <f>IF((Curso[[#This Row],[Estudado]]-30)&lt;$H$2,"",Curso[[#This Row],[Estudado]]-30)</f>
        <v/>
      </c>
      <c r="O936" s="53" t="str">
        <f>IF((Curso[[#This Row],[Estudado]]-60)&lt;$H$2,"",Curso[[#This Row],[Estudado]]-60)</f>
        <v/>
      </c>
      <c r="P936" s="53" t="str">
        <f>IF((Curso[[#This Row],[Estudado]]-120)&lt;$H$2,"",Curso[[#This Row],[Estudado]]-120)</f>
        <v/>
      </c>
      <c r="Q936" s="48"/>
    </row>
    <row r="937" spans="1:17" x14ac:dyDescent="0.25">
      <c r="A937" s="44">
        <f t="shared" si="60"/>
        <v>936</v>
      </c>
      <c r="B937" s="44" t="s">
        <v>493</v>
      </c>
      <c r="C937" s="44" t="s">
        <v>779</v>
      </c>
      <c r="D937" s="45">
        <v>4.409722222222222E-3</v>
      </c>
      <c r="E937" s="44"/>
      <c r="F937" s="45">
        <f>Curso[[#This Row],[Tempo]]*$AG$4</f>
        <v>8.7453492328125916E-3</v>
      </c>
      <c r="G937" s="46">
        <f t="shared" si="59"/>
        <v>6.8037898884380912</v>
      </c>
      <c r="H937" s="47">
        <f>_xlfn.XLOOKUP(Curso[[#This Row],[Tempo Progr Acum]],Controle[Tempo Esperado Acum],Controle[Data corrida],,1,1)</f>
        <v>44761</v>
      </c>
      <c r="I937" s="44"/>
      <c r="J937" s="48">
        <f ca="1">IF(Curso[[#This Row],[Data Prevista]]&gt;TODAY(),0,IF(Curso[[#This Row],[Data Prevista]]=TODAY(),3,2))</f>
        <v>0</v>
      </c>
      <c r="K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7" s="53" t="str">
        <f>IF((Curso[[#This Row],[Estudado]]-7)&lt;$H$2,"",Curso[[#This Row],[Estudado]]-7)</f>
        <v/>
      </c>
      <c r="M937" s="53" t="str">
        <f>IF((Curso[[#This Row],[Estudado]]-15)&lt;$H$2,"",Curso[[#This Row],[Estudado]]-15)</f>
        <v/>
      </c>
      <c r="N937" s="53" t="str">
        <f>IF((Curso[[#This Row],[Estudado]]-30)&lt;$H$2,"",Curso[[#This Row],[Estudado]]-30)</f>
        <v/>
      </c>
      <c r="O937" s="53" t="str">
        <f>IF((Curso[[#This Row],[Estudado]]-60)&lt;$H$2,"",Curso[[#This Row],[Estudado]]-60)</f>
        <v/>
      </c>
      <c r="P937" s="53" t="str">
        <f>IF((Curso[[#This Row],[Estudado]]-120)&lt;$H$2,"",Curso[[#This Row],[Estudado]]-120)</f>
        <v/>
      </c>
      <c r="Q937" s="48"/>
    </row>
    <row r="938" spans="1:17" x14ac:dyDescent="0.25">
      <c r="A938" s="44">
        <f t="shared" si="60"/>
        <v>937</v>
      </c>
      <c r="B938" s="44" t="s">
        <v>493</v>
      </c>
      <c r="C938" s="44" t="s">
        <v>780</v>
      </c>
      <c r="D938" s="45">
        <v>1.5972222222222221E-3</v>
      </c>
      <c r="E938" s="44"/>
      <c r="F938" s="45">
        <f>Curso[[#This Row],[Tempo]]*$AG$4</f>
        <v>3.1676068087352692E-3</v>
      </c>
      <c r="G938" s="46">
        <f t="shared" si="59"/>
        <v>6.8069574952468264</v>
      </c>
      <c r="H938" s="47">
        <f>_xlfn.XLOOKUP(Curso[[#This Row],[Tempo Progr Acum]],Controle[Tempo Esperado Acum],Controle[Data corrida],,1,1)</f>
        <v>44761</v>
      </c>
      <c r="I938" s="44"/>
      <c r="J938" s="48">
        <f ca="1">IF(Curso[[#This Row],[Data Prevista]]&gt;TODAY(),0,IF(Curso[[#This Row],[Data Prevista]]=TODAY(),3,2))</f>
        <v>0</v>
      </c>
      <c r="K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8" s="53" t="str">
        <f>IF((Curso[[#This Row],[Estudado]]-7)&lt;$H$2,"",Curso[[#This Row],[Estudado]]-7)</f>
        <v/>
      </c>
      <c r="M938" s="53" t="str">
        <f>IF((Curso[[#This Row],[Estudado]]-15)&lt;$H$2,"",Curso[[#This Row],[Estudado]]-15)</f>
        <v/>
      </c>
      <c r="N938" s="53" t="str">
        <f>IF((Curso[[#This Row],[Estudado]]-30)&lt;$H$2,"",Curso[[#This Row],[Estudado]]-30)</f>
        <v/>
      </c>
      <c r="O938" s="53" t="str">
        <f>IF((Curso[[#This Row],[Estudado]]-60)&lt;$H$2,"",Curso[[#This Row],[Estudado]]-60)</f>
        <v/>
      </c>
      <c r="P938" s="53" t="str">
        <f>IF((Curso[[#This Row],[Estudado]]-120)&lt;$H$2,"",Curso[[#This Row],[Estudado]]-120)</f>
        <v/>
      </c>
      <c r="Q938" s="48"/>
    </row>
    <row r="939" spans="1:17" x14ac:dyDescent="0.25">
      <c r="A939" s="44">
        <f t="shared" si="60"/>
        <v>938</v>
      </c>
      <c r="B939" s="44" t="s">
        <v>493</v>
      </c>
      <c r="C939" s="44" t="s">
        <v>781</v>
      </c>
      <c r="D939" s="45">
        <v>7.1990740740740739E-3</v>
      </c>
      <c r="E939" s="44"/>
      <c r="F939" s="45">
        <f>Curso[[#This Row],[Tempo]]*$AG$4</f>
        <v>1.4277184311835779E-2</v>
      </c>
      <c r="G939" s="46">
        <f t="shared" si="59"/>
        <v>6.8212346795586623</v>
      </c>
      <c r="H939" s="47">
        <f>_xlfn.XLOOKUP(Curso[[#This Row],[Tempo Progr Acum]],Controle[Tempo Esperado Acum],Controle[Data corrida],,1,1)</f>
        <v>44761</v>
      </c>
      <c r="I939" s="44"/>
      <c r="J939" s="48">
        <f ca="1">IF(Curso[[#This Row],[Data Prevista]]&gt;TODAY(),0,IF(Curso[[#This Row],[Data Prevista]]=TODAY(),3,2))</f>
        <v>0</v>
      </c>
      <c r="K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9" s="53" t="str">
        <f>IF((Curso[[#This Row],[Estudado]]-7)&lt;$H$2,"",Curso[[#This Row],[Estudado]]-7)</f>
        <v/>
      </c>
      <c r="M939" s="53" t="str">
        <f>IF((Curso[[#This Row],[Estudado]]-15)&lt;$H$2,"",Curso[[#This Row],[Estudado]]-15)</f>
        <v/>
      </c>
      <c r="N939" s="53" t="str">
        <f>IF((Curso[[#This Row],[Estudado]]-30)&lt;$H$2,"",Curso[[#This Row],[Estudado]]-30)</f>
        <v/>
      </c>
      <c r="O939" s="53" t="str">
        <f>IF((Curso[[#This Row],[Estudado]]-60)&lt;$H$2,"",Curso[[#This Row],[Estudado]]-60)</f>
        <v/>
      </c>
      <c r="P939" s="53" t="str">
        <f>IF((Curso[[#This Row],[Estudado]]-120)&lt;$H$2,"",Curso[[#This Row],[Estudado]]-120)</f>
        <v/>
      </c>
      <c r="Q939" s="48"/>
    </row>
    <row r="940" spans="1:17" x14ac:dyDescent="0.25">
      <c r="A940" s="44">
        <f t="shared" si="60"/>
        <v>939</v>
      </c>
      <c r="B940" s="44" t="s">
        <v>493</v>
      </c>
      <c r="C940" s="44" t="s">
        <v>782</v>
      </c>
      <c r="D940" s="45">
        <v>3.425925925925926E-3</v>
      </c>
      <c r="E940" s="44"/>
      <c r="F940" s="45">
        <f>Curso[[#This Row],[Tempo]]*$AG$4</f>
        <v>6.7942870680118821E-3</v>
      </c>
      <c r="G940" s="46">
        <f t="shared" si="59"/>
        <v>6.8280289666266745</v>
      </c>
      <c r="H940" s="47">
        <f>_xlfn.XLOOKUP(Curso[[#This Row],[Tempo Progr Acum]],Controle[Tempo Esperado Acum],Controle[Data corrida],,1,1)</f>
        <v>44761</v>
      </c>
      <c r="I940" s="44"/>
      <c r="J940" s="48">
        <f ca="1">IF(Curso[[#This Row],[Data Prevista]]&gt;TODAY(),0,IF(Curso[[#This Row],[Data Prevista]]=TODAY(),3,2))</f>
        <v>0</v>
      </c>
      <c r="K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0" s="53" t="str">
        <f>IF((Curso[[#This Row],[Estudado]]-7)&lt;$H$2,"",Curso[[#This Row],[Estudado]]-7)</f>
        <v/>
      </c>
      <c r="M940" s="53" t="str">
        <f>IF((Curso[[#This Row],[Estudado]]-15)&lt;$H$2,"",Curso[[#This Row],[Estudado]]-15)</f>
        <v/>
      </c>
      <c r="N940" s="53" t="str">
        <f>IF((Curso[[#This Row],[Estudado]]-30)&lt;$H$2,"",Curso[[#This Row],[Estudado]]-30)</f>
        <v/>
      </c>
      <c r="O940" s="53" t="str">
        <f>IF((Curso[[#This Row],[Estudado]]-60)&lt;$H$2,"",Curso[[#This Row],[Estudado]]-60)</f>
        <v/>
      </c>
      <c r="P940" s="53" t="str">
        <f>IF((Curso[[#This Row],[Estudado]]-120)&lt;$H$2,"",Curso[[#This Row],[Estudado]]-120)</f>
        <v/>
      </c>
      <c r="Q940" s="48"/>
    </row>
    <row r="941" spans="1:17" x14ac:dyDescent="0.25">
      <c r="A941" s="44">
        <f t="shared" si="60"/>
        <v>940</v>
      </c>
      <c r="B941" s="44" t="s">
        <v>493</v>
      </c>
      <c r="C941" s="44" t="s">
        <v>783</v>
      </c>
      <c r="D941" s="45">
        <v>0</v>
      </c>
      <c r="E941" s="44" t="s">
        <v>7</v>
      </c>
      <c r="F941" s="45">
        <f>Curso[[#This Row],[Tempo]]*$AG$4</f>
        <v>0</v>
      </c>
      <c r="G941" s="46">
        <f t="shared" si="59"/>
        <v>6.8280289666266745</v>
      </c>
      <c r="H941" s="47">
        <f>_xlfn.XLOOKUP(Curso[[#This Row],[Tempo Progr Acum]],Controle[Tempo Esperado Acum],Controle[Data corrida],,1,1)</f>
        <v>44761</v>
      </c>
      <c r="I941" s="44"/>
      <c r="J941" s="48">
        <f ca="1">IF(Curso[[#This Row],[Data Prevista]]&gt;TODAY(),0,IF(Curso[[#This Row],[Data Prevista]]=TODAY(),3,2))</f>
        <v>0</v>
      </c>
      <c r="K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1" s="53" t="str">
        <f>IF((Curso[[#This Row],[Estudado]]-7)&lt;$H$2,"",Curso[[#This Row],[Estudado]]-7)</f>
        <v/>
      </c>
      <c r="M941" s="53" t="str">
        <f>IF((Curso[[#This Row],[Estudado]]-15)&lt;$H$2,"",Curso[[#This Row],[Estudado]]-15)</f>
        <v/>
      </c>
      <c r="N941" s="53" t="str">
        <f>IF((Curso[[#This Row],[Estudado]]-30)&lt;$H$2,"",Curso[[#This Row],[Estudado]]-30)</f>
        <v/>
      </c>
      <c r="O941" s="53" t="str">
        <f>IF((Curso[[#This Row],[Estudado]]-60)&lt;$H$2,"",Curso[[#This Row],[Estudado]]-60)</f>
        <v/>
      </c>
      <c r="P941" s="53" t="str">
        <f>IF((Curso[[#This Row],[Estudado]]-120)&lt;$H$2,"",Curso[[#This Row],[Estudado]]-120)</f>
        <v/>
      </c>
      <c r="Q941" s="48"/>
    </row>
    <row r="942" spans="1:17" x14ac:dyDescent="0.25">
      <c r="A942" s="44">
        <f t="shared" si="60"/>
        <v>941</v>
      </c>
      <c r="B942" s="44" t="s">
        <v>493</v>
      </c>
      <c r="C942" s="44" t="s">
        <v>784</v>
      </c>
      <c r="D942" s="45">
        <v>4.6643518518518518E-3</v>
      </c>
      <c r="E942" s="44"/>
      <c r="F942" s="45">
        <f>Curso[[#This Row],[Tempo]]*$AG$4</f>
        <v>9.2503300284080686E-3</v>
      </c>
      <c r="G942" s="46">
        <f t="shared" si="59"/>
        <v>6.8372792966550824</v>
      </c>
      <c r="H942" s="47">
        <f>_xlfn.XLOOKUP(Curso[[#This Row],[Tempo Progr Acum]],Controle[Tempo Esperado Acum],Controle[Data corrida],,1,1)</f>
        <v>44761</v>
      </c>
      <c r="I942" s="44"/>
      <c r="J942" s="48">
        <f ca="1">IF(Curso[[#This Row],[Data Prevista]]&gt;TODAY(),0,IF(Curso[[#This Row],[Data Prevista]]=TODAY(),3,2))</f>
        <v>0</v>
      </c>
      <c r="K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2" s="53" t="str">
        <f>IF((Curso[[#This Row],[Estudado]]-7)&lt;$H$2,"",Curso[[#This Row],[Estudado]]-7)</f>
        <v/>
      </c>
      <c r="M942" s="53" t="str">
        <f>IF((Curso[[#This Row],[Estudado]]-15)&lt;$H$2,"",Curso[[#This Row],[Estudado]]-15)</f>
        <v/>
      </c>
      <c r="N942" s="53" t="str">
        <f>IF((Curso[[#This Row],[Estudado]]-30)&lt;$H$2,"",Curso[[#This Row],[Estudado]]-30)</f>
        <v/>
      </c>
      <c r="O942" s="53" t="str">
        <f>IF((Curso[[#This Row],[Estudado]]-60)&lt;$H$2,"",Curso[[#This Row],[Estudado]]-60)</f>
        <v/>
      </c>
      <c r="P942" s="53" t="str">
        <f>IF((Curso[[#This Row],[Estudado]]-120)&lt;$H$2,"",Curso[[#This Row],[Estudado]]-120)</f>
        <v/>
      </c>
      <c r="Q942" s="48"/>
    </row>
    <row r="943" spans="1:17" x14ac:dyDescent="0.25">
      <c r="A943" s="44">
        <f t="shared" si="60"/>
        <v>942</v>
      </c>
      <c r="B943" s="44" t="s">
        <v>493</v>
      </c>
      <c r="C943" s="44" t="s">
        <v>785</v>
      </c>
      <c r="D943" s="45">
        <v>6.3541666666666668E-3</v>
      </c>
      <c r="E943" s="44"/>
      <c r="F943" s="45">
        <f>Curso[[#This Row],[Tempo]]*$AG$4</f>
        <v>1.2601566217359876E-2</v>
      </c>
      <c r="G943" s="46">
        <f t="shared" si="59"/>
        <v>6.8498808628724426</v>
      </c>
      <c r="H943" s="47">
        <f>_xlfn.XLOOKUP(Curso[[#This Row],[Tempo Progr Acum]],Controle[Tempo Esperado Acum],Controle[Data corrida],,1,1)</f>
        <v>44761</v>
      </c>
      <c r="I943" s="44"/>
      <c r="J943" s="48">
        <f ca="1">IF(Curso[[#This Row],[Data Prevista]]&gt;TODAY(),0,IF(Curso[[#This Row],[Data Prevista]]=TODAY(),3,2))</f>
        <v>0</v>
      </c>
      <c r="K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3" s="53" t="str">
        <f>IF((Curso[[#This Row],[Estudado]]-7)&lt;$H$2,"",Curso[[#This Row],[Estudado]]-7)</f>
        <v/>
      </c>
      <c r="M943" s="53" t="str">
        <f>IF((Curso[[#This Row],[Estudado]]-15)&lt;$H$2,"",Curso[[#This Row],[Estudado]]-15)</f>
        <v/>
      </c>
      <c r="N943" s="53" t="str">
        <f>IF((Curso[[#This Row],[Estudado]]-30)&lt;$H$2,"",Curso[[#This Row],[Estudado]]-30)</f>
        <v/>
      </c>
      <c r="O943" s="53" t="str">
        <f>IF((Curso[[#This Row],[Estudado]]-60)&lt;$H$2,"",Curso[[#This Row],[Estudado]]-60)</f>
        <v/>
      </c>
      <c r="P943" s="53" t="str">
        <f>IF((Curso[[#This Row],[Estudado]]-120)&lt;$H$2,"",Curso[[#This Row],[Estudado]]-120)</f>
        <v/>
      </c>
      <c r="Q943" s="48"/>
    </row>
    <row r="944" spans="1:17" x14ac:dyDescent="0.25">
      <c r="A944" s="44">
        <f t="shared" si="60"/>
        <v>943</v>
      </c>
      <c r="B944" s="44" t="s">
        <v>493</v>
      </c>
      <c r="C944" s="44" t="s">
        <v>786</v>
      </c>
      <c r="D944" s="45">
        <v>6.1921296296296299E-3</v>
      </c>
      <c r="E944" s="44"/>
      <c r="F944" s="45">
        <f>Curso[[#This Row],[Tempo]]*$AG$4</f>
        <v>1.2280214801980936E-2</v>
      </c>
      <c r="G944" s="46">
        <f t="shared" si="59"/>
        <v>6.8621610776744237</v>
      </c>
      <c r="H944" s="47">
        <f>_xlfn.XLOOKUP(Curso[[#This Row],[Tempo Progr Acum]],Controle[Tempo Esperado Acum],Controle[Data corrida],,1,1)</f>
        <v>44761</v>
      </c>
      <c r="I944" s="44"/>
      <c r="J944" s="48">
        <f ca="1">IF(Curso[[#This Row],[Data Prevista]]&gt;TODAY(),0,IF(Curso[[#This Row],[Data Prevista]]=TODAY(),3,2))</f>
        <v>0</v>
      </c>
      <c r="K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4" s="53" t="str">
        <f>IF((Curso[[#This Row],[Estudado]]-7)&lt;$H$2,"",Curso[[#This Row],[Estudado]]-7)</f>
        <v/>
      </c>
      <c r="M944" s="53" t="str">
        <f>IF((Curso[[#This Row],[Estudado]]-15)&lt;$H$2,"",Curso[[#This Row],[Estudado]]-15)</f>
        <v/>
      </c>
      <c r="N944" s="53" t="str">
        <f>IF((Curso[[#This Row],[Estudado]]-30)&lt;$H$2,"",Curso[[#This Row],[Estudado]]-30)</f>
        <v/>
      </c>
      <c r="O944" s="53" t="str">
        <f>IF((Curso[[#This Row],[Estudado]]-60)&lt;$H$2,"",Curso[[#This Row],[Estudado]]-60)</f>
        <v/>
      </c>
      <c r="P944" s="53" t="str">
        <f>IF((Curso[[#This Row],[Estudado]]-120)&lt;$H$2,"",Curso[[#This Row],[Estudado]]-120)</f>
        <v/>
      </c>
      <c r="Q944" s="48"/>
    </row>
    <row r="945" spans="1:17" x14ac:dyDescent="0.25">
      <c r="A945" s="44">
        <f t="shared" si="60"/>
        <v>944</v>
      </c>
      <c r="B945" s="44" t="s">
        <v>493</v>
      </c>
      <c r="C945" s="44" t="s">
        <v>787</v>
      </c>
      <c r="D945" s="45">
        <v>4.5023148148148149E-3</v>
      </c>
      <c r="E945" s="44"/>
      <c r="F945" s="45">
        <f>Curso[[#This Row],[Tempo]]*$AG$4</f>
        <v>8.9289786130291298E-3</v>
      </c>
      <c r="G945" s="46">
        <f t="shared" si="59"/>
        <v>6.8710900562874526</v>
      </c>
      <c r="H945" s="47">
        <f>_xlfn.XLOOKUP(Curso[[#This Row],[Tempo Progr Acum]],Controle[Tempo Esperado Acum],Controle[Data corrida],,1,1)</f>
        <v>44761</v>
      </c>
      <c r="I945" s="44"/>
      <c r="J945" s="48">
        <f ca="1">IF(Curso[[#This Row],[Data Prevista]]&gt;TODAY(),0,IF(Curso[[#This Row],[Data Prevista]]=TODAY(),3,2))</f>
        <v>0</v>
      </c>
      <c r="K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5" s="53" t="str">
        <f>IF((Curso[[#This Row],[Estudado]]-7)&lt;$H$2,"",Curso[[#This Row],[Estudado]]-7)</f>
        <v/>
      </c>
      <c r="M945" s="53" t="str">
        <f>IF((Curso[[#This Row],[Estudado]]-15)&lt;$H$2,"",Curso[[#This Row],[Estudado]]-15)</f>
        <v/>
      </c>
      <c r="N945" s="53" t="str">
        <f>IF((Curso[[#This Row],[Estudado]]-30)&lt;$H$2,"",Curso[[#This Row],[Estudado]]-30)</f>
        <v/>
      </c>
      <c r="O945" s="53" t="str">
        <f>IF((Curso[[#This Row],[Estudado]]-60)&lt;$H$2,"",Curso[[#This Row],[Estudado]]-60)</f>
        <v/>
      </c>
      <c r="P945" s="53" t="str">
        <f>IF((Curso[[#This Row],[Estudado]]-120)&lt;$H$2,"",Curso[[#This Row],[Estudado]]-120)</f>
        <v/>
      </c>
      <c r="Q945" s="48"/>
    </row>
    <row r="946" spans="1:17" x14ac:dyDescent="0.25">
      <c r="A946" s="44">
        <f t="shared" si="60"/>
        <v>945</v>
      </c>
      <c r="B946" s="44" t="s">
        <v>493</v>
      </c>
      <c r="C946" s="44" t="s">
        <v>788</v>
      </c>
      <c r="D946" s="45">
        <v>8.2870370370370372E-3</v>
      </c>
      <c r="E946" s="44"/>
      <c r="F946" s="45">
        <f>Curso[[#This Row],[Tempo]]*$AG$4</f>
        <v>1.6434829529380093E-2</v>
      </c>
      <c r="G946" s="46">
        <f t="shared" si="59"/>
        <v>6.8875248858168323</v>
      </c>
      <c r="H946" s="47">
        <f>_xlfn.XLOOKUP(Curso[[#This Row],[Tempo Progr Acum]],Controle[Tempo Esperado Acum],Controle[Data corrida],,1,1)</f>
        <v>44762</v>
      </c>
      <c r="I946" s="44"/>
      <c r="J946" s="48">
        <f ca="1">IF(Curso[[#This Row],[Data Prevista]]&gt;TODAY(),0,IF(Curso[[#This Row],[Data Prevista]]=TODAY(),3,2))</f>
        <v>0</v>
      </c>
      <c r="K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6" s="53" t="str">
        <f>IF((Curso[[#This Row],[Estudado]]-7)&lt;$H$2,"",Curso[[#This Row],[Estudado]]-7)</f>
        <v/>
      </c>
      <c r="M946" s="53" t="str">
        <f>IF((Curso[[#This Row],[Estudado]]-15)&lt;$H$2,"",Curso[[#This Row],[Estudado]]-15)</f>
        <v/>
      </c>
      <c r="N946" s="53" t="str">
        <f>IF((Curso[[#This Row],[Estudado]]-30)&lt;$H$2,"",Curso[[#This Row],[Estudado]]-30)</f>
        <v/>
      </c>
      <c r="O946" s="53" t="str">
        <f>IF((Curso[[#This Row],[Estudado]]-60)&lt;$H$2,"",Curso[[#This Row],[Estudado]]-60)</f>
        <v/>
      </c>
      <c r="P946" s="53" t="str">
        <f>IF((Curso[[#This Row],[Estudado]]-120)&lt;$H$2,"",Curso[[#This Row],[Estudado]]-120)</f>
        <v/>
      </c>
      <c r="Q946" s="48"/>
    </row>
    <row r="947" spans="1:17" x14ac:dyDescent="0.25">
      <c r="A947" s="44">
        <f t="shared" si="60"/>
        <v>946</v>
      </c>
      <c r="B947" s="44" t="s">
        <v>493</v>
      </c>
      <c r="C947" s="44" t="s">
        <v>789</v>
      </c>
      <c r="D947" s="45">
        <v>6.5277777777777782E-3</v>
      </c>
      <c r="E947" s="44"/>
      <c r="F947" s="45">
        <f>Curso[[#This Row],[Tempo]]*$AG$4</f>
        <v>1.2945871305265885E-2</v>
      </c>
      <c r="G947" s="46">
        <f t="shared" si="59"/>
        <v>6.9004707571220978</v>
      </c>
      <c r="H947" s="47">
        <f>_xlfn.XLOOKUP(Curso[[#This Row],[Tempo Progr Acum]],Controle[Tempo Esperado Acum],Controle[Data corrida],,1,1)</f>
        <v>44762</v>
      </c>
      <c r="I947" s="44"/>
      <c r="J947" s="48">
        <f ca="1">IF(Curso[[#This Row],[Data Prevista]]&gt;TODAY(),0,IF(Curso[[#This Row],[Data Prevista]]=TODAY(),3,2))</f>
        <v>0</v>
      </c>
      <c r="K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7" s="53" t="str">
        <f>IF((Curso[[#This Row],[Estudado]]-7)&lt;$H$2,"",Curso[[#This Row],[Estudado]]-7)</f>
        <v/>
      </c>
      <c r="M947" s="53" t="str">
        <f>IF((Curso[[#This Row],[Estudado]]-15)&lt;$H$2,"",Curso[[#This Row],[Estudado]]-15)</f>
        <v/>
      </c>
      <c r="N947" s="53" t="str">
        <f>IF((Curso[[#This Row],[Estudado]]-30)&lt;$H$2,"",Curso[[#This Row],[Estudado]]-30)</f>
        <v/>
      </c>
      <c r="O947" s="53" t="str">
        <f>IF((Curso[[#This Row],[Estudado]]-60)&lt;$H$2,"",Curso[[#This Row],[Estudado]]-60)</f>
        <v/>
      </c>
      <c r="P947" s="53" t="str">
        <f>IF((Curso[[#This Row],[Estudado]]-120)&lt;$H$2,"",Curso[[#This Row],[Estudado]]-120)</f>
        <v/>
      </c>
      <c r="Q947" s="48"/>
    </row>
    <row r="948" spans="1:17" x14ac:dyDescent="0.25">
      <c r="A948" s="44">
        <f t="shared" si="60"/>
        <v>947</v>
      </c>
      <c r="B948" s="44" t="s">
        <v>493</v>
      </c>
      <c r="C948" s="44" t="s">
        <v>790</v>
      </c>
      <c r="D948" s="45">
        <v>5.0231481481481481E-3</v>
      </c>
      <c r="E948" s="44"/>
      <c r="F948" s="45">
        <f>Curso[[#This Row],[Tempo]]*$AG$4</f>
        <v>9.9618938767471518E-3</v>
      </c>
      <c r="G948" s="46">
        <f t="shared" si="59"/>
        <v>6.9104326509988452</v>
      </c>
      <c r="H948" s="47">
        <f>_xlfn.XLOOKUP(Curso[[#This Row],[Tempo Progr Acum]],Controle[Tempo Esperado Acum],Controle[Data corrida],,1,1)</f>
        <v>44762</v>
      </c>
      <c r="I948" s="44"/>
      <c r="J948" s="48">
        <f ca="1">IF(Curso[[#This Row],[Data Prevista]]&gt;TODAY(),0,IF(Curso[[#This Row],[Data Prevista]]=TODAY(),3,2))</f>
        <v>0</v>
      </c>
      <c r="K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8" s="53" t="str">
        <f>IF((Curso[[#This Row],[Estudado]]-7)&lt;$H$2,"",Curso[[#This Row],[Estudado]]-7)</f>
        <v/>
      </c>
      <c r="M948" s="53" t="str">
        <f>IF((Curso[[#This Row],[Estudado]]-15)&lt;$H$2,"",Curso[[#This Row],[Estudado]]-15)</f>
        <v/>
      </c>
      <c r="N948" s="53" t="str">
        <f>IF((Curso[[#This Row],[Estudado]]-30)&lt;$H$2,"",Curso[[#This Row],[Estudado]]-30)</f>
        <v/>
      </c>
      <c r="O948" s="53" t="str">
        <f>IF((Curso[[#This Row],[Estudado]]-60)&lt;$H$2,"",Curso[[#This Row],[Estudado]]-60)</f>
        <v/>
      </c>
      <c r="P948" s="53" t="str">
        <f>IF((Curso[[#This Row],[Estudado]]-120)&lt;$H$2,"",Curso[[#This Row],[Estudado]]-120)</f>
        <v/>
      </c>
      <c r="Q948" s="48"/>
    </row>
    <row r="949" spans="1:17" x14ac:dyDescent="0.25">
      <c r="A949" s="44">
        <f t="shared" si="60"/>
        <v>948</v>
      </c>
      <c r="B949" s="44" t="s">
        <v>493</v>
      </c>
      <c r="C949" s="44" t="s">
        <v>70</v>
      </c>
      <c r="D949" s="45">
        <v>0</v>
      </c>
      <c r="E949" s="44" t="s">
        <v>7</v>
      </c>
      <c r="F949" s="45">
        <f>Curso[[#This Row],[Tempo]]*$AG$4</f>
        <v>0</v>
      </c>
      <c r="G949" s="46">
        <f t="shared" si="59"/>
        <v>6.9104326509988452</v>
      </c>
      <c r="H949" s="47">
        <f>_xlfn.XLOOKUP(Curso[[#This Row],[Tempo Progr Acum]],Controle[Tempo Esperado Acum],Controle[Data corrida],,1,1)</f>
        <v>44762</v>
      </c>
      <c r="I949" s="44"/>
      <c r="J949" s="48">
        <f ca="1">IF(Curso[[#This Row],[Data Prevista]]&gt;TODAY(),0,IF(Curso[[#This Row],[Data Prevista]]=TODAY(),3,2))</f>
        <v>0</v>
      </c>
      <c r="K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9" s="53" t="str">
        <f>IF((Curso[[#This Row],[Estudado]]-7)&lt;$H$2,"",Curso[[#This Row],[Estudado]]-7)</f>
        <v/>
      </c>
      <c r="M949" s="53" t="str">
        <f>IF((Curso[[#This Row],[Estudado]]-15)&lt;$H$2,"",Curso[[#This Row],[Estudado]]-15)</f>
        <v/>
      </c>
      <c r="N949" s="53" t="str">
        <f>IF((Curso[[#This Row],[Estudado]]-30)&lt;$H$2,"",Curso[[#This Row],[Estudado]]-30)</f>
        <v/>
      </c>
      <c r="O949" s="53" t="str">
        <f>IF((Curso[[#This Row],[Estudado]]-60)&lt;$H$2,"",Curso[[#This Row],[Estudado]]-60)</f>
        <v/>
      </c>
      <c r="P949" s="53" t="str">
        <f>IF((Curso[[#This Row],[Estudado]]-120)&lt;$H$2,"",Curso[[#This Row],[Estudado]]-120)</f>
        <v/>
      </c>
      <c r="Q949" s="48"/>
    </row>
    <row r="950" spans="1:17" x14ac:dyDescent="0.25">
      <c r="A950" s="44">
        <f t="shared" si="60"/>
        <v>949</v>
      </c>
      <c r="B950" s="44" t="s">
        <v>493</v>
      </c>
      <c r="C950" s="44" t="s">
        <v>341</v>
      </c>
      <c r="D950" s="45">
        <v>0</v>
      </c>
      <c r="E950" s="44" t="s">
        <v>7</v>
      </c>
      <c r="F950" s="45">
        <f>Curso[[#This Row],[Tempo]]*$AG$4</f>
        <v>0</v>
      </c>
      <c r="G950" s="46">
        <f t="shared" si="59"/>
        <v>6.9104326509988452</v>
      </c>
      <c r="H950" s="47">
        <f>_xlfn.XLOOKUP(Curso[[#This Row],[Tempo Progr Acum]],Controle[Tempo Esperado Acum],Controle[Data corrida],,1,1)</f>
        <v>44762</v>
      </c>
      <c r="I950" s="44"/>
      <c r="J950" s="48">
        <f ca="1">IF(Curso[[#This Row],[Data Prevista]]&gt;TODAY(),0,IF(Curso[[#This Row],[Data Prevista]]=TODAY(),3,2))</f>
        <v>0</v>
      </c>
      <c r="K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0" s="53" t="str">
        <f>IF((Curso[[#This Row],[Estudado]]-7)&lt;$H$2,"",Curso[[#This Row],[Estudado]]-7)</f>
        <v/>
      </c>
      <c r="M950" s="53" t="str">
        <f>IF((Curso[[#This Row],[Estudado]]-15)&lt;$H$2,"",Curso[[#This Row],[Estudado]]-15)</f>
        <v/>
      </c>
      <c r="N950" s="53" t="str">
        <f>IF((Curso[[#This Row],[Estudado]]-30)&lt;$H$2,"",Curso[[#This Row],[Estudado]]-30)</f>
        <v/>
      </c>
      <c r="O950" s="53" t="str">
        <f>IF((Curso[[#This Row],[Estudado]]-60)&lt;$H$2,"",Curso[[#This Row],[Estudado]]-60)</f>
        <v/>
      </c>
      <c r="P950" s="53" t="str">
        <f>IF((Curso[[#This Row],[Estudado]]-120)&lt;$H$2,"",Curso[[#This Row],[Estudado]]-120)</f>
        <v/>
      </c>
      <c r="Q950" s="48"/>
    </row>
    <row r="951" spans="1:17" x14ac:dyDescent="0.25">
      <c r="A951" s="44">
        <f t="shared" si="60"/>
        <v>950</v>
      </c>
      <c r="B951" s="44" t="s">
        <v>493</v>
      </c>
      <c r="C951" s="44" t="s">
        <v>39</v>
      </c>
      <c r="D951" s="45">
        <v>0</v>
      </c>
      <c r="E951" s="44" t="s">
        <v>7</v>
      </c>
      <c r="F951" s="45">
        <f>Curso[[#This Row],[Tempo]]*$AG$4</f>
        <v>0</v>
      </c>
      <c r="G951" s="46">
        <f t="shared" si="59"/>
        <v>6.9104326509988452</v>
      </c>
      <c r="H951" s="47">
        <f>_xlfn.XLOOKUP(Curso[[#This Row],[Tempo Progr Acum]],Controle[Tempo Esperado Acum],Controle[Data corrida],,1,1)</f>
        <v>44762</v>
      </c>
      <c r="I951" s="44"/>
      <c r="J951" s="48">
        <f ca="1">IF(Curso[[#This Row],[Data Prevista]]&gt;TODAY(),0,IF(Curso[[#This Row],[Data Prevista]]=TODAY(),3,2))</f>
        <v>0</v>
      </c>
      <c r="K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1" s="53" t="str">
        <f>IF((Curso[[#This Row],[Estudado]]-7)&lt;$H$2,"",Curso[[#This Row],[Estudado]]-7)</f>
        <v/>
      </c>
      <c r="M951" s="53" t="str">
        <f>IF((Curso[[#This Row],[Estudado]]-15)&lt;$H$2,"",Curso[[#This Row],[Estudado]]-15)</f>
        <v/>
      </c>
      <c r="N951" s="53" t="str">
        <f>IF((Curso[[#This Row],[Estudado]]-30)&lt;$H$2,"",Curso[[#This Row],[Estudado]]-30)</f>
        <v/>
      </c>
      <c r="O951" s="53" t="str">
        <f>IF((Curso[[#This Row],[Estudado]]-60)&lt;$H$2,"",Curso[[#This Row],[Estudado]]-60)</f>
        <v/>
      </c>
      <c r="P951" s="53" t="str">
        <f>IF((Curso[[#This Row],[Estudado]]-120)&lt;$H$2,"",Curso[[#This Row],[Estudado]]-120)</f>
        <v/>
      </c>
      <c r="Q951" s="48"/>
    </row>
    <row r="952" spans="1:17" x14ac:dyDescent="0.25">
      <c r="A952" s="44">
        <f t="shared" si="60"/>
        <v>951</v>
      </c>
      <c r="B952" s="44" t="s">
        <v>493</v>
      </c>
      <c r="C952" s="44" t="s">
        <v>42</v>
      </c>
      <c r="D952" s="45">
        <v>2.8703703703703708E-3</v>
      </c>
      <c r="E952" s="44"/>
      <c r="F952" s="45">
        <f>Curso[[#This Row],[Tempo]]*$AG$4</f>
        <v>5.692510786712659E-3</v>
      </c>
      <c r="G952" s="46">
        <f t="shared" si="59"/>
        <v>6.9161251617855575</v>
      </c>
      <c r="H952" s="47">
        <f>_xlfn.XLOOKUP(Curso[[#This Row],[Tempo Progr Acum]],Controle[Tempo Esperado Acum],Controle[Data corrida],,1,1)</f>
        <v>44762</v>
      </c>
      <c r="I952" s="44"/>
      <c r="J952" s="48">
        <f ca="1">IF(Curso[[#This Row],[Data Prevista]]&gt;TODAY(),0,IF(Curso[[#This Row],[Data Prevista]]=TODAY(),3,2))</f>
        <v>0</v>
      </c>
      <c r="K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2" s="53" t="str">
        <f>IF((Curso[[#This Row],[Estudado]]-7)&lt;$H$2,"",Curso[[#This Row],[Estudado]]-7)</f>
        <v/>
      </c>
      <c r="M952" s="53" t="str">
        <f>IF((Curso[[#This Row],[Estudado]]-15)&lt;$H$2,"",Curso[[#This Row],[Estudado]]-15)</f>
        <v/>
      </c>
      <c r="N952" s="53" t="str">
        <f>IF((Curso[[#This Row],[Estudado]]-30)&lt;$H$2,"",Curso[[#This Row],[Estudado]]-30)</f>
        <v/>
      </c>
      <c r="O952" s="53" t="str">
        <f>IF((Curso[[#This Row],[Estudado]]-60)&lt;$H$2,"",Curso[[#This Row],[Estudado]]-60)</f>
        <v/>
      </c>
      <c r="P952" s="53" t="str">
        <f>IF((Curso[[#This Row],[Estudado]]-120)&lt;$H$2,"",Curso[[#This Row],[Estudado]]-120)</f>
        <v/>
      </c>
      <c r="Q952" s="48"/>
    </row>
    <row r="953" spans="1:17" x14ac:dyDescent="0.25">
      <c r="A953" s="44">
        <f t="shared" si="60"/>
        <v>952</v>
      </c>
      <c r="B953" s="44" t="s">
        <v>493</v>
      </c>
      <c r="C953" s="44" t="s">
        <v>791</v>
      </c>
      <c r="D953" s="45">
        <v>5.138888888888889E-3</v>
      </c>
      <c r="E953" s="44"/>
      <c r="F953" s="45">
        <f>Curso[[#This Row],[Tempo]]*$AG$4</f>
        <v>1.0191430602017824E-2</v>
      </c>
      <c r="G953" s="46">
        <f t="shared" si="59"/>
        <v>6.9263165923875754</v>
      </c>
      <c r="H953" s="47">
        <f>_xlfn.XLOOKUP(Curso[[#This Row],[Tempo Progr Acum]],Controle[Tempo Esperado Acum],Controle[Data corrida],,1,1)</f>
        <v>44762</v>
      </c>
      <c r="I953" s="44"/>
      <c r="J953" s="48">
        <f ca="1">IF(Curso[[#This Row],[Data Prevista]]&gt;TODAY(),0,IF(Curso[[#This Row],[Data Prevista]]=TODAY(),3,2))</f>
        <v>0</v>
      </c>
      <c r="K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3" s="53" t="str">
        <f>IF((Curso[[#This Row],[Estudado]]-7)&lt;$H$2,"",Curso[[#This Row],[Estudado]]-7)</f>
        <v/>
      </c>
      <c r="M953" s="53" t="str">
        <f>IF((Curso[[#This Row],[Estudado]]-15)&lt;$H$2,"",Curso[[#This Row],[Estudado]]-15)</f>
        <v/>
      </c>
      <c r="N953" s="53" t="str">
        <f>IF((Curso[[#This Row],[Estudado]]-30)&lt;$H$2,"",Curso[[#This Row],[Estudado]]-30)</f>
        <v/>
      </c>
      <c r="O953" s="53" t="str">
        <f>IF((Curso[[#This Row],[Estudado]]-60)&lt;$H$2,"",Curso[[#This Row],[Estudado]]-60)</f>
        <v/>
      </c>
      <c r="P953" s="53" t="str">
        <f>IF((Curso[[#This Row],[Estudado]]-120)&lt;$H$2,"",Curso[[#This Row],[Estudado]]-120)</f>
        <v/>
      </c>
      <c r="Q953" s="48"/>
    </row>
    <row r="954" spans="1:17" x14ac:dyDescent="0.25">
      <c r="A954" s="44">
        <f t="shared" si="60"/>
        <v>953</v>
      </c>
      <c r="B954" s="44" t="s">
        <v>493</v>
      </c>
      <c r="C954" s="44" t="s">
        <v>792</v>
      </c>
      <c r="D954" s="45">
        <v>2.7199074074074074E-3</v>
      </c>
      <c r="E954" s="44"/>
      <c r="F954" s="45">
        <f>Curso[[#This Row],[Tempo]]*$AG$4</f>
        <v>5.3941130438607847E-3</v>
      </c>
      <c r="G954" s="46">
        <f t="shared" si="59"/>
        <v>6.9317107054314357</v>
      </c>
      <c r="H954" s="47">
        <f>_xlfn.XLOOKUP(Curso[[#This Row],[Tempo Progr Acum]],Controle[Tempo Esperado Acum],Controle[Data corrida],,1,1)</f>
        <v>44762</v>
      </c>
      <c r="I954" s="44"/>
      <c r="J954" s="48">
        <f ca="1">IF(Curso[[#This Row],[Data Prevista]]&gt;TODAY(),0,IF(Curso[[#This Row],[Data Prevista]]=TODAY(),3,2))</f>
        <v>0</v>
      </c>
      <c r="K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4" s="53" t="str">
        <f>IF((Curso[[#This Row],[Estudado]]-7)&lt;$H$2,"",Curso[[#This Row],[Estudado]]-7)</f>
        <v/>
      </c>
      <c r="M954" s="53" t="str">
        <f>IF((Curso[[#This Row],[Estudado]]-15)&lt;$H$2,"",Curso[[#This Row],[Estudado]]-15)</f>
        <v/>
      </c>
      <c r="N954" s="53" t="str">
        <f>IF((Curso[[#This Row],[Estudado]]-30)&lt;$H$2,"",Curso[[#This Row],[Estudado]]-30)</f>
        <v/>
      </c>
      <c r="O954" s="53" t="str">
        <f>IF((Curso[[#This Row],[Estudado]]-60)&lt;$H$2,"",Curso[[#This Row],[Estudado]]-60)</f>
        <v/>
      </c>
      <c r="P954" s="53" t="str">
        <f>IF((Curso[[#This Row],[Estudado]]-120)&lt;$H$2,"",Curso[[#This Row],[Estudado]]-120)</f>
        <v/>
      </c>
      <c r="Q954" s="48"/>
    </row>
    <row r="955" spans="1:17" x14ac:dyDescent="0.25">
      <c r="A955" s="44">
        <f t="shared" si="60"/>
        <v>954</v>
      </c>
      <c r="B955" s="44" t="s">
        <v>493</v>
      </c>
      <c r="C955" s="44" t="s">
        <v>793</v>
      </c>
      <c r="D955" s="45">
        <v>2.0023148148148148E-3</v>
      </c>
      <c r="E955" s="44"/>
      <c r="F955" s="45">
        <f>Curso[[#This Row],[Tempo]]*$AG$4</f>
        <v>3.9709853471826201E-3</v>
      </c>
      <c r="G955" s="46">
        <f t="shared" si="59"/>
        <v>6.9356816907786181</v>
      </c>
      <c r="H955" s="47">
        <f>_xlfn.XLOOKUP(Curso[[#This Row],[Tempo Progr Acum]],Controle[Tempo Esperado Acum],Controle[Data corrida],,1,1)</f>
        <v>44762</v>
      </c>
      <c r="I955" s="44"/>
      <c r="J955" s="48">
        <f ca="1">IF(Curso[[#This Row],[Data Prevista]]&gt;TODAY(),0,IF(Curso[[#This Row],[Data Prevista]]=TODAY(),3,2))</f>
        <v>0</v>
      </c>
      <c r="K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5" s="53" t="str">
        <f>IF((Curso[[#This Row],[Estudado]]-7)&lt;$H$2,"",Curso[[#This Row],[Estudado]]-7)</f>
        <v/>
      </c>
      <c r="M955" s="53" t="str">
        <f>IF((Curso[[#This Row],[Estudado]]-15)&lt;$H$2,"",Curso[[#This Row],[Estudado]]-15)</f>
        <v/>
      </c>
      <c r="N955" s="53" t="str">
        <f>IF((Curso[[#This Row],[Estudado]]-30)&lt;$H$2,"",Curso[[#This Row],[Estudado]]-30)</f>
        <v/>
      </c>
      <c r="O955" s="53" t="str">
        <f>IF((Curso[[#This Row],[Estudado]]-60)&lt;$H$2,"",Curso[[#This Row],[Estudado]]-60)</f>
        <v/>
      </c>
      <c r="P955" s="53" t="str">
        <f>IF((Curso[[#This Row],[Estudado]]-120)&lt;$H$2,"",Curso[[#This Row],[Estudado]]-120)</f>
        <v/>
      </c>
      <c r="Q955" s="48"/>
    </row>
    <row r="956" spans="1:17" x14ac:dyDescent="0.25">
      <c r="A956" s="44">
        <f t="shared" si="60"/>
        <v>955</v>
      </c>
      <c r="B956" s="44" t="s">
        <v>493</v>
      </c>
      <c r="C956" s="44" t="s">
        <v>794</v>
      </c>
      <c r="D956" s="45">
        <v>2.3032407407407407E-3</v>
      </c>
      <c r="E956" s="44"/>
      <c r="F956" s="45">
        <f>Curso[[#This Row],[Tempo]]*$AG$4</f>
        <v>4.5677808328863671E-3</v>
      </c>
      <c r="G956" s="46">
        <f t="shared" si="59"/>
        <v>6.9402494716115042</v>
      </c>
      <c r="H956" s="47">
        <f>_xlfn.XLOOKUP(Curso[[#This Row],[Tempo Progr Acum]],Controle[Tempo Esperado Acum],Controle[Data corrida],,1,1)</f>
        <v>44762</v>
      </c>
      <c r="I956" s="44"/>
      <c r="J956" s="48">
        <f ca="1">IF(Curso[[#This Row],[Data Prevista]]&gt;TODAY(),0,IF(Curso[[#This Row],[Data Prevista]]=TODAY(),3,2))</f>
        <v>0</v>
      </c>
      <c r="K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6" s="53" t="str">
        <f>IF((Curso[[#This Row],[Estudado]]-7)&lt;$H$2,"",Curso[[#This Row],[Estudado]]-7)</f>
        <v/>
      </c>
      <c r="M956" s="53" t="str">
        <f>IF((Curso[[#This Row],[Estudado]]-15)&lt;$H$2,"",Curso[[#This Row],[Estudado]]-15)</f>
        <v/>
      </c>
      <c r="N956" s="53" t="str">
        <f>IF((Curso[[#This Row],[Estudado]]-30)&lt;$H$2,"",Curso[[#This Row],[Estudado]]-30)</f>
        <v/>
      </c>
      <c r="O956" s="53" t="str">
        <f>IF((Curso[[#This Row],[Estudado]]-60)&lt;$H$2,"",Curso[[#This Row],[Estudado]]-60)</f>
        <v/>
      </c>
      <c r="P956" s="53" t="str">
        <f>IF((Curso[[#This Row],[Estudado]]-120)&lt;$H$2,"",Curso[[#This Row],[Estudado]]-120)</f>
        <v/>
      </c>
      <c r="Q956" s="48"/>
    </row>
    <row r="957" spans="1:17" x14ac:dyDescent="0.25">
      <c r="A957" s="44">
        <f t="shared" si="60"/>
        <v>956</v>
      </c>
      <c r="B957" s="44" t="s">
        <v>493</v>
      </c>
      <c r="C957" s="44" t="s">
        <v>795</v>
      </c>
      <c r="D957" s="45">
        <v>4.8379629629629632E-3</v>
      </c>
      <c r="E957" s="44"/>
      <c r="F957" s="45">
        <f>Curso[[#This Row],[Tempo]]*$AG$4</f>
        <v>9.5946351163140771E-3</v>
      </c>
      <c r="G957" s="46">
        <f t="shared" si="59"/>
        <v>6.9498441067278183</v>
      </c>
      <c r="H957" s="47">
        <f>_xlfn.XLOOKUP(Curso[[#This Row],[Tempo Progr Acum]],Controle[Tempo Esperado Acum],Controle[Data corrida],,1,1)</f>
        <v>44762</v>
      </c>
      <c r="I957" s="44"/>
      <c r="J957" s="48">
        <f ca="1">IF(Curso[[#This Row],[Data Prevista]]&gt;TODAY(),0,IF(Curso[[#This Row],[Data Prevista]]=TODAY(),3,2))</f>
        <v>0</v>
      </c>
      <c r="K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7" s="53" t="str">
        <f>IF((Curso[[#This Row],[Estudado]]-7)&lt;$H$2,"",Curso[[#This Row],[Estudado]]-7)</f>
        <v/>
      </c>
      <c r="M957" s="53" t="str">
        <f>IF((Curso[[#This Row],[Estudado]]-15)&lt;$H$2,"",Curso[[#This Row],[Estudado]]-15)</f>
        <v/>
      </c>
      <c r="N957" s="53" t="str">
        <f>IF((Curso[[#This Row],[Estudado]]-30)&lt;$H$2,"",Curso[[#This Row],[Estudado]]-30)</f>
        <v/>
      </c>
      <c r="O957" s="53" t="str">
        <f>IF((Curso[[#This Row],[Estudado]]-60)&lt;$H$2,"",Curso[[#This Row],[Estudado]]-60)</f>
        <v/>
      </c>
      <c r="P957" s="53" t="str">
        <f>IF((Curso[[#This Row],[Estudado]]-120)&lt;$H$2,"",Curso[[#This Row],[Estudado]]-120)</f>
        <v/>
      </c>
      <c r="Q957" s="48"/>
    </row>
    <row r="958" spans="1:17" x14ac:dyDescent="0.25">
      <c r="A958" s="44">
        <f t="shared" si="60"/>
        <v>957</v>
      </c>
      <c r="B958" s="44" t="s">
        <v>493</v>
      </c>
      <c r="C958" s="44" t="s">
        <v>796</v>
      </c>
      <c r="D958" s="45">
        <v>5.9490740740740745E-3</v>
      </c>
      <c r="E958" s="44"/>
      <c r="F958" s="45">
        <f>Curso[[#This Row],[Tempo]]*$AG$4</f>
        <v>1.1798187678912527E-2</v>
      </c>
      <c r="G958" s="46">
        <f t="shared" si="59"/>
        <v>6.9616422944067304</v>
      </c>
      <c r="H958" s="47">
        <f>_xlfn.XLOOKUP(Curso[[#This Row],[Tempo Progr Acum]],Controle[Tempo Esperado Acum],Controle[Data corrida],,1,1)</f>
        <v>44762</v>
      </c>
      <c r="I958" s="44"/>
      <c r="J958" s="48">
        <f ca="1">IF(Curso[[#This Row],[Data Prevista]]&gt;TODAY(),0,IF(Curso[[#This Row],[Data Prevista]]=TODAY(),3,2))</f>
        <v>0</v>
      </c>
      <c r="K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8" s="53" t="str">
        <f>IF((Curso[[#This Row],[Estudado]]-7)&lt;$H$2,"",Curso[[#This Row],[Estudado]]-7)</f>
        <v/>
      </c>
      <c r="M958" s="53" t="str">
        <f>IF((Curso[[#This Row],[Estudado]]-15)&lt;$H$2,"",Curso[[#This Row],[Estudado]]-15)</f>
        <v/>
      </c>
      <c r="N958" s="53" t="str">
        <f>IF((Curso[[#This Row],[Estudado]]-30)&lt;$H$2,"",Curso[[#This Row],[Estudado]]-30)</f>
        <v/>
      </c>
      <c r="O958" s="53" t="str">
        <f>IF((Curso[[#This Row],[Estudado]]-60)&lt;$H$2,"",Curso[[#This Row],[Estudado]]-60)</f>
        <v/>
      </c>
      <c r="P958" s="53" t="str">
        <f>IF((Curso[[#This Row],[Estudado]]-120)&lt;$H$2,"",Curso[[#This Row],[Estudado]]-120)</f>
        <v/>
      </c>
      <c r="Q958" s="48"/>
    </row>
    <row r="959" spans="1:17" x14ac:dyDescent="0.25">
      <c r="A959" s="44">
        <f t="shared" si="60"/>
        <v>958</v>
      </c>
      <c r="B959" s="44" t="s">
        <v>493</v>
      </c>
      <c r="C959" s="44" t="s">
        <v>797</v>
      </c>
      <c r="D959" s="45">
        <v>5.6712962962962958E-3</v>
      </c>
      <c r="E959" s="44"/>
      <c r="F959" s="45">
        <f>Curso[[#This Row],[Tempo]]*$AG$4</f>
        <v>1.1247299538262912E-2</v>
      </c>
      <c r="G959" s="46">
        <f t="shared" si="59"/>
        <v>6.9728895939449931</v>
      </c>
      <c r="H959" s="47">
        <f>_xlfn.XLOOKUP(Curso[[#This Row],[Tempo Progr Acum]],Controle[Tempo Esperado Acum],Controle[Data corrida],,1,1)</f>
        <v>44763</v>
      </c>
      <c r="I959" s="44"/>
      <c r="J959" s="48">
        <f ca="1">IF(Curso[[#This Row],[Data Prevista]]&gt;TODAY(),0,IF(Curso[[#This Row],[Data Prevista]]=TODAY(),3,2))</f>
        <v>0</v>
      </c>
      <c r="K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9" s="53" t="str">
        <f>IF((Curso[[#This Row],[Estudado]]-7)&lt;$H$2,"",Curso[[#This Row],[Estudado]]-7)</f>
        <v/>
      </c>
      <c r="M959" s="53" t="str">
        <f>IF((Curso[[#This Row],[Estudado]]-15)&lt;$H$2,"",Curso[[#This Row],[Estudado]]-15)</f>
        <v/>
      </c>
      <c r="N959" s="53" t="str">
        <f>IF((Curso[[#This Row],[Estudado]]-30)&lt;$H$2,"",Curso[[#This Row],[Estudado]]-30)</f>
        <v/>
      </c>
      <c r="O959" s="53" t="str">
        <f>IF((Curso[[#This Row],[Estudado]]-60)&lt;$H$2,"",Curso[[#This Row],[Estudado]]-60)</f>
        <v/>
      </c>
      <c r="P959" s="53" t="str">
        <f>IF((Curso[[#This Row],[Estudado]]-120)&lt;$H$2,"",Curso[[#This Row],[Estudado]]-120)</f>
        <v/>
      </c>
      <c r="Q959" s="48"/>
    </row>
    <row r="960" spans="1:17" x14ac:dyDescent="0.25">
      <c r="A960" s="44">
        <f t="shared" si="60"/>
        <v>959</v>
      </c>
      <c r="B960" s="44" t="s">
        <v>493</v>
      </c>
      <c r="C960" s="44" t="s">
        <v>798</v>
      </c>
      <c r="D960" s="45">
        <v>6.6087962962962966E-3</v>
      </c>
      <c r="E960" s="44"/>
      <c r="F960" s="45">
        <f>Curso[[#This Row],[Tempo]]*$AG$4</f>
        <v>1.3106547012955355E-2</v>
      </c>
      <c r="G960" s="46">
        <f t="shared" si="59"/>
        <v>6.9859961409579485</v>
      </c>
      <c r="H960" s="47">
        <f>_xlfn.XLOOKUP(Curso[[#This Row],[Tempo Progr Acum]],Controle[Tempo Esperado Acum],Controle[Data corrida],,1,1)</f>
        <v>44763</v>
      </c>
      <c r="I960" s="44"/>
      <c r="J960" s="48">
        <f ca="1">IF(Curso[[#This Row],[Data Prevista]]&gt;TODAY(),0,IF(Curso[[#This Row],[Data Prevista]]=TODAY(),3,2))</f>
        <v>0</v>
      </c>
      <c r="K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0" s="53" t="str">
        <f>IF((Curso[[#This Row],[Estudado]]-7)&lt;$H$2,"",Curso[[#This Row],[Estudado]]-7)</f>
        <v/>
      </c>
      <c r="M960" s="53" t="str">
        <f>IF((Curso[[#This Row],[Estudado]]-15)&lt;$H$2,"",Curso[[#This Row],[Estudado]]-15)</f>
        <v/>
      </c>
      <c r="N960" s="53" t="str">
        <f>IF((Curso[[#This Row],[Estudado]]-30)&lt;$H$2,"",Curso[[#This Row],[Estudado]]-30)</f>
        <v/>
      </c>
      <c r="O960" s="53" t="str">
        <f>IF((Curso[[#This Row],[Estudado]]-60)&lt;$H$2,"",Curso[[#This Row],[Estudado]]-60)</f>
        <v/>
      </c>
      <c r="P960" s="53" t="str">
        <f>IF((Curso[[#This Row],[Estudado]]-120)&lt;$H$2,"",Curso[[#This Row],[Estudado]]-120)</f>
        <v/>
      </c>
      <c r="Q960" s="48"/>
    </row>
    <row r="961" spans="1:17" x14ac:dyDescent="0.25">
      <c r="A961" s="44">
        <f t="shared" si="60"/>
        <v>960</v>
      </c>
      <c r="B961" s="44" t="s">
        <v>493</v>
      </c>
      <c r="C961" s="44" t="s">
        <v>799</v>
      </c>
      <c r="D961" s="45">
        <v>6.4120370370370364E-3</v>
      </c>
      <c r="E961" s="44"/>
      <c r="F961" s="45">
        <f>Curso[[#This Row],[Tempo]]*$AG$4</f>
        <v>1.2716334579995211E-2</v>
      </c>
      <c r="G961" s="46">
        <f t="shared" si="59"/>
        <v>6.9987124755379435</v>
      </c>
      <c r="H961" s="47">
        <f>_xlfn.XLOOKUP(Curso[[#This Row],[Tempo Progr Acum]],Controle[Tempo Esperado Acum],Controle[Data corrida],,1,1)</f>
        <v>44763</v>
      </c>
      <c r="I961" s="44"/>
      <c r="J961" s="48">
        <f ca="1">IF(Curso[[#This Row],[Data Prevista]]&gt;TODAY(),0,IF(Curso[[#This Row],[Data Prevista]]=TODAY(),3,2))</f>
        <v>0</v>
      </c>
      <c r="K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1" s="53" t="str">
        <f>IF((Curso[[#This Row],[Estudado]]-7)&lt;$H$2,"",Curso[[#This Row],[Estudado]]-7)</f>
        <v/>
      </c>
      <c r="M961" s="53" t="str">
        <f>IF((Curso[[#This Row],[Estudado]]-15)&lt;$H$2,"",Curso[[#This Row],[Estudado]]-15)</f>
        <v/>
      </c>
      <c r="N961" s="53" t="str">
        <f>IF((Curso[[#This Row],[Estudado]]-30)&lt;$H$2,"",Curso[[#This Row],[Estudado]]-30)</f>
        <v/>
      </c>
      <c r="O961" s="53" t="str">
        <f>IF((Curso[[#This Row],[Estudado]]-60)&lt;$H$2,"",Curso[[#This Row],[Estudado]]-60)</f>
        <v/>
      </c>
      <c r="P961" s="53" t="str">
        <f>IF((Curso[[#This Row],[Estudado]]-120)&lt;$H$2,"",Curso[[#This Row],[Estudado]]-120)</f>
        <v/>
      </c>
      <c r="Q961" s="48"/>
    </row>
    <row r="962" spans="1:17" x14ac:dyDescent="0.25">
      <c r="A962" s="44">
        <f t="shared" si="60"/>
        <v>961</v>
      </c>
      <c r="B962" s="44" t="s">
        <v>493</v>
      </c>
      <c r="C962" s="44" t="s">
        <v>800</v>
      </c>
      <c r="D962" s="45">
        <v>5.9606481481481489E-3</v>
      </c>
      <c r="E962" s="44"/>
      <c r="F962" s="45">
        <f>Curso[[#This Row],[Tempo]]*$AG$4</f>
        <v>1.1821141351439595E-2</v>
      </c>
      <c r="G962" s="46">
        <f t="shared" si="59"/>
        <v>7.0105336168893828</v>
      </c>
      <c r="H962" s="47">
        <f>_xlfn.XLOOKUP(Curso[[#This Row],[Tempo Progr Acum]],Controle[Tempo Esperado Acum],Controle[Data corrida],,1,1)</f>
        <v>44763</v>
      </c>
      <c r="I962" s="44"/>
      <c r="J962" s="48">
        <f ca="1">IF(Curso[[#This Row],[Data Prevista]]&gt;TODAY(),0,IF(Curso[[#This Row],[Data Prevista]]=TODAY(),3,2))</f>
        <v>0</v>
      </c>
      <c r="K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2" s="53" t="str">
        <f>IF((Curso[[#This Row],[Estudado]]-7)&lt;$H$2,"",Curso[[#This Row],[Estudado]]-7)</f>
        <v/>
      </c>
      <c r="M962" s="53" t="str">
        <f>IF((Curso[[#This Row],[Estudado]]-15)&lt;$H$2,"",Curso[[#This Row],[Estudado]]-15)</f>
        <v/>
      </c>
      <c r="N962" s="53" t="str">
        <f>IF((Curso[[#This Row],[Estudado]]-30)&lt;$H$2,"",Curso[[#This Row],[Estudado]]-30)</f>
        <v/>
      </c>
      <c r="O962" s="53" t="str">
        <f>IF((Curso[[#This Row],[Estudado]]-60)&lt;$H$2,"",Curso[[#This Row],[Estudado]]-60)</f>
        <v/>
      </c>
      <c r="P962" s="53" t="str">
        <f>IF((Curso[[#This Row],[Estudado]]-120)&lt;$H$2,"",Curso[[#This Row],[Estudado]]-120)</f>
        <v/>
      </c>
      <c r="Q962" s="48"/>
    </row>
    <row r="963" spans="1:17" x14ac:dyDescent="0.25">
      <c r="A963" s="44">
        <f t="shared" si="60"/>
        <v>962</v>
      </c>
      <c r="B963" s="44" t="s">
        <v>493</v>
      </c>
      <c r="C963" s="44" t="s">
        <v>801</v>
      </c>
      <c r="D963" s="45">
        <v>4.7453703703703703E-3</v>
      </c>
      <c r="E963" s="44"/>
      <c r="F963" s="45">
        <f>Curso[[#This Row],[Tempo]]*$AG$4</f>
        <v>9.4110057360975389E-3</v>
      </c>
      <c r="G963" s="46">
        <f t="shared" si="59"/>
        <v>7.0199446226254807</v>
      </c>
      <c r="H963" s="47">
        <f>_xlfn.XLOOKUP(Curso[[#This Row],[Tempo Progr Acum]],Controle[Tempo Esperado Acum],Controle[Data corrida],,1,1)</f>
        <v>44763</v>
      </c>
      <c r="I963" s="44"/>
      <c r="J963" s="48">
        <f ca="1">IF(Curso[[#This Row],[Data Prevista]]&gt;TODAY(),0,IF(Curso[[#This Row],[Data Prevista]]=TODAY(),3,2))</f>
        <v>0</v>
      </c>
      <c r="K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3" s="53" t="str">
        <f>IF((Curso[[#This Row],[Estudado]]-7)&lt;$H$2,"",Curso[[#This Row],[Estudado]]-7)</f>
        <v/>
      </c>
      <c r="M963" s="53" t="str">
        <f>IF((Curso[[#This Row],[Estudado]]-15)&lt;$H$2,"",Curso[[#This Row],[Estudado]]-15)</f>
        <v/>
      </c>
      <c r="N963" s="53" t="str">
        <f>IF((Curso[[#This Row],[Estudado]]-30)&lt;$H$2,"",Curso[[#This Row],[Estudado]]-30)</f>
        <v/>
      </c>
      <c r="O963" s="53" t="str">
        <f>IF((Curso[[#This Row],[Estudado]]-60)&lt;$H$2,"",Curso[[#This Row],[Estudado]]-60)</f>
        <v/>
      </c>
      <c r="P963" s="53" t="str">
        <f>IF((Curso[[#This Row],[Estudado]]-120)&lt;$H$2,"",Curso[[#This Row],[Estudado]]-120)</f>
        <v/>
      </c>
      <c r="Q963" s="48"/>
    </row>
    <row r="964" spans="1:17" x14ac:dyDescent="0.25">
      <c r="A964" s="44">
        <f t="shared" si="60"/>
        <v>963</v>
      </c>
      <c r="B964" s="44" t="s">
        <v>493</v>
      </c>
      <c r="C964" s="44" t="s">
        <v>802</v>
      </c>
      <c r="D964" s="45">
        <v>6.3194444444444444E-3</v>
      </c>
      <c r="E964" s="44"/>
      <c r="F964" s="45">
        <f>Curso[[#This Row],[Tempo]]*$AG$4</f>
        <v>1.2532705199778674E-2</v>
      </c>
      <c r="G964" s="46">
        <f t="shared" ref="G964:G1027" si="61">F964+G963</f>
        <v>7.0324773278252595</v>
      </c>
      <c r="H964" s="47">
        <f>_xlfn.XLOOKUP(Curso[[#This Row],[Tempo Progr Acum]],Controle[Tempo Esperado Acum],Controle[Data corrida],,1,1)</f>
        <v>44763</v>
      </c>
      <c r="I964" s="44"/>
      <c r="J964" s="48">
        <f ca="1">IF(Curso[[#This Row],[Data Prevista]]&gt;TODAY(),0,IF(Curso[[#This Row],[Data Prevista]]=TODAY(),3,2))</f>
        <v>0</v>
      </c>
      <c r="K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4" s="53" t="str">
        <f>IF((Curso[[#This Row],[Estudado]]-7)&lt;$H$2,"",Curso[[#This Row],[Estudado]]-7)</f>
        <v/>
      </c>
      <c r="M964" s="53" t="str">
        <f>IF((Curso[[#This Row],[Estudado]]-15)&lt;$H$2,"",Curso[[#This Row],[Estudado]]-15)</f>
        <v/>
      </c>
      <c r="N964" s="53" t="str">
        <f>IF((Curso[[#This Row],[Estudado]]-30)&lt;$H$2,"",Curso[[#This Row],[Estudado]]-30)</f>
        <v/>
      </c>
      <c r="O964" s="53" t="str">
        <f>IF((Curso[[#This Row],[Estudado]]-60)&lt;$H$2,"",Curso[[#This Row],[Estudado]]-60)</f>
        <v/>
      </c>
      <c r="P964" s="53" t="str">
        <f>IF((Curso[[#This Row],[Estudado]]-120)&lt;$H$2,"",Curso[[#This Row],[Estudado]]-120)</f>
        <v/>
      </c>
      <c r="Q964" s="48"/>
    </row>
    <row r="965" spans="1:17" x14ac:dyDescent="0.25">
      <c r="A965" s="44">
        <f t="shared" si="60"/>
        <v>964</v>
      </c>
      <c r="B965" s="44" t="s">
        <v>493</v>
      </c>
      <c r="C965" s="44" t="s">
        <v>803</v>
      </c>
      <c r="D965" s="45">
        <v>4.0393518518518521E-3</v>
      </c>
      <c r="E965" s="44"/>
      <c r="F965" s="45">
        <f>Curso[[#This Row],[Tempo]]*$AG$4</f>
        <v>8.0108317119464423E-3</v>
      </c>
      <c r="G965" s="46">
        <f t="shared" si="61"/>
        <v>7.0404881595372055</v>
      </c>
      <c r="H965" s="47">
        <f>_xlfn.XLOOKUP(Curso[[#This Row],[Tempo Progr Acum]],Controle[Tempo Esperado Acum],Controle[Data corrida],,1,1)</f>
        <v>44763</v>
      </c>
      <c r="I965" s="44"/>
      <c r="J965" s="48">
        <f ca="1">IF(Curso[[#This Row],[Data Prevista]]&gt;TODAY(),0,IF(Curso[[#This Row],[Data Prevista]]=TODAY(),3,2))</f>
        <v>0</v>
      </c>
      <c r="K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5" s="53" t="str">
        <f>IF((Curso[[#This Row],[Estudado]]-7)&lt;$H$2,"",Curso[[#This Row],[Estudado]]-7)</f>
        <v/>
      </c>
      <c r="M965" s="53" t="str">
        <f>IF((Curso[[#This Row],[Estudado]]-15)&lt;$H$2,"",Curso[[#This Row],[Estudado]]-15)</f>
        <v/>
      </c>
      <c r="N965" s="53" t="str">
        <f>IF((Curso[[#This Row],[Estudado]]-30)&lt;$H$2,"",Curso[[#This Row],[Estudado]]-30)</f>
        <v/>
      </c>
      <c r="O965" s="53" t="str">
        <f>IF((Curso[[#This Row],[Estudado]]-60)&lt;$H$2,"",Curso[[#This Row],[Estudado]]-60)</f>
        <v/>
      </c>
      <c r="P965" s="53" t="str">
        <f>IF((Curso[[#This Row],[Estudado]]-120)&lt;$H$2,"",Curso[[#This Row],[Estudado]]-120)</f>
        <v/>
      </c>
      <c r="Q965" s="48"/>
    </row>
    <row r="966" spans="1:17" x14ac:dyDescent="0.25">
      <c r="A966" s="44">
        <f t="shared" ref="A966:A1029" si="62">A965+1</f>
        <v>965</v>
      </c>
      <c r="B966" s="44" t="s">
        <v>493</v>
      </c>
      <c r="C966" s="44" t="s">
        <v>804</v>
      </c>
      <c r="D966" s="45">
        <v>6.1574074074074074E-3</v>
      </c>
      <c r="E966" s="44"/>
      <c r="F966" s="45">
        <f>Curso[[#This Row],[Tempo]]*$AG$4</f>
        <v>1.2211353784399734E-2</v>
      </c>
      <c r="G966" s="46">
        <f t="shared" si="61"/>
        <v>7.0526995133216053</v>
      </c>
      <c r="H966" s="47">
        <f>_xlfn.XLOOKUP(Curso[[#This Row],[Tempo Progr Acum]],Controle[Tempo Esperado Acum],Controle[Data corrida],,1,1)</f>
        <v>44763</v>
      </c>
      <c r="I966" s="44"/>
      <c r="J966" s="48">
        <f ca="1">IF(Curso[[#This Row],[Data Prevista]]&gt;TODAY(),0,IF(Curso[[#This Row],[Data Prevista]]=TODAY(),3,2))</f>
        <v>0</v>
      </c>
      <c r="K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6" s="53" t="str">
        <f>IF((Curso[[#This Row],[Estudado]]-7)&lt;$H$2,"",Curso[[#This Row],[Estudado]]-7)</f>
        <v/>
      </c>
      <c r="M966" s="53" t="str">
        <f>IF((Curso[[#This Row],[Estudado]]-15)&lt;$H$2,"",Curso[[#This Row],[Estudado]]-15)</f>
        <v/>
      </c>
      <c r="N966" s="53" t="str">
        <f>IF((Curso[[#This Row],[Estudado]]-30)&lt;$H$2,"",Curso[[#This Row],[Estudado]]-30)</f>
        <v/>
      </c>
      <c r="O966" s="53" t="str">
        <f>IF((Curso[[#This Row],[Estudado]]-60)&lt;$H$2,"",Curso[[#This Row],[Estudado]]-60)</f>
        <v/>
      </c>
      <c r="P966" s="53" t="str">
        <f>IF((Curso[[#This Row],[Estudado]]-120)&lt;$H$2,"",Curso[[#This Row],[Estudado]]-120)</f>
        <v/>
      </c>
      <c r="Q966" s="48"/>
    </row>
    <row r="967" spans="1:17" x14ac:dyDescent="0.25">
      <c r="A967" s="44">
        <f t="shared" si="62"/>
        <v>966</v>
      </c>
      <c r="B967" s="44" t="s">
        <v>493</v>
      </c>
      <c r="C967" s="44" t="s">
        <v>805</v>
      </c>
      <c r="D967" s="45">
        <v>6.6435185185185182E-3</v>
      </c>
      <c r="E967" s="44"/>
      <c r="F967" s="45">
        <f>Curso[[#This Row],[Tempo]]*$AG$4</f>
        <v>1.3175408030536555E-2</v>
      </c>
      <c r="G967" s="46">
        <f t="shared" si="61"/>
        <v>7.0658749213521421</v>
      </c>
      <c r="H967" s="47">
        <f>_xlfn.XLOOKUP(Curso[[#This Row],[Tempo Progr Acum]],Controle[Tempo Esperado Acum],Controle[Data corrida],,1,1)</f>
        <v>44764</v>
      </c>
      <c r="I967" s="44"/>
      <c r="J967" s="48">
        <f ca="1">IF(Curso[[#This Row],[Data Prevista]]&gt;TODAY(),0,IF(Curso[[#This Row],[Data Prevista]]=TODAY(),3,2))</f>
        <v>0</v>
      </c>
      <c r="K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7" s="53" t="str">
        <f>IF((Curso[[#This Row],[Estudado]]-7)&lt;$H$2,"",Curso[[#This Row],[Estudado]]-7)</f>
        <v/>
      </c>
      <c r="M967" s="53" t="str">
        <f>IF((Curso[[#This Row],[Estudado]]-15)&lt;$H$2,"",Curso[[#This Row],[Estudado]]-15)</f>
        <v/>
      </c>
      <c r="N967" s="53" t="str">
        <f>IF((Curso[[#This Row],[Estudado]]-30)&lt;$H$2,"",Curso[[#This Row],[Estudado]]-30)</f>
        <v/>
      </c>
      <c r="O967" s="53" t="str">
        <f>IF((Curso[[#This Row],[Estudado]]-60)&lt;$H$2,"",Curso[[#This Row],[Estudado]]-60)</f>
        <v/>
      </c>
      <c r="P967" s="53" t="str">
        <f>IF((Curso[[#This Row],[Estudado]]-120)&lt;$H$2,"",Curso[[#This Row],[Estudado]]-120)</f>
        <v/>
      </c>
      <c r="Q967" s="48"/>
    </row>
    <row r="968" spans="1:17" x14ac:dyDescent="0.25">
      <c r="A968" s="44">
        <f t="shared" si="62"/>
        <v>967</v>
      </c>
      <c r="B968" s="44" t="s">
        <v>493</v>
      </c>
      <c r="C968" s="44" t="s">
        <v>806</v>
      </c>
      <c r="D968" s="45">
        <v>5.9837962962962961E-3</v>
      </c>
      <c r="E968" s="44"/>
      <c r="F968" s="45">
        <f>Curso[[#This Row],[Tempo]]*$AG$4</f>
        <v>1.1867048696493727E-2</v>
      </c>
      <c r="G968" s="46">
        <f t="shared" si="61"/>
        <v>7.0777419700486357</v>
      </c>
      <c r="H968" s="47">
        <f>_xlfn.XLOOKUP(Curso[[#This Row],[Tempo Progr Acum]],Controle[Tempo Esperado Acum],Controle[Data corrida],,1,1)</f>
        <v>44764</v>
      </c>
      <c r="I968" s="44"/>
      <c r="J968" s="48">
        <f ca="1">IF(Curso[[#This Row],[Data Prevista]]&gt;TODAY(),0,IF(Curso[[#This Row],[Data Prevista]]=TODAY(),3,2))</f>
        <v>0</v>
      </c>
      <c r="K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8" s="53" t="str">
        <f>IF((Curso[[#This Row],[Estudado]]-7)&lt;$H$2,"",Curso[[#This Row],[Estudado]]-7)</f>
        <v/>
      </c>
      <c r="M968" s="53" t="str">
        <f>IF((Curso[[#This Row],[Estudado]]-15)&lt;$H$2,"",Curso[[#This Row],[Estudado]]-15)</f>
        <v/>
      </c>
      <c r="N968" s="53" t="str">
        <f>IF((Curso[[#This Row],[Estudado]]-30)&lt;$H$2,"",Curso[[#This Row],[Estudado]]-30)</f>
        <v/>
      </c>
      <c r="O968" s="53" t="str">
        <f>IF((Curso[[#This Row],[Estudado]]-60)&lt;$H$2,"",Curso[[#This Row],[Estudado]]-60)</f>
        <v/>
      </c>
      <c r="P968" s="53" t="str">
        <f>IF((Curso[[#This Row],[Estudado]]-120)&lt;$H$2,"",Curso[[#This Row],[Estudado]]-120)</f>
        <v/>
      </c>
      <c r="Q968" s="48"/>
    </row>
    <row r="969" spans="1:17" x14ac:dyDescent="0.25">
      <c r="A969" s="44">
        <f t="shared" si="62"/>
        <v>968</v>
      </c>
      <c r="B969" s="44" t="s">
        <v>493</v>
      </c>
      <c r="C969" s="44" t="s">
        <v>807</v>
      </c>
      <c r="D969" s="45">
        <v>7.6851851851851847E-3</v>
      </c>
      <c r="E969" s="44"/>
      <c r="F969" s="45">
        <f>Curso[[#This Row],[Tempo]]*$AG$4</f>
        <v>1.5241238557972599E-2</v>
      </c>
      <c r="G969" s="46">
        <f t="shared" si="61"/>
        <v>7.0929832086066087</v>
      </c>
      <c r="H969" s="47">
        <f>_xlfn.XLOOKUP(Curso[[#This Row],[Tempo Progr Acum]],Controle[Tempo Esperado Acum],Controle[Data corrida],,1,1)</f>
        <v>44764</v>
      </c>
      <c r="I969" s="44"/>
      <c r="J969" s="48">
        <f ca="1">IF(Curso[[#This Row],[Data Prevista]]&gt;TODAY(),0,IF(Curso[[#This Row],[Data Prevista]]=TODAY(),3,2))</f>
        <v>0</v>
      </c>
      <c r="K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9" s="53" t="str">
        <f>IF((Curso[[#This Row],[Estudado]]-7)&lt;$H$2,"",Curso[[#This Row],[Estudado]]-7)</f>
        <v/>
      </c>
      <c r="M969" s="53" t="str">
        <f>IF((Curso[[#This Row],[Estudado]]-15)&lt;$H$2,"",Curso[[#This Row],[Estudado]]-15)</f>
        <v/>
      </c>
      <c r="N969" s="53" t="str">
        <f>IF((Curso[[#This Row],[Estudado]]-30)&lt;$H$2,"",Curso[[#This Row],[Estudado]]-30)</f>
        <v/>
      </c>
      <c r="O969" s="53" t="str">
        <f>IF((Curso[[#This Row],[Estudado]]-60)&lt;$H$2,"",Curso[[#This Row],[Estudado]]-60)</f>
        <v/>
      </c>
      <c r="P969" s="53" t="str">
        <f>IF((Curso[[#This Row],[Estudado]]-120)&lt;$H$2,"",Curso[[#This Row],[Estudado]]-120)</f>
        <v/>
      </c>
      <c r="Q969" s="48"/>
    </row>
    <row r="970" spans="1:17" x14ac:dyDescent="0.25">
      <c r="A970" s="44">
        <f t="shared" si="62"/>
        <v>969</v>
      </c>
      <c r="B970" s="44" t="s">
        <v>493</v>
      </c>
      <c r="C970" s="44" t="s">
        <v>808</v>
      </c>
      <c r="D970" s="45">
        <v>2.5925925925925925E-3</v>
      </c>
      <c r="E970" s="44"/>
      <c r="F970" s="45">
        <f>Curso[[#This Row],[Tempo]]*$AG$4</f>
        <v>5.1416226460630461E-3</v>
      </c>
      <c r="G970" s="46">
        <f t="shared" si="61"/>
        <v>7.0981248312526715</v>
      </c>
      <c r="H970" s="47">
        <f>_xlfn.XLOOKUP(Curso[[#This Row],[Tempo Progr Acum]],Controle[Tempo Esperado Acum],Controle[Data corrida],,1,1)</f>
        <v>44764</v>
      </c>
      <c r="I970" s="44"/>
      <c r="J970" s="48">
        <f ca="1">IF(Curso[[#This Row],[Data Prevista]]&gt;TODAY(),0,IF(Curso[[#This Row],[Data Prevista]]=TODAY(),3,2))</f>
        <v>0</v>
      </c>
      <c r="K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0" s="53" t="str">
        <f>IF((Curso[[#This Row],[Estudado]]-7)&lt;$H$2,"",Curso[[#This Row],[Estudado]]-7)</f>
        <v/>
      </c>
      <c r="M970" s="53" t="str">
        <f>IF((Curso[[#This Row],[Estudado]]-15)&lt;$H$2,"",Curso[[#This Row],[Estudado]]-15)</f>
        <v/>
      </c>
      <c r="N970" s="53" t="str">
        <f>IF((Curso[[#This Row],[Estudado]]-30)&lt;$H$2,"",Curso[[#This Row],[Estudado]]-30)</f>
        <v/>
      </c>
      <c r="O970" s="53" t="str">
        <f>IF((Curso[[#This Row],[Estudado]]-60)&lt;$H$2,"",Curso[[#This Row],[Estudado]]-60)</f>
        <v/>
      </c>
      <c r="P970" s="53" t="str">
        <f>IF((Curso[[#This Row],[Estudado]]-120)&lt;$H$2,"",Curso[[#This Row],[Estudado]]-120)</f>
        <v/>
      </c>
      <c r="Q970" s="48"/>
    </row>
    <row r="971" spans="1:17" x14ac:dyDescent="0.25">
      <c r="A971" s="44">
        <f t="shared" si="62"/>
        <v>970</v>
      </c>
      <c r="B971" s="44" t="s">
        <v>493</v>
      </c>
      <c r="C971" s="44" t="s">
        <v>809</v>
      </c>
      <c r="D971" s="45">
        <v>5.8217592592592592E-3</v>
      </c>
      <c r="E971" s="44"/>
      <c r="F971" s="45">
        <f>Curso[[#This Row],[Tempo]]*$AG$4</f>
        <v>1.1545697281114787E-2</v>
      </c>
      <c r="G971" s="46">
        <f t="shared" si="61"/>
        <v>7.109670528533786</v>
      </c>
      <c r="H971" s="47">
        <f>_xlfn.XLOOKUP(Curso[[#This Row],[Tempo Progr Acum]],Controle[Tempo Esperado Acum],Controle[Data corrida],,1,1)</f>
        <v>44764</v>
      </c>
      <c r="I971" s="44"/>
      <c r="J971" s="48">
        <f ca="1">IF(Curso[[#This Row],[Data Prevista]]&gt;TODAY(),0,IF(Curso[[#This Row],[Data Prevista]]=TODAY(),3,2))</f>
        <v>0</v>
      </c>
      <c r="K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1" s="53" t="str">
        <f>IF((Curso[[#This Row],[Estudado]]-7)&lt;$H$2,"",Curso[[#This Row],[Estudado]]-7)</f>
        <v/>
      </c>
      <c r="M971" s="53" t="str">
        <f>IF((Curso[[#This Row],[Estudado]]-15)&lt;$H$2,"",Curso[[#This Row],[Estudado]]-15)</f>
        <v/>
      </c>
      <c r="N971" s="53" t="str">
        <f>IF((Curso[[#This Row],[Estudado]]-30)&lt;$H$2,"",Curso[[#This Row],[Estudado]]-30)</f>
        <v/>
      </c>
      <c r="O971" s="53" t="str">
        <f>IF((Curso[[#This Row],[Estudado]]-60)&lt;$H$2,"",Curso[[#This Row],[Estudado]]-60)</f>
        <v/>
      </c>
      <c r="P971" s="53" t="str">
        <f>IF((Curso[[#This Row],[Estudado]]-120)&lt;$H$2,"",Curso[[#This Row],[Estudado]]-120)</f>
        <v/>
      </c>
      <c r="Q971" s="48"/>
    </row>
    <row r="972" spans="1:17" x14ac:dyDescent="0.25">
      <c r="A972" s="44">
        <f t="shared" si="62"/>
        <v>971</v>
      </c>
      <c r="B972" s="44" t="s">
        <v>493</v>
      </c>
      <c r="C972" s="44" t="s">
        <v>810</v>
      </c>
      <c r="D972" s="45">
        <v>4.9768518518518521E-3</v>
      </c>
      <c r="E972" s="44"/>
      <c r="F972" s="45">
        <f>Curso[[#This Row],[Tempo]]*$AG$4</f>
        <v>9.8700791866388835E-3</v>
      </c>
      <c r="G972" s="46">
        <f t="shared" si="61"/>
        <v>7.1195406077204249</v>
      </c>
      <c r="H972" s="47">
        <f>_xlfn.XLOOKUP(Curso[[#This Row],[Tempo Progr Acum]],Controle[Tempo Esperado Acum],Controle[Data corrida],,1,1)</f>
        <v>44764</v>
      </c>
      <c r="I972" s="44"/>
      <c r="J972" s="48">
        <f ca="1">IF(Curso[[#This Row],[Data Prevista]]&gt;TODAY(),0,IF(Curso[[#This Row],[Data Prevista]]=TODAY(),3,2))</f>
        <v>0</v>
      </c>
      <c r="K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2" s="53" t="str">
        <f>IF((Curso[[#This Row],[Estudado]]-7)&lt;$H$2,"",Curso[[#This Row],[Estudado]]-7)</f>
        <v/>
      </c>
      <c r="M972" s="53" t="str">
        <f>IF((Curso[[#This Row],[Estudado]]-15)&lt;$H$2,"",Curso[[#This Row],[Estudado]]-15)</f>
        <v/>
      </c>
      <c r="N972" s="53" t="str">
        <f>IF((Curso[[#This Row],[Estudado]]-30)&lt;$H$2,"",Curso[[#This Row],[Estudado]]-30)</f>
        <v/>
      </c>
      <c r="O972" s="53" t="str">
        <f>IF((Curso[[#This Row],[Estudado]]-60)&lt;$H$2,"",Curso[[#This Row],[Estudado]]-60)</f>
        <v/>
      </c>
      <c r="P972" s="53" t="str">
        <f>IF((Curso[[#This Row],[Estudado]]-120)&lt;$H$2,"",Curso[[#This Row],[Estudado]]-120)</f>
        <v/>
      </c>
      <c r="Q972" s="48"/>
    </row>
    <row r="973" spans="1:17" x14ac:dyDescent="0.25">
      <c r="A973" s="44">
        <f t="shared" si="62"/>
        <v>972</v>
      </c>
      <c r="B973" s="44" t="s">
        <v>493</v>
      </c>
      <c r="C973" s="44" t="s">
        <v>811</v>
      </c>
      <c r="D973" s="45">
        <v>3.0208333333333333E-3</v>
      </c>
      <c r="E973" s="44"/>
      <c r="F973" s="45">
        <f>Curso[[#This Row],[Tempo]]*$AG$4</f>
        <v>5.9909085295645308E-3</v>
      </c>
      <c r="G973" s="46">
        <f t="shared" si="61"/>
        <v>7.125531516249989</v>
      </c>
      <c r="H973" s="47">
        <f>_xlfn.XLOOKUP(Curso[[#This Row],[Tempo Progr Acum]],Controle[Tempo Esperado Acum],Controle[Data corrida],,1,1)</f>
        <v>44764</v>
      </c>
      <c r="I973" s="44"/>
      <c r="J973" s="48">
        <f ca="1">IF(Curso[[#This Row],[Data Prevista]]&gt;TODAY(),0,IF(Curso[[#This Row],[Data Prevista]]=TODAY(),3,2))</f>
        <v>0</v>
      </c>
      <c r="K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3" s="53" t="str">
        <f>IF((Curso[[#This Row],[Estudado]]-7)&lt;$H$2,"",Curso[[#This Row],[Estudado]]-7)</f>
        <v/>
      </c>
      <c r="M973" s="53" t="str">
        <f>IF((Curso[[#This Row],[Estudado]]-15)&lt;$H$2,"",Curso[[#This Row],[Estudado]]-15)</f>
        <v/>
      </c>
      <c r="N973" s="53" t="str">
        <f>IF((Curso[[#This Row],[Estudado]]-30)&lt;$H$2,"",Curso[[#This Row],[Estudado]]-30)</f>
        <v/>
      </c>
      <c r="O973" s="53" t="str">
        <f>IF((Curso[[#This Row],[Estudado]]-60)&lt;$H$2,"",Curso[[#This Row],[Estudado]]-60)</f>
        <v/>
      </c>
      <c r="P973" s="53" t="str">
        <f>IF((Curso[[#This Row],[Estudado]]-120)&lt;$H$2,"",Curso[[#This Row],[Estudado]]-120)</f>
        <v/>
      </c>
      <c r="Q973" s="48"/>
    </row>
    <row r="974" spans="1:17" x14ac:dyDescent="0.25">
      <c r="A974" s="44">
        <f t="shared" si="62"/>
        <v>973</v>
      </c>
      <c r="B974" s="44" t="s">
        <v>493</v>
      </c>
      <c r="C974" s="44" t="s">
        <v>812</v>
      </c>
      <c r="D974" s="45">
        <v>5.9953703703703697E-3</v>
      </c>
      <c r="E974" s="44"/>
      <c r="F974" s="45">
        <f>Curso[[#This Row],[Tempo]]*$AG$4</f>
        <v>1.1890002369020793E-2</v>
      </c>
      <c r="G974" s="46">
        <f t="shared" si="61"/>
        <v>7.1374215186190098</v>
      </c>
      <c r="H974" s="47">
        <f>_xlfn.XLOOKUP(Curso[[#This Row],[Tempo Progr Acum]],Controle[Tempo Esperado Acum],Controle[Data corrida],,1,1)</f>
        <v>44764</v>
      </c>
      <c r="I974" s="44"/>
      <c r="J974" s="48">
        <f ca="1">IF(Curso[[#This Row],[Data Prevista]]&gt;TODAY(),0,IF(Curso[[#This Row],[Data Prevista]]=TODAY(),3,2))</f>
        <v>0</v>
      </c>
      <c r="K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4" s="53" t="str">
        <f>IF((Curso[[#This Row],[Estudado]]-7)&lt;$H$2,"",Curso[[#This Row],[Estudado]]-7)</f>
        <v/>
      </c>
      <c r="M974" s="53" t="str">
        <f>IF((Curso[[#This Row],[Estudado]]-15)&lt;$H$2,"",Curso[[#This Row],[Estudado]]-15)</f>
        <v/>
      </c>
      <c r="N974" s="53" t="str">
        <f>IF((Curso[[#This Row],[Estudado]]-30)&lt;$H$2,"",Curso[[#This Row],[Estudado]]-30)</f>
        <v/>
      </c>
      <c r="O974" s="53" t="str">
        <f>IF((Curso[[#This Row],[Estudado]]-60)&lt;$H$2,"",Curso[[#This Row],[Estudado]]-60)</f>
        <v/>
      </c>
      <c r="P974" s="53" t="str">
        <f>IF((Curso[[#This Row],[Estudado]]-120)&lt;$H$2,"",Curso[[#This Row],[Estudado]]-120)</f>
        <v/>
      </c>
      <c r="Q974" s="48"/>
    </row>
    <row r="975" spans="1:17" x14ac:dyDescent="0.25">
      <c r="A975" s="44">
        <f t="shared" si="62"/>
        <v>974</v>
      </c>
      <c r="B975" s="44" t="s">
        <v>493</v>
      </c>
      <c r="C975" s="44" t="s">
        <v>813</v>
      </c>
      <c r="D975" s="45">
        <v>6.3078703703703708E-3</v>
      </c>
      <c r="E975" s="44"/>
      <c r="F975" s="45">
        <f>Curso[[#This Row],[Tempo]]*$AG$4</f>
        <v>1.2509751527251608E-2</v>
      </c>
      <c r="G975" s="46">
        <f t="shared" si="61"/>
        <v>7.1499312701462614</v>
      </c>
      <c r="H975" s="47">
        <f>_xlfn.XLOOKUP(Curso[[#This Row],[Tempo Progr Acum]],Controle[Tempo Esperado Acum],Controle[Data corrida],,1,1)</f>
        <v>44765</v>
      </c>
      <c r="I975" s="44"/>
      <c r="J975" s="48">
        <f ca="1">IF(Curso[[#This Row],[Data Prevista]]&gt;TODAY(),0,IF(Curso[[#This Row],[Data Prevista]]=TODAY(),3,2))</f>
        <v>0</v>
      </c>
      <c r="K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5" s="53" t="str">
        <f>IF((Curso[[#This Row],[Estudado]]-7)&lt;$H$2,"",Curso[[#This Row],[Estudado]]-7)</f>
        <v/>
      </c>
      <c r="M975" s="53" t="str">
        <f>IF((Curso[[#This Row],[Estudado]]-15)&lt;$H$2,"",Curso[[#This Row],[Estudado]]-15)</f>
        <v/>
      </c>
      <c r="N975" s="53" t="str">
        <f>IF((Curso[[#This Row],[Estudado]]-30)&lt;$H$2,"",Curso[[#This Row],[Estudado]]-30)</f>
        <v/>
      </c>
      <c r="O975" s="53" t="str">
        <f>IF((Curso[[#This Row],[Estudado]]-60)&lt;$H$2,"",Curso[[#This Row],[Estudado]]-60)</f>
        <v/>
      </c>
      <c r="P975" s="53" t="str">
        <f>IF((Curso[[#This Row],[Estudado]]-120)&lt;$H$2,"",Curso[[#This Row],[Estudado]]-120)</f>
        <v/>
      </c>
      <c r="Q975" s="48"/>
    </row>
    <row r="976" spans="1:17" x14ac:dyDescent="0.25">
      <c r="A976" s="44">
        <f t="shared" si="62"/>
        <v>975</v>
      </c>
      <c r="B976" s="44" t="s">
        <v>493</v>
      </c>
      <c r="C976" s="44" t="s">
        <v>814</v>
      </c>
      <c r="D976" s="45">
        <v>0</v>
      </c>
      <c r="E976" s="44" t="s">
        <v>7</v>
      </c>
      <c r="F976" s="45">
        <f>Curso[[#This Row],[Tempo]]*$AG$4</f>
        <v>0</v>
      </c>
      <c r="G976" s="46">
        <f t="shared" si="61"/>
        <v>7.1499312701462614</v>
      </c>
      <c r="H976" s="47">
        <f>_xlfn.XLOOKUP(Curso[[#This Row],[Tempo Progr Acum]],Controle[Tempo Esperado Acum],Controle[Data corrida],,1,1)</f>
        <v>44765</v>
      </c>
      <c r="I976" s="44"/>
      <c r="J976" s="48">
        <f ca="1">IF(Curso[[#This Row],[Data Prevista]]&gt;TODAY(),0,IF(Curso[[#This Row],[Data Prevista]]=TODAY(),3,2))</f>
        <v>0</v>
      </c>
      <c r="K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6" s="53" t="str">
        <f>IF((Curso[[#This Row],[Estudado]]-7)&lt;$H$2,"",Curso[[#This Row],[Estudado]]-7)</f>
        <v/>
      </c>
      <c r="M976" s="53" t="str">
        <f>IF((Curso[[#This Row],[Estudado]]-15)&lt;$H$2,"",Curso[[#This Row],[Estudado]]-15)</f>
        <v/>
      </c>
      <c r="N976" s="53" t="str">
        <f>IF((Curso[[#This Row],[Estudado]]-30)&lt;$H$2,"",Curso[[#This Row],[Estudado]]-30)</f>
        <v/>
      </c>
      <c r="O976" s="53" t="str">
        <f>IF((Curso[[#This Row],[Estudado]]-60)&lt;$H$2,"",Curso[[#This Row],[Estudado]]-60)</f>
        <v/>
      </c>
      <c r="P976" s="53" t="str">
        <f>IF((Curso[[#This Row],[Estudado]]-120)&lt;$H$2,"",Curso[[#This Row],[Estudado]]-120)</f>
        <v/>
      </c>
      <c r="Q976" s="48"/>
    </row>
    <row r="977" spans="1:17" x14ac:dyDescent="0.25">
      <c r="A977" s="44">
        <f t="shared" si="62"/>
        <v>976</v>
      </c>
      <c r="B977" s="44" t="s">
        <v>493</v>
      </c>
      <c r="C977" s="44" t="s">
        <v>815</v>
      </c>
      <c r="D977" s="45">
        <v>5.9722222222222225E-3</v>
      </c>
      <c r="E977" s="44"/>
      <c r="F977" s="45">
        <f>Curso[[#This Row],[Tempo]]*$AG$4</f>
        <v>1.1844095023966661E-2</v>
      </c>
      <c r="G977" s="46">
        <f t="shared" si="61"/>
        <v>7.1617753651702278</v>
      </c>
      <c r="H977" s="47">
        <f>_xlfn.XLOOKUP(Curso[[#This Row],[Tempo Progr Acum]],Controle[Tempo Esperado Acum],Controle[Data corrida],,1,1)</f>
        <v>44765</v>
      </c>
      <c r="I977" s="44"/>
      <c r="J977" s="48">
        <f ca="1">IF(Curso[[#This Row],[Data Prevista]]&gt;TODAY(),0,IF(Curso[[#This Row],[Data Prevista]]=TODAY(),3,2))</f>
        <v>0</v>
      </c>
      <c r="K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7" s="53" t="str">
        <f>IF((Curso[[#This Row],[Estudado]]-7)&lt;$H$2,"",Curso[[#This Row],[Estudado]]-7)</f>
        <v/>
      </c>
      <c r="M977" s="53" t="str">
        <f>IF((Curso[[#This Row],[Estudado]]-15)&lt;$H$2,"",Curso[[#This Row],[Estudado]]-15)</f>
        <v/>
      </c>
      <c r="N977" s="53" t="str">
        <f>IF((Curso[[#This Row],[Estudado]]-30)&lt;$H$2,"",Curso[[#This Row],[Estudado]]-30)</f>
        <v/>
      </c>
      <c r="O977" s="53" t="str">
        <f>IF((Curso[[#This Row],[Estudado]]-60)&lt;$H$2,"",Curso[[#This Row],[Estudado]]-60)</f>
        <v/>
      </c>
      <c r="P977" s="53" t="str">
        <f>IF((Curso[[#This Row],[Estudado]]-120)&lt;$H$2,"",Curso[[#This Row],[Estudado]]-120)</f>
        <v/>
      </c>
      <c r="Q977" s="48"/>
    </row>
    <row r="978" spans="1:17" x14ac:dyDescent="0.25">
      <c r="A978" s="44">
        <f t="shared" si="62"/>
        <v>977</v>
      </c>
      <c r="B978" s="44" t="s">
        <v>493</v>
      </c>
      <c r="C978" s="44" t="s">
        <v>816</v>
      </c>
      <c r="D978" s="45">
        <v>4.1782407407407402E-3</v>
      </c>
      <c r="E978" s="44"/>
      <c r="F978" s="45">
        <f>Curso[[#This Row],[Tempo]]*$AG$4</f>
        <v>8.286275782271247E-3</v>
      </c>
      <c r="G978" s="46">
        <f t="shared" si="61"/>
        <v>7.1700616409524986</v>
      </c>
      <c r="H978" s="47">
        <f>_xlfn.XLOOKUP(Curso[[#This Row],[Tempo Progr Acum]],Controle[Tempo Esperado Acum],Controle[Data corrida],,1,1)</f>
        <v>44765</v>
      </c>
      <c r="I978" s="44"/>
      <c r="J978" s="48">
        <f ca="1">IF(Curso[[#This Row],[Data Prevista]]&gt;TODAY(),0,IF(Curso[[#This Row],[Data Prevista]]=TODAY(),3,2))</f>
        <v>0</v>
      </c>
      <c r="K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8" s="53" t="str">
        <f>IF((Curso[[#This Row],[Estudado]]-7)&lt;$H$2,"",Curso[[#This Row],[Estudado]]-7)</f>
        <v/>
      </c>
      <c r="M978" s="53" t="str">
        <f>IF((Curso[[#This Row],[Estudado]]-15)&lt;$H$2,"",Curso[[#This Row],[Estudado]]-15)</f>
        <v/>
      </c>
      <c r="N978" s="53" t="str">
        <f>IF((Curso[[#This Row],[Estudado]]-30)&lt;$H$2,"",Curso[[#This Row],[Estudado]]-30)</f>
        <v/>
      </c>
      <c r="O978" s="53" t="str">
        <f>IF((Curso[[#This Row],[Estudado]]-60)&lt;$H$2,"",Curso[[#This Row],[Estudado]]-60)</f>
        <v/>
      </c>
      <c r="P978" s="53" t="str">
        <f>IF((Curso[[#This Row],[Estudado]]-120)&lt;$H$2,"",Curso[[#This Row],[Estudado]]-120)</f>
        <v/>
      </c>
      <c r="Q978" s="48"/>
    </row>
    <row r="979" spans="1:17" x14ac:dyDescent="0.25">
      <c r="A979" s="44">
        <f t="shared" si="62"/>
        <v>978</v>
      </c>
      <c r="B979" s="44" t="s">
        <v>493</v>
      </c>
      <c r="C979" s="44" t="s">
        <v>817</v>
      </c>
      <c r="D979" s="45">
        <v>6.7592592592592591E-3</v>
      </c>
      <c r="E979" s="44"/>
      <c r="F979" s="45">
        <f>Curso[[#This Row],[Tempo]]*$AG$4</f>
        <v>1.3404944755807226E-2</v>
      </c>
      <c r="G979" s="46">
        <f t="shared" si="61"/>
        <v>7.183466585708306</v>
      </c>
      <c r="H979" s="47">
        <f>_xlfn.XLOOKUP(Curso[[#This Row],[Tempo Progr Acum]],Controle[Tempo Esperado Acum],Controle[Data corrida],,1,1)</f>
        <v>44765</v>
      </c>
      <c r="I979" s="44"/>
      <c r="J979" s="48">
        <f ca="1">IF(Curso[[#This Row],[Data Prevista]]&gt;TODAY(),0,IF(Curso[[#This Row],[Data Prevista]]=TODAY(),3,2))</f>
        <v>0</v>
      </c>
      <c r="K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9" s="53" t="str">
        <f>IF((Curso[[#This Row],[Estudado]]-7)&lt;$H$2,"",Curso[[#This Row],[Estudado]]-7)</f>
        <v/>
      </c>
      <c r="M979" s="53" t="str">
        <f>IF((Curso[[#This Row],[Estudado]]-15)&lt;$H$2,"",Curso[[#This Row],[Estudado]]-15)</f>
        <v/>
      </c>
      <c r="N979" s="53" t="str">
        <f>IF((Curso[[#This Row],[Estudado]]-30)&lt;$H$2,"",Curso[[#This Row],[Estudado]]-30)</f>
        <v/>
      </c>
      <c r="O979" s="53" t="str">
        <f>IF((Curso[[#This Row],[Estudado]]-60)&lt;$H$2,"",Curso[[#This Row],[Estudado]]-60)</f>
        <v/>
      </c>
      <c r="P979" s="53" t="str">
        <f>IF((Curso[[#This Row],[Estudado]]-120)&lt;$H$2,"",Curso[[#This Row],[Estudado]]-120)</f>
        <v/>
      </c>
      <c r="Q979" s="48"/>
    </row>
    <row r="980" spans="1:17" x14ac:dyDescent="0.25">
      <c r="A980" s="44">
        <f t="shared" si="62"/>
        <v>979</v>
      </c>
      <c r="B980" s="44" t="s">
        <v>493</v>
      </c>
      <c r="C980" s="44" t="s">
        <v>68</v>
      </c>
      <c r="D980" s="45">
        <v>0</v>
      </c>
      <c r="E980" s="44" t="s">
        <v>69</v>
      </c>
      <c r="F980" s="45">
        <f>Curso[[#This Row],[Tempo]]*$AG$4</f>
        <v>0</v>
      </c>
      <c r="G980" s="46">
        <f t="shared" si="61"/>
        <v>7.183466585708306</v>
      </c>
      <c r="H980" s="47">
        <f>_xlfn.XLOOKUP(Curso[[#This Row],[Tempo Progr Acum]],Controle[Tempo Esperado Acum],Controle[Data corrida],,1,1)</f>
        <v>44765</v>
      </c>
      <c r="I980" s="44"/>
      <c r="J980" s="48">
        <f ca="1">IF(Curso[[#This Row],[Data Prevista]]&gt;TODAY(),0,IF(Curso[[#This Row],[Data Prevista]]=TODAY(),3,2))</f>
        <v>0</v>
      </c>
      <c r="K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0" s="53" t="str">
        <f>IF((Curso[[#This Row],[Estudado]]-7)&lt;$H$2,"",Curso[[#This Row],[Estudado]]-7)</f>
        <v/>
      </c>
      <c r="M980" s="53" t="str">
        <f>IF((Curso[[#This Row],[Estudado]]-15)&lt;$H$2,"",Curso[[#This Row],[Estudado]]-15)</f>
        <v/>
      </c>
      <c r="N980" s="53" t="str">
        <f>IF((Curso[[#This Row],[Estudado]]-30)&lt;$H$2,"",Curso[[#This Row],[Estudado]]-30)</f>
        <v/>
      </c>
      <c r="O980" s="53" t="str">
        <f>IF((Curso[[#This Row],[Estudado]]-60)&lt;$H$2,"",Curso[[#This Row],[Estudado]]-60)</f>
        <v/>
      </c>
      <c r="P980" s="53" t="str">
        <f>IF((Curso[[#This Row],[Estudado]]-120)&lt;$H$2,"",Curso[[#This Row],[Estudado]]-120)</f>
        <v/>
      </c>
      <c r="Q980" s="48"/>
    </row>
    <row r="981" spans="1:17" x14ac:dyDescent="0.25">
      <c r="A981" s="44">
        <f t="shared" si="62"/>
        <v>980</v>
      </c>
      <c r="B981" s="44" t="s">
        <v>493</v>
      </c>
      <c r="C981" s="44" t="s">
        <v>70</v>
      </c>
      <c r="D981" s="45">
        <v>0</v>
      </c>
      <c r="E981" s="44" t="s">
        <v>7</v>
      </c>
      <c r="F981" s="45">
        <f>Curso[[#This Row],[Tempo]]*$AG$4</f>
        <v>0</v>
      </c>
      <c r="G981" s="46">
        <f t="shared" si="61"/>
        <v>7.183466585708306</v>
      </c>
      <c r="H981" s="47">
        <f>_xlfn.XLOOKUP(Curso[[#This Row],[Tempo Progr Acum]],Controle[Tempo Esperado Acum],Controle[Data corrida],,1,1)</f>
        <v>44765</v>
      </c>
      <c r="I981" s="44"/>
      <c r="J981" s="48">
        <f ca="1">IF(Curso[[#This Row],[Data Prevista]]&gt;TODAY(),0,IF(Curso[[#This Row],[Data Prevista]]=TODAY(),3,2))</f>
        <v>0</v>
      </c>
      <c r="K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1" s="53" t="str">
        <f>IF((Curso[[#This Row],[Estudado]]-7)&lt;$H$2,"",Curso[[#This Row],[Estudado]]-7)</f>
        <v/>
      </c>
      <c r="M981" s="53" t="str">
        <f>IF((Curso[[#This Row],[Estudado]]-15)&lt;$H$2,"",Curso[[#This Row],[Estudado]]-15)</f>
        <v/>
      </c>
      <c r="N981" s="53" t="str">
        <f>IF((Curso[[#This Row],[Estudado]]-30)&lt;$H$2,"",Curso[[#This Row],[Estudado]]-30)</f>
        <v/>
      </c>
      <c r="O981" s="53" t="str">
        <f>IF((Curso[[#This Row],[Estudado]]-60)&lt;$H$2,"",Curso[[#This Row],[Estudado]]-60)</f>
        <v/>
      </c>
      <c r="P981" s="53" t="str">
        <f>IF((Curso[[#This Row],[Estudado]]-120)&lt;$H$2,"",Curso[[#This Row],[Estudado]]-120)</f>
        <v/>
      </c>
      <c r="Q981" s="48"/>
    </row>
    <row r="982" spans="1:17" x14ac:dyDescent="0.25">
      <c r="A982" s="44">
        <f t="shared" si="62"/>
        <v>981</v>
      </c>
      <c r="B982" s="44" t="s">
        <v>493</v>
      </c>
      <c r="C982" s="44" t="s">
        <v>818</v>
      </c>
      <c r="D982" s="45">
        <v>0</v>
      </c>
      <c r="E982" s="44" t="s">
        <v>7</v>
      </c>
      <c r="F982" s="45">
        <f>Curso[[#This Row],[Tempo]]*$AG$4</f>
        <v>0</v>
      </c>
      <c r="G982" s="46">
        <f t="shared" si="61"/>
        <v>7.183466585708306</v>
      </c>
      <c r="H982" s="47">
        <f>_xlfn.XLOOKUP(Curso[[#This Row],[Tempo Progr Acum]],Controle[Tempo Esperado Acum],Controle[Data corrida],,1,1)</f>
        <v>44765</v>
      </c>
      <c r="I982" s="44"/>
      <c r="J982" s="48">
        <f ca="1">IF(Curso[[#This Row],[Data Prevista]]&gt;TODAY(),0,IF(Curso[[#This Row],[Data Prevista]]=TODAY(),3,2))</f>
        <v>0</v>
      </c>
      <c r="K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2" s="53" t="str">
        <f>IF((Curso[[#This Row],[Estudado]]-7)&lt;$H$2,"",Curso[[#This Row],[Estudado]]-7)</f>
        <v/>
      </c>
      <c r="M982" s="53" t="str">
        <f>IF((Curso[[#This Row],[Estudado]]-15)&lt;$H$2,"",Curso[[#This Row],[Estudado]]-15)</f>
        <v/>
      </c>
      <c r="N982" s="53" t="str">
        <f>IF((Curso[[#This Row],[Estudado]]-30)&lt;$H$2,"",Curso[[#This Row],[Estudado]]-30)</f>
        <v/>
      </c>
      <c r="O982" s="53" t="str">
        <f>IF((Curso[[#This Row],[Estudado]]-60)&lt;$H$2,"",Curso[[#This Row],[Estudado]]-60)</f>
        <v/>
      </c>
      <c r="P982" s="53" t="str">
        <f>IF((Curso[[#This Row],[Estudado]]-120)&lt;$H$2,"",Curso[[#This Row],[Estudado]]-120)</f>
        <v/>
      </c>
      <c r="Q982" s="48"/>
    </row>
    <row r="983" spans="1:17" x14ac:dyDescent="0.25">
      <c r="A983" s="44">
        <f t="shared" si="62"/>
        <v>982</v>
      </c>
      <c r="B983" s="44" t="s">
        <v>493</v>
      </c>
      <c r="C983" s="44" t="s">
        <v>381</v>
      </c>
      <c r="D983" s="45">
        <v>0</v>
      </c>
      <c r="E983" s="44" t="s">
        <v>7</v>
      </c>
      <c r="F983" s="45">
        <f>Curso[[#This Row],[Tempo]]*$AG$4</f>
        <v>0</v>
      </c>
      <c r="G983" s="46">
        <f t="shared" si="61"/>
        <v>7.183466585708306</v>
      </c>
      <c r="H983" s="47">
        <f>_xlfn.XLOOKUP(Curso[[#This Row],[Tempo Progr Acum]],Controle[Tempo Esperado Acum],Controle[Data corrida],,1,1)</f>
        <v>44765</v>
      </c>
      <c r="I983" s="44"/>
      <c r="J983" s="48">
        <f ca="1">IF(Curso[[#This Row],[Data Prevista]]&gt;TODAY(),0,IF(Curso[[#This Row],[Data Prevista]]=TODAY(),3,2))</f>
        <v>0</v>
      </c>
      <c r="K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3" s="53" t="str">
        <f>IF((Curso[[#This Row],[Estudado]]-7)&lt;$H$2,"",Curso[[#This Row],[Estudado]]-7)</f>
        <v/>
      </c>
      <c r="M983" s="53" t="str">
        <f>IF((Curso[[#This Row],[Estudado]]-15)&lt;$H$2,"",Curso[[#This Row],[Estudado]]-15)</f>
        <v/>
      </c>
      <c r="N983" s="53" t="str">
        <f>IF((Curso[[#This Row],[Estudado]]-30)&lt;$H$2,"",Curso[[#This Row],[Estudado]]-30)</f>
        <v/>
      </c>
      <c r="O983" s="53" t="str">
        <f>IF((Curso[[#This Row],[Estudado]]-60)&lt;$H$2,"",Curso[[#This Row],[Estudado]]-60)</f>
        <v/>
      </c>
      <c r="P983" s="53" t="str">
        <f>IF((Curso[[#This Row],[Estudado]]-120)&lt;$H$2,"",Curso[[#This Row],[Estudado]]-120)</f>
        <v/>
      </c>
      <c r="Q983" s="48"/>
    </row>
    <row r="984" spans="1:17" x14ac:dyDescent="0.25">
      <c r="A984" s="44">
        <f t="shared" si="62"/>
        <v>983</v>
      </c>
      <c r="B984" s="44" t="s">
        <v>493</v>
      </c>
      <c r="C984" s="44" t="s">
        <v>39</v>
      </c>
      <c r="D984" s="45">
        <v>0</v>
      </c>
      <c r="E984" s="44" t="s">
        <v>7</v>
      </c>
      <c r="F984" s="45">
        <f>Curso[[#This Row],[Tempo]]*$AG$4</f>
        <v>0</v>
      </c>
      <c r="G984" s="46">
        <f t="shared" si="61"/>
        <v>7.183466585708306</v>
      </c>
      <c r="H984" s="47">
        <f>_xlfn.XLOOKUP(Curso[[#This Row],[Tempo Progr Acum]],Controle[Tempo Esperado Acum],Controle[Data corrida],,1,1)</f>
        <v>44765</v>
      </c>
      <c r="I984" s="44"/>
      <c r="J984" s="48">
        <f ca="1">IF(Curso[[#This Row],[Data Prevista]]&gt;TODAY(),0,IF(Curso[[#This Row],[Data Prevista]]=TODAY(),3,2))</f>
        <v>0</v>
      </c>
      <c r="K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4" s="53" t="str">
        <f>IF((Curso[[#This Row],[Estudado]]-7)&lt;$H$2,"",Curso[[#This Row],[Estudado]]-7)</f>
        <v/>
      </c>
      <c r="M984" s="53" t="str">
        <f>IF((Curso[[#This Row],[Estudado]]-15)&lt;$H$2,"",Curso[[#This Row],[Estudado]]-15)</f>
        <v/>
      </c>
      <c r="N984" s="53" t="str">
        <f>IF((Curso[[#This Row],[Estudado]]-30)&lt;$H$2,"",Curso[[#This Row],[Estudado]]-30)</f>
        <v/>
      </c>
      <c r="O984" s="53" t="str">
        <f>IF((Curso[[#This Row],[Estudado]]-60)&lt;$H$2,"",Curso[[#This Row],[Estudado]]-60)</f>
        <v/>
      </c>
      <c r="P984" s="53" t="str">
        <f>IF((Curso[[#This Row],[Estudado]]-120)&lt;$H$2,"",Curso[[#This Row],[Estudado]]-120)</f>
        <v/>
      </c>
      <c r="Q984" s="48"/>
    </row>
    <row r="985" spans="1:17" x14ac:dyDescent="0.25">
      <c r="A985" s="44">
        <f t="shared" si="62"/>
        <v>984</v>
      </c>
      <c r="B985" s="44" t="s">
        <v>493</v>
      </c>
      <c r="C985" s="44" t="s">
        <v>819</v>
      </c>
      <c r="D985" s="45">
        <v>0</v>
      </c>
      <c r="E985" s="44" t="s">
        <v>7</v>
      </c>
      <c r="F985" s="45">
        <f>Curso[[#This Row],[Tempo]]*$AG$4</f>
        <v>0</v>
      </c>
      <c r="G985" s="46">
        <f t="shared" si="61"/>
        <v>7.183466585708306</v>
      </c>
      <c r="H985" s="47">
        <f>_xlfn.XLOOKUP(Curso[[#This Row],[Tempo Progr Acum]],Controle[Tempo Esperado Acum],Controle[Data corrida],,1,1)</f>
        <v>44765</v>
      </c>
      <c r="I985" s="44"/>
      <c r="J985" s="48">
        <f ca="1">IF(Curso[[#This Row],[Data Prevista]]&gt;TODAY(),0,IF(Curso[[#This Row],[Data Prevista]]=TODAY(),3,2))</f>
        <v>0</v>
      </c>
      <c r="K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5" s="53" t="str">
        <f>IF((Curso[[#This Row],[Estudado]]-7)&lt;$H$2,"",Curso[[#This Row],[Estudado]]-7)</f>
        <v/>
      </c>
      <c r="M985" s="53" t="str">
        <f>IF((Curso[[#This Row],[Estudado]]-15)&lt;$H$2,"",Curso[[#This Row],[Estudado]]-15)</f>
        <v/>
      </c>
      <c r="N985" s="53" t="str">
        <f>IF((Curso[[#This Row],[Estudado]]-30)&lt;$H$2,"",Curso[[#This Row],[Estudado]]-30)</f>
        <v/>
      </c>
      <c r="O985" s="53" t="str">
        <f>IF((Curso[[#This Row],[Estudado]]-60)&lt;$H$2,"",Curso[[#This Row],[Estudado]]-60)</f>
        <v/>
      </c>
      <c r="P985" s="53" t="str">
        <f>IF((Curso[[#This Row],[Estudado]]-120)&lt;$H$2,"",Curso[[#This Row],[Estudado]]-120)</f>
        <v/>
      </c>
      <c r="Q985" s="48"/>
    </row>
    <row r="986" spans="1:17" x14ac:dyDescent="0.25">
      <c r="A986" s="44">
        <f t="shared" si="62"/>
        <v>985</v>
      </c>
      <c r="B986" s="44" t="s">
        <v>493</v>
      </c>
      <c r="C986" s="44" t="s">
        <v>820</v>
      </c>
      <c r="D986" s="45">
        <v>0</v>
      </c>
      <c r="E986" s="44" t="s">
        <v>7</v>
      </c>
      <c r="F986" s="45">
        <f>Curso[[#This Row],[Tempo]]*$AG$4</f>
        <v>0</v>
      </c>
      <c r="G986" s="46">
        <f t="shared" si="61"/>
        <v>7.183466585708306</v>
      </c>
      <c r="H986" s="47">
        <f>_xlfn.XLOOKUP(Curso[[#This Row],[Tempo Progr Acum]],Controle[Tempo Esperado Acum],Controle[Data corrida],,1,1)</f>
        <v>44765</v>
      </c>
      <c r="I986" s="44"/>
      <c r="J986" s="48">
        <f ca="1">IF(Curso[[#This Row],[Data Prevista]]&gt;TODAY(),0,IF(Curso[[#This Row],[Data Prevista]]=TODAY(),3,2))</f>
        <v>0</v>
      </c>
      <c r="K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6" s="53" t="str">
        <f>IF((Curso[[#This Row],[Estudado]]-7)&lt;$H$2,"",Curso[[#This Row],[Estudado]]-7)</f>
        <v/>
      </c>
      <c r="M986" s="53" t="str">
        <f>IF((Curso[[#This Row],[Estudado]]-15)&lt;$H$2,"",Curso[[#This Row],[Estudado]]-15)</f>
        <v/>
      </c>
      <c r="N986" s="53" t="str">
        <f>IF((Curso[[#This Row],[Estudado]]-30)&lt;$H$2,"",Curso[[#This Row],[Estudado]]-30)</f>
        <v/>
      </c>
      <c r="O986" s="53" t="str">
        <f>IF((Curso[[#This Row],[Estudado]]-60)&lt;$H$2,"",Curso[[#This Row],[Estudado]]-60)</f>
        <v/>
      </c>
      <c r="P986" s="53" t="str">
        <f>IF((Curso[[#This Row],[Estudado]]-120)&lt;$H$2,"",Curso[[#This Row],[Estudado]]-120)</f>
        <v/>
      </c>
      <c r="Q986" s="48"/>
    </row>
    <row r="987" spans="1:17" x14ac:dyDescent="0.25">
      <c r="A987" s="44">
        <f t="shared" si="62"/>
        <v>986</v>
      </c>
      <c r="B987" s="44" t="s">
        <v>493</v>
      </c>
      <c r="C987" s="44" t="s">
        <v>821</v>
      </c>
      <c r="D987" s="45">
        <v>0</v>
      </c>
      <c r="E987" s="44" t="s">
        <v>7</v>
      </c>
      <c r="F987" s="45">
        <f>Curso[[#This Row],[Tempo]]*$AG$4</f>
        <v>0</v>
      </c>
      <c r="G987" s="46">
        <f t="shared" si="61"/>
        <v>7.183466585708306</v>
      </c>
      <c r="H987" s="47">
        <f>_xlfn.XLOOKUP(Curso[[#This Row],[Tempo Progr Acum]],Controle[Tempo Esperado Acum],Controle[Data corrida],,1,1)</f>
        <v>44765</v>
      </c>
      <c r="I987" s="44"/>
      <c r="J987" s="48">
        <f ca="1">IF(Curso[[#This Row],[Data Prevista]]&gt;TODAY(),0,IF(Curso[[#This Row],[Data Prevista]]=TODAY(),3,2))</f>
        <v>0</v>
      </c>
      <c r="K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7" s="53" t="str">
        <f>IF((Curso[[#This Row],[Estudado]]-7)&lt;$H$2,"",Curso[[#This Row],[Estudado]]-7)</f>
        <v/>
      </c>
      <c r="M987" s="53" t="str">
        <f>IF((Curso[[#This Row],[Estudado]]-15)&lt;$H$2,"",Curso[[#This Row],[Estudado]]-15)</f>
        <v/>
      </c>
      <c r="N987" s="53" t="str">
        <f>IF((Curso[[#This Row],[Estudado]]-30)&lt;$H$2,"",Curso[[#This Row],[Estudado]]-30)</f>
        <v/>
      </c>
      <c r="O987" s="53" t="str">
        <f>IF((Curso[[#This Row],[Estudado]]-60)&lt;$H$2,"",Curso[[#This Row],[Estudado]]-60)</f>
        <v/>
      </c>
      <c r="P987" s="53" t="str">
        <f>IF((Curso[[#This Row],[Estudado]]-120)&lt;$H$2,"",Curso[[#This Row],[Estudado]]-120)</f>
        <v/>
      </c>
      <c r="Q987" s="48"/>
    </row>
    <row r="988" spans="1:17" x14ac:dyDescent="0.25">
      <c r="A988" s="44">
        <f t="shared" si="62"/>
        <v>987</v>
      </c>
      <c r="B988" s="44" t="s">
        <v>493</v>
      </c>
      <c r="C988" s="44" t="s">
        <v>822</v>
      </c>
      <c r="D988" s="45">
        <v>0</v>
      </c>
      <c r="E988" s="44" t="s">
        <v>7</v>
      </c>
      <c r="F988" s="45">
        <f>Curso[[#This Row],[Tempo]]*$AG$4</f>
        <v>0</v>
      </c>
      <c r="G988" s="46">
        <f t="shared" si="61"/>
        <v>7.183466585708306</v>
      </c>
      <c r="H988" s="47">
        <f>_xlfn.XLOOKUP(Curso[[#This Row],[Tempo Progr Acum]],Controle[Tempo Esperado Acum],Controle[Data corrida],,1,1)</f>
        <v>44765</v>
      </c>
      <c r="I988" s="44"/>
      <c r="J988" s="48">
        <f ca="1">IF(Curso[[#This Row],[Data Prevista]]&gt;TODAY(),0,IF(Curso[[#This Row],[Data Prevista]]=TODAY(),3,2))</f>
        <v>0</v>
      </c>
      <c r="K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8" s="53" t="str">
        <f>IF((Curso[[#This Row],[Estudado]]-7)&lt;$H$2,"",Curso[[#This Row],[Estudado]]-7)</f>
        <v/>
      </c>
      <c r="M988" s="53" t="str">
        <f>IF((Curso[[#This Row],[Estudado]]-15)&lt;$H$2,"",Curso[[#This Row],[Estudado]]-15)</f>
        <v/>
      </c>
      <c r="N988" s="53" t="str">
        <f>IF((Curso[[#This Row],[Estudado]]-30)&lt;$H$2,"",Curso[[#This Row],[Estudado]]-30)</f>
        <v/>
      </c>
      <c r="O988" s="53" t="str">
        <f>IF((Curso[[#This Row],[Estudado]]-60)&lt;$H$2,"",Curso[[#This Row],[Estudado]]-60)</f>
        <v/>
      </c>
      <c r="P988" s="53" t="str">
        <f>IF((Curso[[#This Row],[Estudado]]-120)&lt;$H$2,"",Curso[[#This Row],[Estudado]]-120)</f>
        <v/>
      </c>
      <c r="Q988" s="48"/>
    </row>
    <row r="989" spans="1:17" x14ac:dyDescent="0.25">
      <c r="A989" s="44">
        <f t="shared" si="62"/>
        <v>988</v>
      </c>
      <c r="B989" s="44" t="s">
        <v>493</v>
      </c>
      <c r="C989" s="44" t="s">
        <v>489</v>
      </c>
      <c r="D989" s="45">
        <v>0</v>
      </c>
      <c r="E989" s="44" t="s">
        <v>7</v>
      </c>
      <c r="F989" s="45">
        <f>Curso[[#This Row],[Tempo]]*$AG$4</f>
        <v>0</v>
      </c>
      <c r="G989" s="46">
        <f t="shared" si="61"/>
        <v>7.183466585708306</v>
      </c>
      <c r="H989" s="47">
        <f>_xlfn.XLOOKUP(Curso[[#This Row],[Tempo Progr Acum]],Controle[Tempo Esperado Acum],Controle[Data corrida],,1,1)</f>
        <v>44765</v>
      </c>
      <c r="I989" s="44"/>
      <c r="J989" s="48">
        <f ca="1">IF(Curso[[#This Row],[Data Prevista]]&gt;TODAY(),0,IF(Curso[[#This Row],[Data Prevista]]=TODAY(),3,2))</f>
        <v>0</v>
      </c>
      <c r="K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9" s="53" t="str">
        <f>IF((Curso[[#This Row],[Estudado]]-7)&lt;$H$2,"",Curso[[#This Row],[Estudado]]-7)</f>
        <v/>
      </c>
      <c r="M989" s="53" t="str">
        <f>IF((Curso[[#This Row],[Estudado]]-15)&lt;$H$2,"",Curso[[#This Row],[Estudado]]-15)</f>
        <v/>
      </c>
      <c r="N989" s="53" t="str">
        <f>IF((Curso[[#This Row],[Estudado]]-30)&lt;$H$2,"",Curso[[#This Row],[Estudado]]-30)</f>
        <v/>
      </c>
      <c r="O989" s="53" t="str">
        <f>IF((Curso[[#This Row],[Estudado]]-60)&lt;$H$2,"",Curso[[#This Row],[Estudado]]-60)</f>
        <v/>
      </c>
      <c r="P989" s="53" t="str">
        <f>IF((Curso[[#This Row],[Estudado]]-120)&lt;$H$2,"",Curso[[#This Row],[Estudado]]-120)</f>
        <v/>
      </c>
      <c r="Q989" s="48"/>
    </row>
    <row r="990" spans="1:17" x14ac:dyDescent="0.25">
      <c r="A990" s="44">
        <f t="shared" si="62"/>
        <v>989</v>
      </c>
      <c r="B990" s="44" t="s">
        <v>493</v>
      </c>
      <c r="C990" s="44" t="s">
        <v>490</v>
      </c>
      <c r="D990" s="45">
        <v>0</v>
      </c>
      <c r="E990" s="44" t="s">
        <v>7</v>
      </c>
      <c r="F990" s="45">
        <f>Curso[[#This Row],[Tempo]]*$AG$4</f>
        <v>0</v>
      </c>
      <c r="G990" s="46">
        <f t="shared" si="61"/>
        <v>7.183466585708306</v>
      </c>
      <c r="H990" s="47">
        <f>_xlfn.XLOOKUP(Curso[[#This Row],[Tempo Progr Acum]],Controle[Tempo Esperado Acum],Controle[Data corrida],,1,1)</f>
        <v>44765</v>
      </c>
      <c r="I990" s="44"/>
      <c r="J990" s="48">
        <f ca="1">IF(Curso[[#This Row],[Data Prevista]]&gt;TODAY(),0,IF(Curso[[#This Row],[Data Prevista]]=TODAY(),3,2))</f>
        <v>0</v>
      </c>
      <c r="K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0" s="53" t="str">
        <f>IF((Curso[[#This Row],[Estudado]]-7)&lt;$H$2,"",Curso[[#This Row],[Estudado]]-7)</f>
        <v/>
      </c>
      <c r="M990" s="53" t="str">
        <f>IF((Curso[[#This Row],[Estudado]]-15)&lt;$H$2,"",Curso[[#This Row],[Estudado]]-15)</f>
        <v/>
      </c>
      <c r="N990" s="53" t="str">
        <f>IF((Curso[[#This Row],[Estudado]]-30)&lt;$H$2,"",Curso[[#This Row],[Estudado]]-30)</f>
        <v/>
      </c>
      <c r="O990" s="53" t="str">
        <f>IF((Curso[[#This Row],[Estudado]]-60)&lt;$H$2,"",Curso[[#This Row],[Estudado]]-60)</f>
        <v/>
      </c>
      <c r="P990" s="53" t="str">
        <f>IF((Curso[[#This Row],[Estudado]]-120)&lt;$H$2,"",Curso[[#This Row],[Estudado]]-120)</f>
        <v/>
      </c>
      <c r="Q990" s="48"/>
    </row>
    <row r="991" spans="1:17" x14ac:dyDescent="0.25">
      <c r="A991" s="44">
        <f t="shared" si="62"/>
        <v>990</v>
      </c>
      <c r="B991" s="44" t="s">
        <v>493</v>
      </c>
      <c r="C991" s="44" t="s">
        <v>491</v>
      </c>
      <c r="D991" s="45">
        <v>0</v>
      </c>
      <c r="E991" s="44" t="s">
        <v>492</v>
      </c>
      <c r="F991" s="45">
        <f>Curso[[#This Row],[Tempo]]*$AG$4</f>
        <v>0</v>
      </c>
      <c r="G991" s="46">
        <f t="shared" si="61"/>
        <v>7.183466585708306</v>
      </c>
      <c r="H991" s="47">
        <f>_xlfn.XLOOKUP(Curso[[#This Row],[Tempo Progr Acum]],Controle[Tempo Esperado Acum],Controle[Data corrida],,1,1)</f>
        <v>44765</v>
      </c>
      <c r="I991" s="44"/>
      <c r="J991" s="48">
        <f ca="1">IF(Curso[[#This Row],[Data Prevista]]&gt;TODAY(),0,IF(Curso[[#This Row],[Data Prevista]]=TODAY(),3,2))</f>
        <v>0</v>
      </c>
      <c r="K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1" s="53" t="str">
        <f>IF((Curso[[#This Row],[Estudado]]-7)&lt;$H$2,"",Curso[[#This Row],[Estudado]]-7)</f>
        <v/>
      </c>
      <c r="M991" s="53" t="str">
        <f>IF((Curso[[#This Row],[Estudado]]-15)&lt;$H$2,"",Curso[[#This Row],[Estudado]]-15)</f>
        <v/>
      </c>
      <c r="N991" s="53" t="str">
        <f>IF((Curso[[#This Row],[Estudado]]-30)&lt;$H$2,"",Curso[[#This Row],[Estudado]]-30)</f>
        <v/>
      </c>
      <c r="O991" s="53" t="str">
        <f>IF((Curso[[#This Row],[Estudado]]-60)&lt;$H$2,"",Curso[[#This Row],[Estudado]]-60)</f>
        <v/>
      </c>
      <c r="P991" s="53" t="str">
        <f>IF((Curso[[#This Row],[Estudado]]-120)&lt;$H$2,"",Curso[[#This Row],[Estudado]]-120)</f>
        <v/>
      </c>
      <c r="Q991" s="48"/>
    </row>
    <row r="992" spans="1:17" x14ac:dyDescent="0.25">
      <c r="A992" s="44">
        <f t="shared" si="62"/>
        <v>991</v>
      </c>
      <c r="B992" s="44" t="s">
        <v>823</v>
      </c>
      <c r="C992" s="44" t="s">
        <v>6</v>
      </c>
      <c r="D992" s="45">
        <v>0</v>
      </c>
      <c r="E992" s="44" t="s">
        <v>7</v>
      </c>
      <c r="F992" s="45">
        <f>Curso[[#This Row],[Tempo]]*$AG$4</f>
        <v>0</v>
      </c>
      <c r="G992" s="46">
        <f t="shared" si="61"/>
        <v>7.183466585708306</v>
      </c>
      <c r="H992" s="47">
        <f>_xlfn.XLOOKUP(Curso[[#This Row],[Tempo Progr Acum]],Controle[Tempo Esperado Acum],Controle[Data corrida],,1,1)</f>
        <v>44765</v>
      </c>
      <c r="I992" s="44"/>
      <c r="J992" s="48">
        <f ca="1">IF(Curso[[#This Row],[Data Prevista]]&gt;TODAY(),0,IF(Curso[[#This Row],[Data Prevista]]=TODAY(),3,2))</f>
        <v>0</v>
      </c>
      <c r="K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2" s="53" t="str">
        <f>IF((Curso[[#This Row],[Estudado]]-7)&lt;$H$2,"",Curso[[#This Row],[Estudado]]-7)</f>
        <v/>
      </c>
      <c r="M992" s="53" t="str">
        <f>IF((Curso[[#This Row],[Estudado]]-15)&lt;$H$2,"",Curso[[#This Row],[Estudado]]-15)</f>
        <v/>
      </c>
      <c r="N992" s="53" t="str">
        <f>IF((Curso[[#This Row],[Estudado]]-30)&lt;$H$2,"",Curso[[#This Row],[Estudado]]-30)</f>
        <v/>
      </c>
      <c r="O992" s="53" t="str">
        <f>IF((Curso[[#This Row],[Estudado]]-60)&lt;$H$2,"",Curso[[#This Row],[Estudado]]-60)</f>
        <v/>
      </c>
      <c r="P992" s="53" t="str">
        <f>IF((Curso[[#This Row],[Estudado]]-120)&lt;$H$2,"",Curso[[#This Row],[Estudado]]-120)</f>
        <v/>
      </c>
      <c r="Q992" s="48"/>
    </row>
    <row r="993" spans="1:17" x14ac:dyDescent="0.25">
      <c r="A993" s="44">
        <f t="shared" si="62"/>
        <v>992</v>
      </c>
      <c r="B993" s="44" t="s">
        <v>823</v>
      </c>
      <c r="C993" s="44" t="s">
        <v>8</v>
      </c>
      <c r="D993" s="45">
        <v>1.6666666666666668E-3</v>
      </c>
      <c r="E993" s="44"/>
      <c r="F993" s="45">
        <f>Curso[[#This Row],[Tempo]]*$AG$4</f>
        <v>3.3053288438976728E-3</v>
      </c>
      <c r="G993" s="46">
        <f t="shared" si="61"/>
        <v>7.186771914552204</v>
      </c>
      <c r="H993" s="47">
        <f>_xlfn.XLOOKUP(Curso[[#This Row],[Tempo Progr Acum]],Controle[Tempo Esperado Acum],Controle[Data corrida],,1,1)</f>
        <v>44765</v>
      </c>
      <c r="I993" s="44"/>
      <c r="J993" s="48">
        <f ca="1">IF(Curso[[#This Row],[Data Prevista]]&gt;TODAY(),0,IF(Curso[[#This Row],[Data Prevista]]=TODAY(),3,2))</f>
        <v>0</v>
      </c>
      <c r="K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3" s="53" t="str">
        <f>IF((Curso[[#This Row],[Estudado]]-7)&lt;$H$2,"",Curso[[#This Row],[Estudado]]-7)</f>
        <v/>
      </c>
      <c r="M993" s="53" t="str">
        <f>IF((Curso[[#This Row],[Estudado]]-15)&lt;$H$2,"",Curso[[#This Row],[Estudado]]-15)</f>
        <v/>
      </c>
      <c r="N993" s="53" t="str">
        <f>IF((Curso[[#This Row],[Estudado]]-30)&lt;$H$2,"",Curso[[#This Row],[Estudado]]-30)</f>
        <v/>
      </c>
      <c r="O993" s="53" t="str">
        <f>IF((Curso[[#This Row],[Estudado]]-60)&lt;$H$2,"",Curso[[#This Row],[Estudado]]-60)</f>
        <v/>
      </c>
      <c r="P993" s="53" t="str">
        <f>IF((Curso[[#This Row],[Estudado]]-120)&lt;$H$2,"",Curso[[#This Row],[Estudado]]-120)</f>
        <v/>
      </c>
      <c r="Q993" s="48"/>
    </row>
    <row r="994" spans="1:17" x14ac:dyDescent="0.25">
      <c r="A994" s="44">
        <f t="shared" si="62"/>
        <v>993</v>
      </c>
      <c r="B994" s="44" t="s">
        <v>823</v>
      </c>
      <c r="C994" s="44" t="s">
        <v>494</v>
      </c>
      <c r="D994" s="45">
        <v>1.0879629629629629E-3</v>
      </c>
      <c r="E994" s="44"/>
      <c r="F994" s="45">
        <f>Curso[[#This Row],[Tempo]]*$AG$4</f>
        <v>2.1576452175443139E-3</v>
      </c>
      <c r="G994" s="46">
        <f t="shared" si="61"/>
        <v>7.1889295597697487</v>
      </c>
      <c r="H994" s="47">
        <f>_xlfn.XLOOKUP(Curso[[#This Row],[Tempo Progr Acum]],Controle[Tempo Esperado Acum],Controle[Data corrida],,1,1)</f>
        <v>44765</v>
      </c>
      <c r="I994" s="44"/>
      <c r="J994" s="48">
        <f ca="1">IF(Curso[[#This Row],[Data Prevista]]&gt;TODAY(),0,IF(Curso[[#This Row],[Data Prevista]]=TODAY(),3,2))</f>
        <v>0</v>
      </c>
      <c r="K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4" s="53" t="str">
        <f>IF((Curso[[#This Row],[Estudado]]-7)&lt;$H$2,"",Curso[[#This Row],[Estudado]]-7)</f>
        <v/>
      </c>
      <c r="M994" s="53" t="str">
        <f>IF((Curso[[#This Row],[Estudado]]-15)&lt;$H$2,"",Curso[[#This Row],[Estudado]]-15)</f>
        <v/>
      </c>
      <c r="N994" s="53" t="str">
        <f>IF((Curso[[#This Row],[Estudado]]-30)&lt;$H$2,"",Curso[[#This Row],[Estudado]]-30)</f>
        <v/>
      </c>
      <c r="O994" s="53" t="str">
        <f>IF((Curso[[#This Row],[Estudado]]-60)&lt;$H$2,"",Curso[[#This Row],[Estudado]]-60)</f>
        <v/>
      </c>
      <c r="P994" s="53" t="str">
        <f>IF((Curso[[#This Row],[Estudado]]-120)&lt;$H$2,"",Curso[[#This Row],[Estudado]]-120)</f>
        <v/>
      </c>
      <c r="Q994" s="48"/>
    </row>
    <row r="995" spans="1:17" x14ac:dyDescent="0.25">
      <c r="A995" s="44">
        <f t="shared" si="62"/>
        <v>994</v>
      </c>
      <c r="B995" s="44" t="s">
        <v>823</v>
      </c>
      <c r="C995" s="44" t="s">
        <v>10</v>
      </c>
      <c r="D995" s="45">
        <v>0</v>
      </c>
      <c r="E995" s="44" t="s">
        <v>7</v>
      </c>
      <c r="F995" s="45">
        <f>Curso[[#This Row],[Tempo]]*$AG$4</f>
        <v>0</v>
      </c>
      <c r="G995" s="46">
        <f t="shared" si="61"/>
        <v>7.1889295597697487</v>
      </c>
      <c r="H995" s="47">
        <f>_xlfn.XLOOKUP(Curso[[#This Row],[Tempo Progr Acum]],Controle[Tempo Esperado Acum],Controle[Data corrida],,1,1)</f>
        <v>44765</v>
      </c>
      <c r="I995" s="44"/>
      <c r="J995" s="48">
        <f ca="1">IF(Curso[[#This Row],[Data Prevista]]&gt;TODAY(),0,IF(Curso[[#This Row],[Data Prevista]]=TODAY(),3,2))</f>
        <v>0</v>
      </c>
      <c r="K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5" s="53" t="str">
        <f>IF((Curso[[#This Row],[Estudado]]-7)&lt;$H$2,"",Curso[[#This Row],[Estudado]]-7)</f>
        <v/>
      </c>
      <c r="M995" s="53" t="str">
        <f>IF((Curso[[#This Row],[Estudado]]-15)&lt;$H$2,"",Curso[[#This Row],[Estudado]]-15)</f>
        <v/>
      </c>
      <c r="N995" s="53" t="str">
        <f>IF((Curso[[#This Row],[Estudado]]-30)&lt;$H$2,"",Curso[[#This Row],[Estudado]]-30)</f>
        <v/>
      </c>
      <c r="O995" s="53" t="str">
        <f>IF((Curso[[#This Row],[Estudado]]-60)&lt;$H$2,"",Curso[[#This Row],[Estudado]]-60)</f>
        <v/>
      </c>
      <c r="P995" s="53" t="str">
        <f>IF((Curso[[#This Row],[Estudado]]-120)&lt;$H$2,"",Curso[[#This Row],[Estudado]]-120)</f>
        <v/>
      </c>
      <c r="Q995" s="48"/>
    </row>
    <row r="996" spans="1:17" x14ac:dyDescent="0.25">
      <c r="A996" s="44">
        <f t="shared" si="62"/>
        <v>995</v>
      </c>
      <c r="B996" s="44" t="s">
        <v>823</v>
      </c>
      <c r="C996" s="44" t="s">
        <v>11</v>
      </c>
      <c r="D996" s="45">
        <v>2.8819444444444444E-3</v>
      </c>
      <c r="E996" s="44"/>
      <c r="F996" s="45">
        <f>Curso[[#This Row],[Tempo]]*$AG$4</f>
        <v>5.7154644592397252E-3</v>
      </c>
      <c r="G996" s="46">
        <f t="shared" si="61"/>
        <v>7.1946450242289881</v>
      </c>
      <c r="H996" s="47">
        <f>_xlfn.XLOOKUP(Curso[[#This Row],[Tempo Progr Acum]],Controle[Tempo Esperado Acum],Controle[Data corrida],,1,1)</f>
        <v>44765</v>
      </c>
      <c r="I996" s="44"/>
      <c r="J996" s="48">
        <f ca="1">IF(Curso[[#This Row],[Data Prevista]]&gt;TODAY(),0,IF(Curso[[#This Row],[Data Prevista]]=TODAY(),3,2))</f>
        <v>0</v>
      </c>
      <c r="K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6" s="53" t="str">
        <f>IF((Curso[[#This Row],[Estudado]]-7)&lt;$H$2,"",Curso[[#This Row],[Estudado]]-7)</f>
        <v/>
      </c>
      <c r="M996" s="53" t="str">
        <f>IF((Curso[[#This Row],[Estudado]]-15)&lt;$H$2,"",Curso[[#This Row],[Estudado]]-15)</f>
        <v/>
      </c>
      <c r="N996" s="53" t="str">
        <f>IF((Curso[[#This Row],[Estudado]]-30)&lt;$H$2,"",Curso[[#This Row],[Estudado]]-30)</f>
        <v/>
      </c>
      <c r="O996" s="53" t="str">
        <f>IF((Curso[[#This Row],[Estudado]]-60)&lt;$H$2,"",Curso[[#This Row],[Estudado]]-60)</f>
        <v/>
      </c>
      <c r="P996" s="53" t="str">
        <f>IF((Curso[[#This Row],[Estudado]]-120)&lt;$H$2,"",Curso[[#This Row],[Estudado]]-120)</f>
        <v/>
      </c>
      <c r="Q996" s="48"/>
    </row>
    <row r="997" spans="1:17" x14ac:dyDescent="0.25">
      <c r="A997" s="44">
        <f t="shared" si="62"/>
        <v>996</v>
      </c>
      <c r="B997" s="44" t="s">
        <v>823</v>
      </c>
      <c r="C997" s="44" t="s">
        <v>12</v>
      </c>
      <c r="D997" s="45">
        <v>0</v>
      </c>
      <c r="E997" s="44" t="s">
        <v>7</v>
      </c>
      <c r="F997" s="45">
        <f>Curso[[#This Row],[Tempo]]*$AG$4</f>
        <v>0</v>
      </c>
      <c r="G997" s="46">
        <f t="shared" si="61"/>
        <v>7.1946450242289881</v>
      </c>
      <c r="H997" s="47">
        <f>_xlfn.XLOOKUP(Curso[[#This Row],[Tempo Progr Acum]],Controle[Tempo Esperado Acum],Controle[Data corrida],,1,1)</f>
        <v>44765</v>
      </c>
      <c r="I997" s="44"/>
      <c r="J997" s="48">
        <f ca="1">IF(Curso[[#This Row],[Data Prevista]]&gt;TODAY(),0,IF(Curso[[#This Row],[Data Prevista]]=TODAY(),3,2))</f>
        <v>0</v>
      </c>
      <c r="K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7" s="53" t="str">
        <f>IF((Curso[[#This Row],[Estudado]]-7)&lt;$H$2,"",Curso[[#This Row],[Estudado]]-7)</f>
        <v/>
      </c>
      <c r="M997" s="53" t="str">
        <f>IF((Curso[[#This Row],[Estudado]]-15)&lt;$H$2,"",Curso[[#This Row],[Estudado]]-15)</f>
        <v/>
      </c>
      <c r="N997" s="53" t="str">
        <f>IF((Curso[[#This Row],[Estudado]]-30)&lt;$H$2,"",Curso[[#This Row],[Estudado]]-30)</f>
        <v/>
      </c>
      <c r="O997" s="53" t="str">
        <f>IF((Curso[[#This Row],[Estudado]]-60)&lt;$H$2,"",Curso[[#This Row],[Estudado]]-60)</f>
        <v/>
      </c>
      <c r="P997" s="53" t="str">
        <f>IF((Curso[[#This Row],[Estudado]]-120)&lt;$H$2,"",Curso[[#This Row],[Estudado]]-120)</f>
        <v/>
      </c>
      <c r="Q997" s="48"/>
    </row>
    <row r="998" spans="1:17" x14ac:dyDescent="0.25">
      <c r="A998" s="44">
        <f t="shared" si="62"/>
        <v>997</v>
      </c>
      <c r="B998" s="44" t="s">
        <v>823</v>
      </c>
      <c r="C998" s="44" t="s">
        <v>13</v>
      </c>
      <c r="D998" s="45">
        <v>0</v>
      </c>
      <c r="E998" s="44" t="s">
        <v>7</v>
      </c>
      <c r="F998" s="45">
        <f>Curso[[#This Row],[Tempo]]*$AG$4</f>
        <v>0</v>
      </c>
      <c r="G998" s="46">
        <f t="shared" si="61"/>
        <v>7.1946450242289881</v>
      </c>
      <c r="H998" s="47">
        <f>_xlfn.XLOOKUP(Curso[[#This Row],[Tempo Progr Acum]],Controle[Tempo Esperado Acum],Controle[Data corrida],,1,1)</f>
        <v>44765</v>
      </c>
      <c r="I998" s="44"/>
      <c r="J998" s="48">
        <f ca="1">IF(Curso[[#This Row],[Data Prevista]]&gt;TODAY(),0,IF(Curso[[#This Row],[Data Prevista]]=TODAY(),3,2))</f>
        <v>0</v>
      </c>
      <c r="K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8" s="53" t="str">
        <f>IF((Curso[[#This Row],[Estudado]]-7)&lt;$H$2,"",Curso[[#This Row],[Estudado]]-7)</f>
        <v/>
      </c>
      <c r="M998" s="53" t="str">
        <f>IF((Curso[[#This Row],[Estudado]]-15)&lt;$H$2,"",Curso[[#This Row],[Estudado]]-15)</f>
        <v/>
      </c>
      <c r="N998" s="53" t="str">
        <f>IF((Curso[[#This Row],[Estudado]]-30)&lt;$H$2,"",Curso[[#This Row],[Estudado]]-30)</f>
        <v/>
      </c>
      <c r="O998" s="53" t="str">
        <f>IF((Curso[[#This Row],[Estudado]]-60)&lt;$H$2,"",Curso[[#This Row],[Estudado]]-60)</f>
        <v/>
      </c>
      <c r="P998" s="53" t="str">
        <f>IF((Curso[[#This Row],[Estudado]]-120)&lt;$H$2,"",Curso[[#This Row],[Estudado]]-120)</f>
        <v/>
      </c>
      <c r="Q998" s="48"/>
    </row>
    <row r="999" spans="1:17" x14ac:dyDescent="0.25">
      <c r="A999" s="44">
        <f t="shared" si="62"/>
        <v>998</v>
      </c>
      <c r="B999" s="44" t="s">
        <v>823</v>
      </c>
      <c r="C999" s="44" t="s">
        <v>14</v>
      </c>
      <c r="D999" s="45">
        <v>6.5972222222222222E-3</v>
      </c>
      <c r="E999" s="44"/>
      <c r="F999" s="45">
        <f>Curso[[#This Row],[Tempo]]*$AG$4</f>
        <v>1.3083593340428287E-2</v>
      </c>
      <c r="G999" s="46">
        <f t="shared" si="61"/>
        <v>7.2077286175694164</v>
      </c>
      <c r="H999" s="47">
        <f>_xlfn.XLOOKUP(Curso[[#This Row],[Tempo Progr Acum]],Controle[Tempo Esperado Acum],Controle[Data corrida],,1,1)</f>
        <v>44765</v>
      </c>
      <c r="I999" s="44"/>
      <c r="J999" s="48">
        <f ca="1">IF(Curso[[#This Row],[Data Prevista]]&gt;TODAY(),0,IF(Curso[[#This Row],[Data Prevista]]=TODAY(),3,2))</f>
        <v>0</v>
      </c>
      <c r="K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9" s="53" t="str">
        <f>IF((Curso[[#This Row],[Estudado]]-7)&lt;$H$2,"",Curso[[#This Row],[Estudado]]-7)</f>
        <v/>
      </c>
      <c r="M999" s="53" t="str">
        <f>IF((Curso[[#This Row],[Estudado]]-15)&lt;$H$2,"",Curso[[#This Row],[Estudado]]-15)</f>
        <v/>
      </c>
      <c r="N999" s="53" t="str">
        <f>IF((Curso[[#This Row],[Estudado]]-30)&lt;$H$2,"",Curso[[#This Row],[Estudado]]-30)</f>
        <v/>
      </c>
      <c r="O999" s="53" t="str">
        <f>IF((Curso[[#This Row],[Estudado]]-60)&lt;$H$2,"",Curso[[#This Row],[Estudado]]-60)</f>
        <v/>
      </c>
      <c r="P999" s="53" t="str">
        <f>IF((Curso[[#This Row],[Estudado]]-120)&lt;$H$2,"",Curso[[#This Row],[Estudado]]-120)</f>
        <v/>
      </c>
      <c r="Q999" s="48"/>
    </row>
    <row r="1000" spans="1:17" x14ac:dyDescent="0.25">
      <c r="A1000" s="44">
        <f t="shared" si="62"/>
        <v>999</v>
      </c>
      <c r="B1000" s="44" t="s">
        <v>823</v>
      </c>
      <c r="C1000" s="44" t="s">
        <v>824</v>
      </c>
      <c r="D1000" s="45">
        <v>5.6134259259259271E-3</v>
      </c>
      <c r="E1000" s="44"/>
      <c r="F1000" s="45">
        <f>Curso[[#This Row],[Tempo]]*$AG$4</f>
        <v>1.113253117562758E-2</v>
      </c>
      <c r="G1000" s="46">
        <f t="shared" si="61"/>
        <v>7.2188611487450443</v>
      </c>
      <c r="H1000" s="47">
        <f>_xlfn.XLOOKUP(Curso[[#This Row],[Tempo Progr Acum]],Controle[Tempo Esperado Acum],Controle[Data corrida],,1,1)</f>
        <v>44765</v>
      </c>
      <c r="I1000" s="44"/>
      <c r="J1000" s="48">
        <f ca="1">IF(Curso[[#This Row],[Data Prevista]]&gt;TODAY(),0,IF(Curso[[#This Row],[Data Prevista]]=TODAY(),3,2))</f>
        <v>0</v>
      </c>
      <c r="K1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0" s="53" t="str">
        <f>IF((Curso[[#This Row],[Estudado]]-7)&lt;$H$2,"",Curso[[#This Row],[Estudado]]-7)</f>
        <v/>
      </c>
      <c r="M1000" s="53" t="str">
        <f>IF((Curso[[#This Row],[Estudado]]-15)&lt;$H$2,"",Curso[[#This Row],[Estudado]]-15)</f>
        <v/>
      </c>
      <c r="N1000" s="53" t="str">
        <f>IF((Curso[[#This Row],[Estudado]]-30)&lt;$H$2,"",Curso[[#This Row],[Estudado]]-30)</f>
        <v/>
      </c>
      <c r="O1000" s="53" t="str">
        <f>IF((Curso[[#This Row],[Estudado]]-60)&lt;$H$2,"",Curso[[#This Row],[Estudado]]-60)</f>
        <v/>
      </c>
      <c r="P1000" s="53" t="str">
        <f>IF((Curso[[#This Row],[Estudado]]-120)&lt;$H$2,"",Curso[[#This Row],[Estudado]]-120)</f>
        <v/>
      </c>
      <c r="Q1000" s="48"/>
    </row>
    <row r="1001" spans="1:17" x14ac:dyDescent="0.25">
      <c r="A1001" s="44">
        <f t="shared" si="62"/>
        <v>1000</v>
      </c>
      <c r="B1001" s="44" t="s">
        <v>823</v>
      </c>
      <c r="C1001" s="44" t="s">
        <v>825</v>
      </c>
      <c r="D1001" s="45">
        <v>3.6574074074074074E-3</v>
      </c>
      <c r="E1001" s="44"/>
      <c r="F1001" s="45">
        <f>Curso[[#This Row],[Tempo]]*$AG$4</f>
        <v>7.2533605185532259E-3</v>
      </c>
      <c r="G1001" s="46">
        <f t="shared" si="61"/>
        <v>7.2261145092635974</v>
      </c>
      <c r="H1001" s="47">
        <f>_xlfn.XLOOKUP(Curso[[#This Row],[Tempo Progr Acum]],Controle[Tempo Esperado Acum],Controle[Data corrida],,1,1)</f>
        <v>44765</v>
      </c>
      <c r="I1001" s="44"/>
      <c r="J1001" s="48">
        <f ca="1">IF(Curso[[#This Row],[Data Prevista]]&gt;TODAY(),0,IF(Curso[[#This Row],[Data Prevista]]=TODAY(),3,2))</f>
        <v>0</v>
      </c>
      <c r="K1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1" s="53" t="str">
        <f>IF((Curso[[#This Row],[Estudado]]-7)&lt;$H$2,"",Curso[[#This Row],[Estudado]]-7)</f>
        <v/>
      </c>
      <c r="M1001" s="53" t="str">
        <f>IF((Curso[[#This Row],[Estudado]]-15)&lt;$H$2,"",Curso[[#This Row],[Estudado]]-15)</f>
        <v/>
      </c>
      <c r="N1001" s="53" t="str">
        <f>IF((Curso[[#This Row],[Estudado]]-30)&lt;$H$2,"",Curso[[#This Row],[Estudado]]-30)</f>
        <v/>
      </c>
      <c r="O1001" s="53" t="str">
        <f>IF((Curso[[#This Row],[Estudado]]-60)&lt;$H$2,"",Curso[[#This Row],[Estudado]]-60)</f>
        <v/>
      </c>
      <c r="P1001" s="53" t="str">
        <f>IF((Curso[[#This Row],[Estudado]]-120)&lt;$H$2,"",Curso[[#This Row],[Estudado]]-120)</f>
        <v/>
      </c>
      <c r="Q1001" s="48"/>
    </row>
    <row r="1002" spans="1:17" x14ac:dyDescent="0.25">
      <c r="A1002" s="44">
        <f t="shared" si="62"/>
        <v>1001</v>
      </c>
      <c r="B1002" s="44" t="s">
        <v>823</v>
      </c>
      <c r="C1002" s="44" t="s">
        <v>826</v>
      </c>
      <c r="D1002" s="45">
        <v>4.8148148148148152E-3</v>
      </c>
      <c r="E1002" s="44"/>
      <c r="F1002" s="45">
        <f>Curso[[#This Row],[Tempo]]*$AG$4</f>
        <v>9.548727771259943E-3</v>
      </c>
      <c r="G1002" s="46">
        <f t="shared" si="61"/>
        <v>7.2356632370348573</v>
      </c>
      <c r="H1002" s="47">
        <f>_xlfn.XLOOKUP(Curso[[#This Row],[Tempo Progr Acum]],Controle[Tempo Esperado Acum],Controle[Data corrida],,1,1)</f>
        <v>44767</v>
      </c>
      <c r="I1002" s="44"/>
      <c r="J1002" s="48">
        <f ca="1">IF(Curso[[#This Row],[Data Prevista]]&gt;TODAY(),0,IF(Curso[[#This Row],[Data Prevista]]=TODAY(),3,2))</f>
        <v>0</v>
      </c>
      <c r="K1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2" s="53" t="str">
        <f>IF((Curso[[#This Row],[Estudado]]-7)&lt;$H$2,"",Curso[[#This Row],[Estudado]]-7)</f>
        <v/>
      </c>
      <c r="M1002" s="53" t="str">
        <f>IF((Curso[[#This Row],[Estudado]]-15)&lt;$H$2,"",Curso[[#This Row],[Estudado]]-15)</f>
        <v/>
      </c>
      <c r="N1002" s="53" t="str">
        <f>IF((Curso[[#This Row],[Estudado]]-30)&lt;$H$2,"",Curso[[#This Row],[Estudado]]-30)</f>
        <v/>
      </c>
      <c r="O1002" s="53" t="str">
        <f>IF((Curso[[#This Row],[Estudado]]-60)&lt;$H$2,"",Curso[[#This Row],[Estudado]]-60)</f>
        <v/>
      </c>
      <c r="P1002" s="53" t="str">
        <f>IF((Curso[[#This Row],[Estudado]]-120)&lt;$H$2,"",Curso[[#This Row],[Estudado]]-120)</f>
        <v/>
      </c>
      <c r="Q1002" s="48"/>
    </row>
    <row r="1003" spans="1:17" x14ac:dyDescent="0.25">
      <c r="A1003" s="44">
        <f t="shared" si="62"/>
        <v>1002</v>
      </c>
      <c r="B1003" s="44" t="s">
        <v>823</v>
      </c>
      <c r="C1003" s="44" t="s">
        <v>827</v>
      </c>
      <c r="D1003" s="45">
        <v>2.7199074074074074E-3</v>
      </c>
      <c r="E1003" s="44"/>
      <c r="F1003" s="45">
        <f>Curso[[#This Row],[Tempo]]*$AG$4</f>
        <v>5.3941130438607847E-3</v>
      </c>
      <c r="G1003" s="46">
        <f t="shared" si="61"/>
        <v>7.2410573500787176</v>
      </c>
      <c r="H1003" s="47">
        <f>_xlfn.XLOOKUP(Curso[[#This Row],[Tempo Progr Acum]],Controle[Tempo Esperado Acum],Controle[Data corrida],,1,1)</f>
        <v>44767</v>
      </c>
      <c r="I1003" s="44"/>
      <c r="J1003" s="48">
        <f ca="1">IF(Curso[[#This Row],[Data Prevista]]&gt;TODAY(),0,IF(Curso[[#This Row],[Data Prevista]]=TODAY(),3,2))</f>
        <v>0</v>
      </c>
      <c r="K1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3" s="53" t="str">
        <f>IF((Curso[[#This Row],[Estudado]]-7)&lt;$H$2,"",Curso[[#This Row],[Estudado]]-7)</f>
        <v/>
      </c>
      <c r="M1003" s="53" t="str">
        <f>IF((Curso[[#This Row],[Estudado]]-15)&lt;$H$2,"",Curso[[#This Row],[Estudado]]-15)</f>
        <v/>
      </c>
      <c r="N1003" s="53" t="str">
        <f>IF((Curso[[#This Row],[Estudado]]-30)&lt;$H$2,"",Curso[[#This Row],[Estudado]]-30)</f>
        <v/>
      </c>
      <c r="O1003" s="53" t="str">
        <f>IF((Curso[[#This Row],[Estudado]]-60)&lt;$H$2,"",Curso[[#This Row],[Estudado]]-60)</f>
        <v/>
      </c>
      <c r="P1003" s="53" t="str">
        <f>IF((Curso[[#This Row],[Estudado]]-120)&lt;$H$2,"",Curso[[#This Row],[Estudado]]-120)</f>
        <v/>
      </c>
      <c r="Q1003" s="48"/>
    </row>
    <row r="1004" spans="1:17" x14ac:dyDescent="0.25">
      <c r="A1004" s="44">
        <f t="shared" si="62"/>
        <v>1003</v>
      </c>
      <c r="B1004" s="44" t="s">
        <v>823</v>
      </c>
      <c r="C1004" s="44" t="s">
        <v>828</v>
      </c>
      <c r="D1004" s="45">
        <v>7.7662037037037031E-3</v>
      </c>
      <c r="E1004" s="44"/>
      <c r="F1004" s="45">
        <f>Curso[[#This Row],[Tempo]]*$AG$4</f>
        <v>1.540191426566207E-2</v>
      </c>
      <c r="G1004" s="46">
        <f t="shared" si="61"/>
        <v>7.2564592643443797</v>
      </c>
      <c r="H1004" s="47">
        <f>_xlfn.XLOOKUP(Curso[[#This Row],[Tempo Progr Acum]],Controle[Tempo Esperado Acum],Controle[Data corrida],,1,1)</f>
        <v>44767</v>
      </c>
      <c r="I1004" s="44"/>
      <c r="J1004" s="48">
        <f ca="1">IF(Curso[[#This Row],[Data Prevista]]&gt;TODAY(),0,IF(Curso[[#This Row],[Data Prevista]]=TODAY(),3,2))</f>
        <v>0</v>
      </c>
      <c r="K1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4" s="53" t="str">
        <f>IF((Curso[[#This Row],[Estudado]]-7)&lt;$H$2,"",Curso[[#This Row],[Estudado]]-7)</f>
        <v/>
      </c>
      <c r="M1004" s="53" t="str">
        <f>IF((Curso[[#This Row],[Estudado]]-15)&lt;$H$2,"",Curso[[#This Row],[Estudado]]-15)</f>
        <v/>
      </c>
      <c r="N1004" s="53" t="str">
        <f>IF((Curso[[#This Row],[Estudado]]-30)&lt;$H$2,"",Curso[[#This Row],[Estudado]]-30)</f>
        <v/>
      </c>
      <c r="O1004" s="53" t="str">
        <f>IF((Curso[[#This Row],[Estudado]]-60)&lt;$H$2,"",Curso[[#This Row],[Estudado]]-60)</f>
        <v/>
      </c>
      <c r="P1004" s="53" t="str">
        <f>IF((Curso[[#This Row],[Estudado]]-120)&lt;$H$2,"",Curso[[#This Row],[Estudado]]-120)</f>
        <v/>
      </c>
      <c r="Q1004" s="48"/>
    </row>
    <row r="1005" spans="1:17" x14ac:dyDescent="0.25">
      <c r="A1005" s="44">
        <f t="shared" si="62"/>
        <v>1004</v>
      </c>
      <c r="B1005" s="44" t="s">
        <v>823</v>
      </c>
      <c r="C1005" s="44" t="s">
        <v>829</v>
      </c>
      <c r="D1005" s="45">
        <v>6.2268518518518515E-3</v>
      </c>
      <c r="E1005" s="44"/>
      <c r="F1005" s="45">
        <f>Curso[[#This Row],[Tempo]]*$AG$4</f>
        <v>1.2349075819562136E-2</v>
      </c>
      <c r="G1005" s="46">
        <f t="shared" si="61"/>
        <v>7.2688083401639423</v>
      </c>
      <c r="H1005" s="47">
        <f>_xlfn.XLOOKUP(Curso[[#This Row],[Tempo Progr Acum]],Controle[Tempo Esperado Acum],Controle[Data corrida],,1,1)</f>
        <v>44767</v>
      </c>
      <c r="I1005" s="44"/>
      <c r="J1005" s="48">
        <f ca="1">IF(Curso[[#This Row],[Data Prevista]]&gt;TODAY(),0,IF(Curso[[#This Row],[Data Prevista]]=TODAY(),3,2))</f>
        <v>0</v>
      </c>
      <c r="K1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5" s="53" t="str">
        <f>IF((Curso[[#This Row],[Estudado]]-7)&lt;$H$2,"",Curso[[#This Row],[Estudado]]-7)</f>
        <v/>
      </c>
      <c r="M1005" s="53" t="str">
        <f>IF((Curso[[#This Row],[Estudado]]-15)&lt;$H$2,"",Curso[[#This Row],[Estudado]]-15)</f>
        <v/>
      </c>
      <c r="N1005" s="53" t="str">
        <f>IF((Curso[[#This Row],[Estudado]]-30)&lt;$H$2,"",Curso[[#This Row],[Estudado]]-30)</f>
        <v/>
      </c>
      <c r="O1005" s="53" t="str">
        <f>IF((Curso[[#This Row],[Estudado]]-60)&lt;$H$2,"",Curso[[#This Row],[Estudado]]-60)</f>
        <v/>
      </c>
      <c r="P1005" s="53" t="str">
        <f>IF((Curso[[#This Row],[Estudado]]-120)&lt;$H$2,"",Curso[[#This Row],[Estudado]]-120)</f>
        <v/>
      </c>
      <c r="Q1005" s="48"/>
    </row>
    <row r="1006" spans="1:17" x14ac:dyDescent="0.25">
      <c r="A1006" s="44">
        <f t="shared" si="62"/>
        <v>1005</v>
      </c>
      <c r="B1006" s="44" t="s">
        <v>823</v>
      </c>
      <c r="C1006" s="44" t="s">
        <v>830</v>
      </c>
      <c r="D1006" s="45">
        <v>5.8796296296296296E-3</v>
      </c>
      <c r="E1006" s="44"/>
      <c r="F1006" s="45">
        <f>Curso[[#This Row],[Tempo]]*$AG$4</f>
        <v>1.1660465643750123E-2</v>
      </c>
      <c r="G1006" s="46">
        <f t="shared" si="61"/>
        <v>7.2804688058076925</v>
      </c>
      <c r="H1006" s="47">
        <f>_xlfn.XLOOKUP(Curso[[#This Row],[Tempo Progr Acum]],Controle[Tempo Esperado Acum],Controle[Data corrida],,1,1)</f>
        <v>44767</v>
      </c>
      <c r="I1006" s="44"/>
      <c r="J1006" s="48">
        <f ca="1">IF(Curso[[#This Row],[Data Prevista]]&gt;TODAY(),0,IF(Curso[[#This Row],[Data Prevista]]=TODAY(),3,2))</f>
        <v>0</v>
      </c>
      <c r="K1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6" s="53" t="str">
        <f>IF((Curso[[#This Row],[Estudado]]-7)&lt;$H$2,"",Curso[[#This Row],[Estudado]]-7)</f>
        <v/>
      </c>
      <c r="M1006" s="53" t="str">
        <f>IF((Curso[[#This Row],[Estudado]]-15)&lt;$H$2,"",Curso[[#This Row],[Estudado]]-15)</f>
        <v/>
      </c>
      <c r="N1006" s="53" t="str">
        <f>IF((Curso[[#This Row],[Estudado]]-30)&lt;$H$2,"",Curso[[#This Row],[Estudado]]-30)</f>
        <v/>
      </c>
      <c r="O1006" s="53" t="str">
        <f>IF((Curso[[#This Row],[Estudado]]-60)&lt;$H$2,"",Curso[[#This Row],[Estudado]]-60)</f>
        <v/>
      </c>
      <c r="P1006" s="53" t="str">
        <f>IF((Curso[[#This Row],[Estudado]]-120)&lt;$H$2,"",Curso[[#This Row],[Estudado]]-120)</f>
        <v/>
      </c>
      <c r="Q1006" s="48"/>
    </row>
    <row r="1007" spans="1:17" x14ac:dyDescent="0.25">
      <c r="A1007" s="44">
        <f t="shared" si="62"/>
        <v>1006</v>
      </c>
      <c r="B1007" s="44" t="s">
        <v>823</v>
      </c>
      <c r="C1007" s="44" t="s">
        <v>831</v>
      </c>
      <c r="D1007" s="45">
        <v>6.2037037037037043E-3</v>
      </c>
      <c r="E1007" s="44"/>
      <c r="F1007" s="45">
        <f>Curso[[#This Row],[Tempo]]*$AG$4</f>
        <v>1.2303168474508004E-2</v>
      </c>
      <c r="G1007" s="46">
        <f t="shared" si="61"/>
        <v>7.2927719742822008</v>
      </c>
      <c r="H1007" s="47">
        <f>_xlfn.XLOOKUP(Curso[[#This Row],[Tempo Progr Acum]],Controle[Tempo Esperado Acum],Controle[Data corrida],,1,1)</f>
        <v>44767</v>
      </c>
      <c r="I1007" s="44"/>
      <c r="J1007" s="48">
        <f ca="1">IF(Curso[[#This Row],[Data Prevista]]&gt;TODAY(),0,IF(Curso[[#This Row],[Data Prevista]]=TODAY(),3,2))</f>
        <v>0</v>
      </c>
      <c r="K1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7" s="53" t="str">
        <f>IF((Curso[[#This Row],[Estudado]]-7)&lt;$H$2,"",Curso[[#This Row],[Estudado]]-7)</f>
        <v/>
      </c>
      <c r="M1007" s="53" t="str">
        <f>IF((Curso[[#This Row],[Estudado]]-15)&lt;$H$2,"",Curso[[#This Row],[Estudado]]-15)</f>
        <v/>
      </c>
      <c r="N1007" s="53" t="str">
        <f>IF((Curso[[#This Row],[Estudado]]-30)&lt;$H$2,"",Curso[[#This Row],[Estudado]]-30)</f>
        <v/>
      </c>
      <c r="O1007" s="53" t="str">
        <f>IF((Curso[[#This Row],[Estudado]]-60)&lt;$H$2,"",Curso[[#This Row],[Estudado]]-60)</f>
        <v/>
      </c>
      <c r="P1007" s="53" t="str">
        <f>IF((Curso[[#This Row],[Estudado]]-120)&lt;$H$2,"",Curso[[#This Row],[Estudado]]-120)</f>
        <v/>
      </c>
      <c r="Q1007" s="48"/>
    </row>
    <row r="1008" spans="1:17" x14ac:dyDescent="0.25">
      <c r="A1008" s="44">
        <f t="shared" si="62"/>
        <v>1007</v>
      </c>
      <c r="B1008" s="44" t="s">
        <v>823</v>
      </c>
      <c r="C1008" s="44" t="s">
        <v>832</v>
      </c>
      <c r="D1008" s="45">
        <v>7.4305555555555548E-3</v>
      </c>
      <c r="E1008" s="44"/>
      <c r="F1008" s="45">
        <f>Curso[[#This Row],[Tempo]]*$AG$4</f>
        <v>1.4736257762377122E-2</v>
      </c>
      <c r="G1008" s="46">
        <f t="shared" si="61"/>
        <v>7.3075082320445777</v>
      </c>
      <c r="H1008" s="47">
        <f>_xlfn.XLOOKUP(Curso[[#This Row],[Tempo Progr Acum]],Controle[Tempo Esperado Acum],Controle[Data corrida],,1,1)</f>
        <v>44767</v>
      </c>
      <c r="I1008" s="44"/>
      <c r="J1008" s="48">
        <f ca="1">IF(Curso[[#This Row],[Data Prevista]]&gt;TODAY(),0,IF(Curso[[#This Row],[Data Prevista]]=TODAY(),3,2))</f>
        <v>0</v>
      </c>
      <c r="K1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8" s="53" t="str">
        <f>IF((Curso[[#This Row],[Estudado]]-7)&lt;$H$2,"",Curso[[#This Row],[Estudado]]-7)</f>
        <v/>
      </c>
      <c r="M1008" s="53" t="str">
        <f>IF((Curso[[#This Row],[Estudado]]-15)&lt;$H$2,"",Curso[[#This Row],[Estudado]]-15)</f>
        <v/>
      </c>
      <c r="N1008" s="53" t="str">
        <f>IF((Curso[[#This Row],[Estudado]]-30)&lt;$H$2,"",Curso[[#This Row],[Estudado]]-30)</f>
        <v/>
      </c>
      <c r="O1008" s="53" t="str">
        <f>IF((Curso[[#This Row],[Estudado]]-60)&lt;$H$2,"",Curso[[#This Row],[Estudado]]-60)</f>
        <v/>
      </c>
      <c r="P1008" s="53" t="str">
        <f>IF((Curso[[#This Row],[Estudado]]-120)&lt;$H$2,"",Curso[[#This Row],[Estudado]]-120)</f>
        <v/>
      </c>
      <c r="Q1008" s="48"/>
    </row>
    <row r="1009" spans="1:17" x14ac:dyDescent="0.25">
      <c r="A1009" s="44">
        <f t="shared" si="62"/>
        <v>1008</v>
      </c>
      <c r="B1009" s="44" t="s">
        <v>823</v>
      </c>
      <c r="C1009" s="44" t="s">
        <v>40</v>
      </c>
      <c r="D1009" s="45">
        <v>0</v>
      </c>
      <c r="E1009" s="44" t="s">
        <v>7</v>
      </c>
      <c r="F1009" s="45">
        <f>Curso[[#This Row],[Tempo]]*$AG$4</f>
        <v>0</v>
      </c>
      <c r="G1009" s="46">
        <f t="shared" si="61"/>
        <v>7.3075082320445777</v>
      </c>
      <c r="H1009" s="47">
        <f>_xlfn.XLOOKUP(Curso[[#This Row],[Tempo Progr Acum]],Controle[Tempo Esperado Acum],Controle[Data corrida],,1,1)</f>
        <v>44767</v>
      </c>
      <c r="I1009" s="44"/>
      <c r="J1009" s="48">
        <f ca="1">IF(Curso[[#This Row],[Data Prevista]]&gt;TODAY(),0,IF(Curso[[#This Row],[Data Prevista]]=TODAY(),3,2))</f>
        <v>0</v>
      </c>
      <c r="K1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9" s="53" t="str">
        <f>IF((Curso[[#This Row],[Estudado]]-7)&lt;$H$2,"",Curso[[#This Row],[Estudado]]-7)</f>
        <v/>
      </c>
      <c r="M1009" s="53" t="str">
        <f>IF((Curso[[#This Row],[Estudado]]-15)&lt;$H$2,"",Curso[[#This Row],[Estudado]]-15)</f>
        <v/>
      </c>
      <c r="N1009" s="53" t="str">
        <f>IF((Curso[[#This Row],[Estudado]]-30)&lt;$H$2,"",Curso[[#This Row],[Estudado]]-30)</f>
        <v/>
      </c>
      <c r="O1009" s="53" t="str">
        <f>IF((Curso[[#This Row],[Estudado]]-60)&lt;$H$2,"",Curso[[#This Row],[Estudado]]-60)</f>
        <v/>
      </c>
      <c r="P1009" s="53" t="str">
        <f>IF((Curso[[#This Row],[Estudado]]-120)&lt;$H$2,"",Curso[[#This Row],[Estudado]]-120)</f>
        <v/>
      </c>
      <c r="Q1009" s="48"/>
    </row>
    <row r="1010" spans="1:17" x14ac:dyDescent="0.25">
      <c r="A1010" s="44">
        <f t="shared" si="62"/>
        <v>1009</v>
      </c>
      <c r="B1010" s="44" t="s">
        <v>823</v>
      </c>
      <c r="C1010" s="44" t="s">
        <v>833</v>
      </c>
      <c r="D1010" s="45">
        <v>0</v>
      </c>
      <c r="E1010" s="44" t="s">
        <v>7</v>
      </c>
      <c r="F1010" s="45">
        <f>Curso[[#This Row],[Tempo]]*$AG$4</f>
        <v>0</v>
      </c>
      <c r="G1010" s="46">
        <f t="shared" si="61"/>
        <v>7.3075082320445777</v>
      </c>
      <c r="H1010" s="47">
        <f>_xlfn.XLOOKUP(Curso[[#This Row],[Tempo Progr Acum]],Controle[Tempo Esperado Acum],Controle[Data corrida],,1,1)</f>
        <v>44767</v>
      </c>
      <c r="I1010" s="44"/>
      <c r="J1010" s="48">
        <f ca="1">IF(Curso[[#This Row],[Data Prevista]]&gt;TODAY(),0,IF(Curso[[#This Row],[Data Prevista]]=TODAY(),3,2))</f>
        <v>0</v>
      </c>
      <c r="K1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0" s="53" t="str">
        <f>IF((Curso[[#This Row],[Estudado]]-7)&lt;$H$2,"",Curso[[#This Row],[Estudado]]-7)</f>
        <v/>
      </c>
      <c r="M1010" s="53" t="str">
        <f>IF((Curso[[#This Row],[Estudado]]-15)&lt;$H$2,"",Curso[[#This Row],[Estudado]]-15)</f>
        <v/>
      </c>
      <c r="N1010" s="53" t="str">
        <f>IF((Curso[[#This Row],[Estudado]]-30)&lt;$H$2,"",Curso[[#This Row],[Estudado]]-30)</f>
        <v/>
      </c>
      <c r="O1010" s="53" t="str">
        <f>IF((Curso[[#This Row],[Estudado]]-60)&lt;$H$2,"",Curso[[#This Row],[Estudado]]-60)</f>
        <v/>
      </c>
      <c r="P1010" s="53" t="str">
        <f>IF((Curso[[#This Row],[Estudado]]-120)&lt;$H$2,"",Curso[[#This Row],[Estudado]]-120)</f>
        <v/>
      </c>
      <c r="Q1010" s="48"/>
    </row>
    <row r="1011" spans="1:17" x14ac:dyDescent="0.25">
      <c r="A1011" s="44">
        <f t="shared" si="62"/>
        <v>1010</v>
      </c>
      <c r="B1011" s="44" t="s">
        <v>823</v>
      </c>
      <c r="C1011" s="44" t="s">
        <v>39</v>
      </c>
      <c r="D1011" s="45">
        <v>0</v>
      </c>
      <c r="E1011" s="44" t="s">
        <v>7</v>
      </c>
      <c r="F1011" s="45">
        <f>Curso[[#This Row],[Tempo]]*$AG$4</f>
        <v>0</v>
      </c>
      <c r="G1011" s="46">
        <f t="shared" si="61"/>
        <v>7.3075082320445777</v>
      </c>
      <c r="H1011" s="47">
        <f>_xlfn.XLOOKUP(Curso[[#This Row],[Tempo Progr Acum]],Controle[Tempo Esperado Acum],Controle[Data corrida],,1,1)</f>
        <v>44767</v>
      </c>
      <c r="I1011" s="44"/>
      <c r="J1011" s="48">
        <f ca="1">IF(Curso[[#This Row],[Data Prevista]]&gt;TODAY(),0,IF(Curso[[#This Row],[Data Prevista]]=TODAY(),3,2))</f>
        <v>0</v>
      </c>
      <c r="K1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1" s="53" t="str">
        <f>IF((Curso[[#This Row],[Estudado]]-7)&lt;$H$2,"",Curso[[#This Row],[Estudado]]-7)</f>
        <v/>
      </c>
      <c r="M1011" s="53" t="str">
        <f>IF((Curso[[#This Row],[Estudado]]-15)&lt;$H$2,"",Curso[[#This Row],[Estudado]]-15)</f>
        <v/>
      </c>
      <c r="N1011" s="53" t="str">
        <f>IF((Curso[[#This Row],[Estudado]]-30)&lt;$H$2,"",Curso[[#This Row],[Estudado]]-30)</f>
        <v/>
      </c>
      <c r="O1011" s="53" t="str">
        <f>IF((Curso[[#This Row],[Estudado]]-60)&lt;$H$2,"",Curso[[#This Row],[Estudado]]-60)</f>
        <v/>
      </c>
      <c r="P1011" s="53" t="str">
        <f>IF((Curso[[#This Row],[Estudado]]-120)&lt;$H$2,"",Curso[[#This Row],[Estudado]]-120)</f>
        <v/>
      </c>
      <c r="Q1011" s="48"/>
    </row>
    <row r="1012" spans="1:17" x14ac:dyDescent="0.25">
      <c r="A1012" s="44">
        <f t="shared" si="62"/>
        <v>1011</v>
      </c>
      <c r="B1012" s="44" t="s">
        <v>823</v>
      </c>
      <c r="C1012" s="44" t="s">
        <v>41</v>
      </c>
      <c r="D1012" s="45">
        <v>0</v>
      </c>
      <c r="E1012" s="44" t="s">
        <v>7</v>
      </c>
      <c r="F1012" s="45">
        <f>Curso[[#This Row],[Tempo]]*$AG$4</f>
        <v>0</v>
      </c>
      <c r="G1012" s="46">
        <f t="shared" si="61"/>
        <v>7.3075082320445777</v>
      </c>
      <c r="H1012" s="47">
        <f>_xlfn.XLOOKUP(Curso[[#This Row],[Tempo Progr Acum]],Controle[Tempo Esperado Acum],Controle[Data corrida],,1,1)</f>
        <v>44767</v>
      </c>
      <c r="I1012" s="44"/>
      <c r="J1012" s="48">
        <f ca="1">IF(Curso[[#This Row],[Data Prevista]]&gt;TODAY(),0,IF(Curso[[#This Row],[Data Prevista]]=TODAY(),3,2))</f>
        <v>0</v>
      </c>
      <c r="K1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2" s="53" t="str">
        <f>IF((Curso[[#This Row],[Estudado]]-7)&lt;$H$2,"",Curso[[#This Row],[Estudado]]-7)</f>
        <v/>
      </c>
      <c r="M1012" s="53" t="str">
        <f>IF((Curso[[#This Row],[Estudado]]-15)&lt;$H$2,"",Curso[[#This Row],[Estudado]]-15)</f>
        <v/>
      </c>
      <c r="N1012" s="53" t="str">
        <f>IF((Curso[[#This Row],[Estudado]]-30)&lt;$H$2,"",Curso[[#This Row],[Estudado]]-30)</f>
        <v/>
      </c>
      <c r="O1012" s="53" t="str">
        <f>IF((Curso[[#This Row],[Estudado]]-60)&lt;$H$2,"",Curso[[#This Row],[Estudado]]-60)</f>
        <v/>
      </c>
      <c r="P1012" s="53" t="str">
        <f>IF((Curso[[#This Row],[Estudado]]-120)&lt;$H$2,"",Curso[[#This Row],[Estudado]]-120)</f>
        <v/>
      </c>
      <c r="Q1012" s="48"/>
    </row>
    <row r="1013" spans="1:17" x14ac:dyDescent="0.25">
      <c r="A1013" s="44">
        <f t="shared" si="62"/>
        <v>1012</v>
      </c>
      <c r="B1013" s="44" t="s">
        <v>823</v>
      </c>
      <c r="C1013" s="44" t="s">
        <v>42</v>
      </c>
      <c r="D1013" s="45">
        <v>6.3194444444444444E-3</v>
      </c>
      <c r="E1013" s="44"/>
      <c r="F1013" s="45">
        <f>Curso[[#This Row],[Tempo]]*$AG$4</f>
        <v>1.2532705199778674E-2</v>
      </c>
      <c r="G1013" s="46">
        <f t="shared" si="61"/>
        <v>7.3200409372443564</v>
      </c>
      <c r="H1013" s="47">
        <f>_xlfn.XLOOKUP(Curso[[#This Row],[Tempo Progr Acum]],Controle[Tempo Esperado Acum],Controle[Data corrida],,1,1)</f>
        <v>44768</v>
      </c>
      <c r="I1013" s="44"/>
      <c r="J1013" s="48">
        <f ca="1">IF(Curso[[#This Row],[Data Prevista]]&gt;TODAY(),0,IF(Curso[[#This Row],[Data Prevista]]=TODAY(),3,2))</f>
        <v>0</v>
      </c>
      <c r="K1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3" s="53" t="str">
        <f>IF((Curso[[#This Row],[Estudado]]-7)&lt;$H$2,"",Curso[[#This Row],[Estudado]]-7)</f>
        <v/>
      </c>
      <c r="M1013" s="53" t="str">
        <f>IF((Curso[[#This Row],[Estudado]]-15)&lt;$H$2,"",Curso[[#This Row],[Estudado]]-15)</f>
        <v/>
      </c>
      <c r="N1013" s="53" t="str">
        <f>IF((Curso[[#This Row],[Estudado]]-30)&lt;$H$2,"",Curso[[#This Row],[Estudado]]-30)</f>
        <v/>
      </c>
      <c r="O1013" s="53" t="str">
        <f>IF((Curso[[#This Row],[Estudado]]-60)&lt;$H$2,"",Curso[[#This Row],[Estudado]]-60)</f>
        <v/>
      </c>
      <c r="P1013" s="53" t="str">
        <f>IF((Curso[[#This Row],[Estudado]]-120)&lt;$H$2,"",Curso[[#This Row],[Estudado]]-120)</f>
        <v/>
      </c>
      <c r="Q1013" s="48"/>
    </row>
    <row r="1014" spans="1:17" x14ac:dyDescent="0.25">
      <c r="A1014" s="44">
        <f t="shared" si="62"/>
        <v>1013</v>
      </c>
      <c r="B1014" s="44" t="s">
        <v>823</v>
      </c>
      <c r="C1014" s="44" t="s">
        <v>834</v>
      </c>
      <c r="D1014" s="45">
        <v>3.5532407407407405E-3</v>
      </c>
      <c r="E1014" s="44"/>
      <c r="F1014" s="45">
        <f>Curso[[#This Row],[Tempo]]*$AG$4</f>
        <v>7.0467774658096206E-3</v>
      </c>
      <c r="G1014" s="46">
        <f t="shared" si="61"/>
        <v>7.3270877147101663</v>
      </c>
      <c r="H1014" s="47">
        <f>_xlfn.XLOOKUP(Curso[[#This Row],[Tempo Progr Acum]],Controle[Tempo Esperado Acum],Controle[Data corrida],,1,1)</f>
        <v>44768</v>
      </c>
      <c r="I1014" s="44"/>
      <c r="J1014" s="48">
        <f ca="1">IF(Curso[[#This Row],[Data Prevista]]&gt;TODAY(),0,IF(Curso[[#This Row],[Data Prevista]]=TODAY(),3,2))</f>
        <v>0</v>
      </c>
      <c r="K1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4" s="53" t="str">
        <f>IF((Curso[[#This Row],[Estudado]]-7)&lt;$H$2,"",Curso[[#This Row],[Estudado]]-7)</f>
        <v/>
      </c>
      <c r="M1014" s="53" t="str">
        <f>IF((Curso[[#This Row],[Estudado]]-15)&lt;$H$2,"",Curso[[#This Row],[Estudado]]-15)</f>
        <v/>
      </c>
      <c r="N1014" s="53" t="str">
        <f>IF((Curso[[#This Row],[Estudado]]-30)&lt;$H$2,"",Curso[[#This Row],[Estudado]]-30)</f>
        <v/>
      </c>
      <c r="O1014" s="53" t="str">
        <f>IF((Curso[[#This Row],[Estudado]]-60)&lt;$H$2,"",Curso[[#This Row],[Estudado]]-60)</f>
        <v/>
      </c>
      <c r="P1014" s="53" t="str">
        <f>IF((Curso[[#This Row],[Estudado]]-120)&lt;$H$2,"",Curso[[#This Row],[Estudado]]-120)</f>
        <v/>
      </c>
      <c r="Q1014" s="48"/>
    </row>
    <row r="1015" spans="1:17" x14ac:dyDescent="0.25">
      <c r="A1015" s="44">
        <f t="shared" si="62"/>
        <v>1014</v>
      </c>
      <c r="B1015" s="44" t="s">
        <v>823</v>
      </c>
      <c r="C1015" s="44" t="s">
        <v>835</v>
      </c>
      <c r="D1015" s="45">
        <v>5.185185185185185E-3</v>
      </c>
      <c r="E1015" s="44"/>
      <c r="F1015" s="45">
        <f>Curso[[#This Row],[Tempo]]*$AG$4</f>
        <v>1.0283245292126092E-2</v>
      </c>
      <c r="G1015" s="46">
        <f t="shared" si="61"/>
        <v>7.3373709600022927</v>
      </c>
      <c r="H1015" s="47">
        <f>_xlfn.XLOOKUP(Curso[[#This Row],[Tempo Progr Acum]],Controle[Tempo Esperado Acum],Controle[Data corrida],,1,1)</f>
        <v>44768</v>
      </c>
      <c r="I1015" s="44"/>
      <c r="J1015" s="48">
        <f ca="1">IF(Curso[[#This Row],[Data Prevista]]&gt;TODAY(),0,IF(Curso[[#This Row],[Data Prevista]]=TODAY(),3,2))</f>
        <v>0</v>
      </c>
      <c r="K1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5" s="53" t="str">
        <f>IF((Curso[[#This Row],[Estudado]]-7)&lt;$H$2,"",Curso[[#This Row],[Estudado]]-7)</f>
        <v/>
      </c>
      <c r="M1015" s="53" t="str">
        <f>IF((Curso[[#This Row],[Estudado]]-15)&lt;$H$2,"",Curso[[#This Row],[Estudado]]-15)</f>
        <v/>
      </c>
      <c r="N1015" s="53" t="str">
        <f>IF((Curso[[#This Row],[Estudado]]-30)&lt;$H$2,"",Curso[[#This Row],[Estudado]]-30)</f>
        <v/>
      </c>
      <c r="O1015" s="53" t="str">
        <f>IF((Curso[[#This Row],[Estudado]]-60)&lt;$H$2,"",Curso[[#This Row],[Estudado]]-60)</f>
        <v/>
      </c>
      <c r="P1015" s="53" t="str">
        <f>IF((Curso[[#This Row],[Estudado]]-120)&lt;$H$2,"",Curso[[#This Row],[Estudado]]-120)</f>
        <v/>
      </c>
      <c r="Q1015" s="48"/>
    </row>
    <row r="1016" spans="1:17" x14ac:dyDescent="0.25">
      <c r="A1016" s="44">
        <f t="shared" si="62"/>
        <v>1015</v>
      </c>
      <c r="B1016" s="44" t="s">
        <v>823</v>
      </c>
      <c r="C1016" s="44" t="s">
        <v>836</v>
      </c>
      <c r="D1016" s="45">
        <v>6.4814814814814813E-3</v>
      </c>
      <c r="E1016" s="44"/>
      <c r="F1016" s="45">
        <f>Curso[[#This Row],[Tempo]]*$AG$4</f>
        <v>1.2854056615157615E-2</v>
      </c>
      <c r="G1016" s="46">
        <f t="shared" si="61"/>
        <v>7.3502250166174505</v>
      </c>
      <c r="H1016" s="47">
        <f>_xlfn.XLOOKUP(Curso[[#This Row],[Tempo Progr Acum]],Controle[Tempo Esperado Acum],Controle[Data corrida],,1,1)</f>
        <v>44768</v>
      </c>
      <c r="I1016" s="44"/>
      <c r="J1016" s="48">
        <f ca="1">IF(Curso[[#This Row],[Data Prevista]]&gt;TODAY(),0,IF(Curso[[#This Row],[Data Prevista]]=TODAY(),3,2))</f>
        <v>0</v>
      </c>
      <c r="K1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6" s="53" t="str">
        <f>IF((Curso[[#This Row],[Estudado]]-7)&lt;$H$2,"",Curso[[#This Row],[Estudado]]-7)</f>
        <v/>
      </c>
      <c r="M1016" s="53" t="str">
        <f>IF((Curso[[#This Row],[Estudado]]-15)&lt;$H$2,"",Curso[[#This Row],[Estudado]]-15)</f>
        <v/>
      </c>
      <c r="N1016" s="53" t="str">
        <f>IF((Curso[[#This Row],[Estudado]]-30)&lt;$H$2,"",Curso[[#This Row],[Estudado]]-30)</f>
        <v/>
      </c>
      <c r="O1016" s="53" t="str">
        <f>IF((Curso[[#This Row],[Estudado]]-60)&lt;$H$2,"",Curso[[#This Row],[Estudado]]-60)</f>
        <v/>
      </c>
      <c r="P1016" s="53" t="str">
        <f>IF((Curso[[#This Row],[Estudado]]-120)&lt;$H$2,"",Curso[[#This Row],[Estudado]]-120)</f>
        <v/>
      </c>
      <c r="Q1016" s="48"/>
    </row>
    <row r="1017" spans="1:17" x14ac:dyDescent="0.25">
      <c r="A1017" s="44">
        <f t="shared" si="62"/>
        <v>1016</v>
      </c>
      <c r="B1017" s="44" t="s">
        <v>823</v>
      </c>
      <c r="C1017" s="44" t="s">
        <v>837</v>
      </c>
      <c r="D1017" s="45">
        <v>4.386574074074074E-3</v>
      </c>
      <c r="E1017" s="44"/>
      <c r="F1017" s="45">
        <f>Curso[[#This Row],[Tempo]]*$AG$4</f>
        <v>8.6994418877584575E-3</v>
      </c>
      <c r="G1017" s="46">
        <f t="shared" si="61"/>
        <v>7.3589244585052089</v>
      </c>
      <c r="H1017" s="47">
        <f>_xlfn.XLOOKUP(Curso[[#This Row],[Tempo Progr Acum]],Controle[Tempo Esperado Acum],Controle[Data corrida],,1,1)</f>
        <v>44768</v>
      </c>
      <c r="I1017" s="44"/>
      <c r="J1017" s="48">
        <f ca="1">IF(Curso[[#This Row],[Data Prevista]]&gt;TODAY(),0,IF(Curso[[#This Row],[Data Prevista]]=TODAY(),3,2))</f>
        <v>0</v>
      </c>
      <c r="K1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7" s="53" t="str">
        <f>IF((Curso[[#This Row],[Estudado]]-7)&lt;$H$2,"",Curso[[#This Row],[Estudado]]-7)</f>
        <v/>
      </c>
      <c r="M1017" s="53" t="str">
        <f>IF((Curso[[#This Row],[Estudado]]-15)&lt;$H$2,"",Curso[[#This Row],[Estudado]]-15)</f>
        <v/>
      </c>
      <c r="N1017" s="53" t="str">
        <f>IF((Curso[[#This Row],[Estudado]]-30)&lt;$H$2,"",Curso[[#This Row],[Estudado]]-30)</f>
        <v/>
      </c>
      <c r="O1017" s="53" t="str">
        <f>IF((Curso[[#This Row],[Estudado]]-60)&lt;$H$2,"",Curso[[#This Row],[Estudado]]-60)</f>
        <v/>
      </c>
      <c r="P1017" s="53" t="str">
        <f>IF((Curso[[#This Row],[Estudado]]-120)&lt;$H$2,"",Curso[[#This Row],[Estudado]]-120)</f>
        <v/>
      </c>
      <c r="Q1017" s="48"/>
    </row>
    <row r="1018" spans="1:17" x14ac:dyDescent="0.25">
      <c r="A1018" s="44">
        <f t="shared" si="62"/>
        <v>1017</v>
      </c>
      <c r="B1018" s="44" t="s">
        <v>823</v>
      </c>
      <c r="C1018" s="44" t="s">
        <v>838</v>
      </c>
      <c r="D1018" s="45">
        <v>3.8194444444444443E-3</v>
      </c>
      <c r="E1018" s="44"/>
      <c r="F1018" s="45">
        <f>Curso[[#This Row],[Tempo]]*$AG$4</f>
        <v>7.5747119339321656E-3</v>
      </c>
      <c r="G1018" s="46">
        <f t="shared" si="61"/>
        <v>7.3664991704391412</v>
      </c>
      <c r="H1018" s="47">
        <f>_xlfn.XLOOKUP(Curso[[#This Row],[Tempo Progr Acum]],Controle[Tempo Esperado Acum],Controle[Data corrida],,1,1)</f>
        <v>44768</v>
      </c>
      <c r="I1018" s="44"/>
      <c r="J1018" s="48">
        <f ca="1">IF(Curso[[#This Row],[Data Prevista]]&gt;TODAY(),0,IF(Curso[[#This Row],[Data Prevista]]=TODAY(),3,2))</f>
        <v>0</v>
      </c>
      <c r="K1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8" s="53" t="str">
        <f>IF((Curso[[#This Row],[Estudado]]-7)&lt;$H$2,"",Curso[[#This Row],[Estudado]]-7)</f>
        <v/>
      </c>
      <c r="M1018" s="53" t="str">
        <f>IF((Curso[[#This Row],[Estudado]]-15)&lt;$H$2,"",Curso[[#This Row],[Estudado]]-15)</f>
        <v/>
      </c>
      <c r="N1018" s="53" t="str">
        <f>IF((Curso[[#This Row],[Estudado]]-30)&lt;$H$2,"",Curso[[#This Row],[Estudado]]-30)</f>
        <v/>
      </c>
      <c r="O1018" s="53" t="str">
        <f>IF((Curso[[#This Row],[Estudado]]-60)&lt;$H$2,"",Curso[[#This Row],[Estudado]]-60)</f>
        <v/>
      </c>
      <c r="P1018" s="53" t="str">
        <f>IF((Curso[[#This Row],[Estudado]]-120)&lt;$H$2,"",Curso[[#This Row],[Estudado]]-120)</f>
        <v/>
      </c>
      <c r="Q1018" s="48"/>
    </row>
    <row r="1019" spans="1:17" x14ac:dyDescent="0.25">
      <c r="A1019" s="44">
        <f t="shared" si="62"/>
        <v>1018</v>
      </c>
      <c r="B1019" s="44" t="s">
        <v>823</v>
      </c>
      <c r="C1019" s="44" t="s">
        <v>839</v>
      </c>
      <c r="D1019" s="45">
        <v>3.414351851851852E-3</v>
      </c>
      <c r="E1019" s="44"/>
      <c r="F1019" s="45">
        <f>Curso[[#This Row],[Tempo]]*$AG$4</f>
        <v>6.7713333954848151E-3</v>
      </c>
      <c r="G1019" s="46">
        <f t="shared" si="61"/>
        <v>7.3732705038346262</v>
      </c>
      <c r="H1019" s="47">
        <f>_xlfn.XLOOKUP(Curso[[#This Row],[Tempo Progr Acum]],Controle[Tempo Esperado Acum],Controle[Data corrida],,1,1)</f>
        <v>44768</v>
      </c>
      <c r="I1019" s="44"/>
      <c r="J1019" s="48">
        <f ca="1">IF(Curso[[#This Row],[Data Prevista]]&gt;TODAY(),0,IF(Curso[[#This Row],[Data Prevista]]=TODAY(),3,2))</f>
        <v>0</v>
      </c>
      <c r="K1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9" s="53" t="str">
        <f>IF((Curso[[#This Row],[Estudado]]-7)&lt;$H$2,"",Curso[[#This Row],[Estudado]]-7)</f>
        <v/>
      </c>
      <c r="M1019" s="53" t="str">
        <f>IF((Curso[[#This Row],[Estudado]]-15)&lt;$H$2,"",Curso[[#This Row],[Estudado]]-15)</f>
        <v/>
      </c>
      <c r="N1019" s="53" t="str">
        <f>IF((Curso[[#This Row],[Estudado]]-30)&lt;$H$2,"",Curso[[#This Row],[Estudado]]-30)</f>
        <v/>
      </c>
      <c r="O1019" s="53" t="str">
        <f>IF((Curso[[#This Row],[Estudado]]-60)&lt;$H$2,"",Curso[[#This Row],[Estudado]]-60)</f>
        <v/>
      </c>
      <c r="P1019" s="53" t="str">
        <f>IF((Curso[[#This Row],[Estudado]]-120)&lt;$H$2,"",Curso[[#This Row],[Estudado]]-120)</f>
        <v/>
      </c>
      <c r="Q1019" s="48"/>
    </row>
    <row r="1020" spans="1:17" x14ac:dyDescent="0.25">
      <c r="A1020" s="44">
        <f t="shared" si="62"/>
        <v>1019</v>
      </c>
      <c r="B1020" s="44" t="s">
        <v>823</v>
      </c>
      <c r="C1020" s="44" t="s">
        <v>840</v>
      </c>
      <c r="D1020" s="45">
        <v>5.6828703703703702E-3</v>
      </c>
      <c r="E1020" s="44"/>
      <c r="F1020" s="45">
        <f>Curso[[#This Row],[Tempo]]*$AG$4</f>
        <v>1.127025321078998E-2</v>
      </c>
      <c r="G1020" s="46">
        <f t="shared" si="61"/>
        <v>7.384540757045416</v>
      </c>
      <c r="H1020" s="47">
        <f>_xlfn.XLOOKUP(Curso[[#This Row],[Tempo Progr Acum]],Controle[Tempo Esperado Acum],Controle[Data corrida],,1,1)</f>
        <v>44768</v>
      </c>
      <c r="I1020" s="44"/>
      <c r="J1020" s="48">
        <f ca="1">IF(Curso[[#This Row],[Data Prevista]]&gt;TODAY(),0,IF(Curso[[#This Row],[Data Prevista]]=TODAY(),3,2))</f>
        <v>0</v>
      </c>
      <c r="K1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0" s="53" t="str">
        <f>IF((Curso[[#This Row],[Estudado]]-7)&lt;$H$2,"",Curso[[#This Row],[Estudado]]-7)</f>
        <v/>
      </c>
      <c r="M1020" s="53" t="str">
        <f>IF((Curso[[#This Row],[Estudado]]-15)&lt;$H$2,"",Curso[[#This Row],[Estudado]]-15)</f>
        <v/>
      </c>
      <c r="N1020" s="53" t="str">
        <f>IF((Curso[[#This Row],[Estudado]]-30)&lt;$H$2,"",Curso[[#This Row],[Estudado]]-30)</f>
        <v/>
      </c>
      <c r="O1020" s="53" t="str">
        <f>IF((Curso[[#This Row],[Estudado]]-60)&lt;$H$2,"",Curso[[#This Row],[Estudado]]-60)</f>
        <v/>
      </c>
      <c r="P1020" s="53" t="str">
        <f>IF((Curso[[#This Row],[Estudado]]-120)&lt;$H$2,"",Curso[[#This Row],[Estudado]]-120)</f>
        <v/>
      </c>
      <c r="Q1020" s="48"/>
    </row>
    <row r="1021" spans="1:17" x14ac:dyDescent="0.25">
      <c r="A1021" s="44">
        <f t="shared" si="62"/>
        <v>1020</v>
      </c>
      <c r="B1021" s="44" t="s">
        <v>823</v>
      </c>
      <c r="C1021" s="44" t="s">
        <v>841</v>
      </c>
      <c r="D1021" s="45">
        <v>7.0949074074074074E-3</v>
      </c>
      <c r="E1021" s="44"/>
      <c r="F1021" s="45">
        <f>Curso[[#This Row],[Tempo]]*$AG$4</f>
        <v>1.4070601259092175E-2</v>
      </c>
      <c r="G1021" s="46">
        <f t="shared" si="61"/>
        <v>7.3986113583045086</v>
      </c>
      <c r="H1021" s="47">
        <f>_xlfn.XLOOKUP(Curso[[#This Row],[Tempo Progr Acum]],Controle[Tempo Esperado Acum],Controle[Data corrida],,1,1)</f>
        <v>44769</v>
      </c>
      <c r="I1021" s="44"/>
      <c r="J1021" s="48">
        <f ca="1">IF(Curso[[#This Row],[Data Prevista]]&gt;TODAY(),0,IF(Curso[[#This Row],[Data Prevista]]=TODAY(),3,2))</f>
        <v>0</v>
      </c>
      <c r="K1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1" s="53" t="str">
        <f>IF((Curso[[#This Row],[Estudado]]-7)&lt;$H$2,"",Curso[[#This Row],[Estudado]]-7)</f>
        <v/>
      </c>
      <c r="M1021" s="53" t="str">
        <f>IF((Curso[[#This Row],[Estudado]]-15)&lt;$H$2,"",Curso[[#This Row],[Estudado]]-15)</f>
        <v/>
      </c>
      <c r="N1021" s="53" t="str">
        <f>IF((Curso[[#This Row],[Estudado]]-30)&lt;$H$2,"",Curso[[#This Row],[Estudado]]-30)</f>
        <v/>
      </c>
      <c r="O1021" s="53" t="str">
        <f>IF((Curso[[#This Row],[Estudado]]-60)&lt;$H$2,"",Curso[[#This Row],[Estudado]]-60)</f>
        <v/>
      </c>
      <c r="P1021" s="53" t="str">
        <f>IF((Curso[[#This Row],[Estudado]]-120)&lt;$H$2,"",Curso[[#This Row],[Estudado]]-120)</f>
        <v/>
      </c>
      <c r="Q1021" s="48"/>
    </row>
    <row r="1022" spans="1:17" x14ac:dyDescent="0.25">
      <c r="A1022" s="44">
        <f t="shared" si="62"/>
        <v>1021</v>
      </c>
      <c r="B1022" s="44" t="s">
        <v>823</v>
      </c>
      <c r="C1022" s="44" t="s">
        <v>842</v>
      </c>
      <c r="D1022" s="45">
        <v>2.9166666666666668E-3</v>
      </c>
      <c r="E1022" s="44"/>
      <c r="F1022" s="45">
        <f>Curso[[#This Row],[Tempo]]*$AG$4</f>
        <v>5.7843254768209272E-3</v>
      </c>
      <c r="G1022" s="46">
        <f t="shared" si="61"/>
        <v>7.4043956837813294</v>
      </c>
      <c r="H1022" s="47">
        <f>_xlfn.XLOOKUP(Curso[[#This Row],[Tempo Progr Acum]],Controle[Tempo Esperado Acum],Controle[Data corrida],,1,1)</f>
        <v>44769</v>
      </c>
      <c r="I1022" s="44"/>
      <c r="J1022" s="48">
        <f ca="1">IF(Curso[[#This Row],[Data Prevista]]&gt;TODAY(),0,IF(Curso[[#This Row],[Data Prevista]]=TODAY(),3,2))</f>
        <v>0</v>
      </c>
      <c r="K1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2" s="53" t="str">
        <f>IF((Curso[[#This Row],[Estudado]]-7)&lt;$H$2,"",Curso[[#This Row],[Estudado]]-7)</f>
        <v/>
      </c>
      <c r="M1022" s="53" t="str">
        <f>IF((Curso[[#This Row],[Estudado]]-15)&lt;$H$2,"",Curso[[#This Row],[Estudado]]-15)</f>
        <v/>
      </c>
      <c r="N1022" s="53" t="str">
        <f>IF((Curso[[#This Row],[Estudado]]-30)&lt;$H$2,"",Curso[[#This Row],[Estudado]]-30)</f>
        <v/>
      </c>
      <c r="O1022" s="53" t="str">
        <f>IF((Curso[[#This Row],[Estudado]]-60)&lt;$H$2,"",Curso[[#This Row],[Estudado]]-60)</f>
        <v/>
      </c>
      <c r="P1022" s="53" t="str">
        <f>IF((Curso[[#This Row],[Estudado]]-120)&lt;$H$2,"",Curso[[#This Row],[Estudado]]-120)</f>
        <v/>
      </c>
      <c r="Q1022" s="48"/>
    </row>
    <row r="1023" spans="1:17" x14ac:dyDescent="0.25">
      <c r="A1023" s="44">
        <f t="shared" si="62"/>
        <v>1022</v>
      </c>
      <c r="B1023" s="44" t="s">
        <v>823</v>
      </c>
      <c r="C1023" s="44" t="s">
        <v>843</v>
      </c>
      <c r="D1023" s="45">
        <v>4.6180555555555558E-3</v>
      </c>
      <c r="E1023" s="44"/>
      <c r="F1023" s="45">
        <f>Curso[[#This Row],[Tempo]]*$AG$4</f>
        <v>9.1585153382998004E-3</v>
      </c>
      <c r="G1023" s="46">
        <f t="shared" si="61"/>
        <v>7.4135541991196288</v>
      </c>
      <c r="H1023" s="47">
        <f>_xlfn.XLOOKUP(Curso[[#This Row],[Tempo Progr Acum]],Controle[Tempo Esperado Acum],Controle[Data corrida],,1,1)</f>
        <v>44769</v>
      </c>
      <c r="I1023" s="44"/>
      <c r="J1023" s="48">
        <f ca="1">IF(Curso[[#This Row],[Data Prevista]]&gt;TODAY(),0,IF(Curso[[#This Row],[Data Prevista]]=TODAY(),3,2))</f>
        <v>0</v>
      </c>
      <c r="K1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3" s="53" t="str">
        <f>IF((Curso[[#This Row],[Estudado]]-7)&lt;$H$2,"",Curso[[#This Row],[Estudado]]-7)</f>
        <v/>
      </c>
      <c r="M1023" s="53" t="str">
        <f>IF((Curso[[#This Row],[Estudado]]-15)&lt;$H$2,"",Curso[[#This Row],[Estudado]]-15)</f>
        <v/>
      </c>
      <c r="N1023" s="53" t="str">
        <f>IF((Curso[[#This Row],[Estudado]]-30)&lt;$H$2,"",Curso[[#This Row],[Estudado]]-30)</f>
        <v/>
      </c>
      <c r="O1023" s="53" t="str">
        <f>IF((Curso[[#This Row],[Estudado]]-60)&lt;$H$2,"",Curso[[#This Row],[Estudado]]-60)</f>
        <v/>
      </c>
      <c r="P1023" s="53" t="str">
        <f>IF((Curso[[#This Row],[Estudado]]-120)&lt;$H$2,"",Curso[[#This Row],[Estudado]]-120)</f>
        <v/>
      </c>
      <c r="Q1023" s="48"/>
    </row>
    <row r="1024" spans="1:17" x14ac:dyDescent="0.25">
      <c r="A1024" s="44">
        <f t="shared" si="62"/>
        <v>1023</v>
      </c>
      <c r="B1024" s="44" t="s">
        <v>823</v>
      </c>
      <c r="C1024" s="44" t="s">
        <v>844</v>
      </c>
      <c r="D1024" s="45">
        <v>4.4675925925925933E-3</v>
      </c>
      <c r="E1024" s="44"/>
      <c r="F1024" s="45">
        <f>Curso[[#This Row],[Tempo]]*$AG$4</f>
        <v>8.8601175954479295E-3</v>
      </c>
      <c r="G1024" s="46">
        <f t="shared" si="61"/>
        <v>7.4224143167150771</v>
      </c>
      <c r="H1024" s="47">
        <f>_xlfn.XLOOKUP(Curso[[#This Row],[Tempo Progr Acum]],Controle[Tempo Esperado Acum],Controle[Data corrida],,1,1)</f>
        <v>44769</v>
      </c>
      <c r="I1024" s="44"/>
      <c r="J1024" s="48">
        <f ca="1">IF(Curso[[#This Row],[Data Prevista]]&gt;TODAY(),0,IF(Curso[[#This Row],[Data Prevista]]=TODAY(),3,2))</f>
        <v>0</v>
      </c>
      <c r="K1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4" s="53" t="str">
        <f>IF((Curso[[#This Row],[Estudado]]-7)&lt;$H$2,"",Curso[[#This Row],[Estudado]]-7)</f>
        <v/>
      </c>
      <c r="M1024" s="53" t="str">
        <f>IF((Curso[[#This Row],[Estudado]]-15)&lt;$H$2,"",Curso[[#This Row],[Estudado]]-15)</f>
        <v/>
      </c>
      <c r="N1024" s="53" t="str">
        <f>IF((Curso[[#This Row],[Estudado]]-30)&lt;$H$2,"",Curso[[#This Row],[Estudado]]-30)</f>
        <v/>
      </c>
      <c r="O1024" s="53" t="str">
        <f>IF((Curso[[#This Row],[Estudado]]-60)&lt;$H$2,"",Curso[[#This Row],[Estudado]]-60)</f>
        <v/>
      </c>
      <c r="P1024" s="53" t="str">
        <f>IF((Curso[[#This Row],[Estudado]]-120)&lt;$H$2,"",Curso[[#This Row],[Estudado]]-120)</f>
        <v/>
      </c>
      <c r="Q1024" s="48"/>
    </row>
    <row r="1025" spans="1:17" x14ac:dyDescent="0.25">
      <c r="A1025" s="44">
        <f t="shared" si="62"/>
        <v>1024</v>
      </c>
      <c r="B1025" s="44" t="s">
        <v>823</v>
      </c>
      <c r="C1025" s="44" t="s">
        <v>845</v>
      </c>
      <c r="D1025" s="45">
        <v>5.3935185185185188E-3</v>
      </c>
      <c r="E1025" s="44"/>
      <c r="F1025" s="45">
        <f>Curso[[#This Row],[Tempo]]*$AG$4</f>
        <v>1.0696411397613301E-2</v>
      </c>
      <c r="G1025" s="46">
        <f t="shared" si="61"/>
        <v>7.4331107281126902</v>
      </c>
      <c r="H1025" s="47">
        <f>_xlfn.XLOOKUP(Curso[[#This Row],[Tempo Progr Acum]],Controle[Tempo Esperado Acum],Controle[Data corrida],,1,1)</f>
        <v>44769</v>
      </c>
      <c r="I1025" s="44"/>
      <c r="J1025" s="48">
        <f ca="1">IF(Curso[[#This Row],[Data Prevista]]&gt;TODAY(),0,IF(Curso[[#This Row],[Data Prevista]]=TODAY(),3,2))</f>
        <v>0</v>
      </c>
      <c r="K1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5" s="53" t="str">
        <f>IF((Curso[[#This Row],[Estudado]]-7)&lt;$H$2,"",Curso[[#This Row],[Estudado]]-7)</f>
        <v/>
      </c>
      <c r="M1025" s="53" t="str">
        <f>IF((Curso[[#This Row],[Estudado]]-15)&lt;$H$2,"",Curso[[#This Row],[Estudado]]-15)</f>
        <v/>
      </c>
      <c r="N1025" s="53" t="str">
        <f>IF((Curso[[#This Row],[Estudado]]-30)&lt;$H$2,"",Curso[[#This Row],[Estudado]]-30)</f>
        <v/>
      </c>
      <c r="O1025" s="53" t="str">
        <f>IF((Curso[[#This Row],[Estudado]]-60)&lt;$H$2,"",Curso[[#This Row],[Estudado]]-60)</f>
        <v/>
      </c>
      <c r="P1025" s="53" t="str">
        <f>IF((Curso[[#This Row],[Estudado]]-120)&lt;$H$2,"",Curso[[#This Row],[Estudado]]-120)</f>
        <v/>
      </c>
      <c r="Q1025" s="48"/>
    </row>
    <row r="1026" spans="1:17" x14ac:dyDescent="0.25">
      <c r="A1026" s="44">
        <f t="shared" si="62"/>
        <v>1025</v>
      </c>
      <c r="B1026" s="44" t="s">
        <v>823</v>
      </c>
      <c r="C1026" s="44" t="s">
        <v>846</v>
      </c>
      <c r="D1026" s="45">
        <v>4.9537037037037041E-3</v>
      </c>
      <c r="E1026" s="44"/>
      <c r="F1026" s="45">
        <f>Curso[[#This Row],[Tempo]]*$AG$4</f>
        <v>9.8241718415847494E-3</v>
      </c>
      <c r="G1026" s="46">
        <f t="shared" si="61"/>
        <v>7.4429348999542748</v>
      </c>
      <c r="H1026" s="47">
        <f>_xlfn.XLOOKUP(Curso[[#This Row],[Tempo Progr Acum]],Controle[Tempo Esperado Acum],Controle[Data corrida],,1,1)</f>
        <v>44769</v>
      </c>
      <c r="I1026" s="44"/>
      <c r="J1026" s="48">
        <f ca="1">IF(Curso[[#This Row],[Data Prevista]]&gt;TODAY(),0,IF(Curso[[#This Row],[Data Prevista]]=TODAY(),3,2))</f>
        <v>0</v>
      </c>
      <c r="K1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6" s="53" t="str">
        <f>IF((Curso[[#This Row],[Estudado]]-7)&lt;$H$2,"",Curso[[#This Row],[Estudado]]-7)</f>
        <v/>
      </c>
      <c r="M1026" s="53" t="str">
        <f>IF((Curso[[#This Row],[Estudado]]-15)&lt;$H$2,"",Curso[[#This Row],[Estudado]]-15)</f>
        <v/>
      </c>
      <c r="N1026" s="53" t="str">
        <f>IF((Curso[[#This Row],[Estudado]]-30)&lt;$H$2,"",Curso[[#This Row],[Estudado]]-30)</f>
        <v/>
      </c>
      <c r="O1026" s="53" t="str">
        <f>IF((Curso[[#This Row],[Estudado]]-60)&lt;$H$2,"",Curso[[#This Row],[Estudado]]-60)</f>
        <v/>
      </c>
      <c r="P1026" s="53" t="str">
        <f>IF((Curso[[#This Row],[Estudado]]-120)&lt;$H$2,"",Curso[[#This Row],[Estudado]]-120)</f>
        <v/>
      </c>
      <c r="Q1026" s="48"/>
    </row>
    <row r="1027" spans="1:17" x14ac:dyDescent="0.25">
      <c r="A1027" s="44">
        <f t="shared" si="62"/>
        <v>1026</v>
      </c>
      <c r="B1027" s="44" t="s">
        <v>823</v>
      </c>
      <c r="C1027" s="44" t="s">
        <v>72</v>
      </c>
      <c r="D1027" s="45">
        <v>0</v>
      </c>
      <c r="E1027" s="44" t="s">
        <v>7</v>
      </c>
      <c r="F1027" s="45">
        <f>Curso[[#This Row],[Tempo]]*$AG$4</f>
        <v>0</v>
      </c>
      <c r="G1027" s="46">
        <f t="shared" si="61"/>
        <v>7.4429348999542748</v>
      </c>
      <c r="H1027" s="47">
        <f>_xlfn.XLOOKUP(Curso[[#This Row],[Tempo Progr Acum]],Controle[Tempo Esperado Acum],Controle[Data corrida],,1,1)</f>
        <v>44769</v>
      </c>
      <c r="I1027" s="44"/>
      <c r="J1027" s="48">
        <f ca="1">IF(Curso[[#This Row],[Data Prevista]]&gt;TODAY(),0,IF(Curso[[#This Row],[Data Prevista]]=TODAY(),3,2))</f>
        <v>0</v>
      </c>
      <c r="K1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7" s="53" t="str">
        <f>IF((Curso[[#This Row],[Estudado]]-7)&lt;$H$2,"",Curso[[#This Row],[Estudado]]-7)</f>
        <v/>
      </c>
      <c r="M1027" s="53" t="str">
        <f>IF((Curso[[#This Row],[Estudado]]-15)&lt;$H$2,"",Curso[[#This Row],[Estudado]]-15)</f>
        <v/>
      </c>
      <c r="N1027" s="53" t="str">
        <f>IF((Curso[[#This Row],[Estudado]]-30)&lt;$H$2,"",Curso[[#This Row],[Estudado]]-30)</f>
        <v/>
      </c>
      <c r="O1027" s="53" t="str">
        <f>IF((Curso[[#This Row],[Estudado]]-60)&lt;$H$2,"",Curso[[#This Row],[Estudado]]-60)</f>
        <v/>
      </c>
      <c r="P1027" s="53" t="str">
        <f>IF((Curso[[#This Row],[Estudado]]-120)&lt;$H$2,"",Curso[[#This Row],[Estudado]]-120)</f>
        <v/>
      </c>
      <c r="Q1027" s="48"/>
    </row>
    <row r="1028" spans="1:17" x14ac:dyDescent="0.25">
      <c r="A1028" s="44">
        <f t="shared" si="62"/>
        <v>1027</v>
      </c>
      <c r="B1028" s="44" t="s">
        <v>823</v>
      </c>
      <c r="C1028" s="44" t="s">
        <v>39</v>
      </c>
      <c r="D1028" s="45">
        <v>0</v>
      </c>
      <c r="E1028" s="44" t="s">
        <v>7</v>
      </c>
      <c r="F1028" s="45">
        <f>Curso[[#This Row],[Tempo]]*$AG$4</f>
        <v>0</v>
      </c>
      <c r="G1028" s="46">
        <f t="shared" ref="G1028:G1091" si="63">F1028+G1027</f>
        <v>7.4429348999542748</v>
      </c>
      <c r="H1028" s="47">
        <f>_xlfn.XLOOKUP(Curso[[#This Row],[Tempo Progr Acum]],Controle[Tempo Esperado Acum],Controle[Data corrida],,1,1)</f>
        <v>44769</v>
      </c>
      <c r="I1028" s="44"/>
      <c r="J1028" s="48">
        <f ca="1">IF(Curso[[#This Row],[Data Prevista]]&gt;TODAY(),0,IF(Curso[[#This Row],[Data Prevista]]=TODAY(),3,2))</f>
        <v>0</v>
      </c>
      <c r="K1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8" s="53" t="str">
        <f>IF((Curso[[#This Row],[Estudado]]-7)&lt;$H$2,"",Curso[[#This Row],[Estudado]]-7)</f>
        <v/>
      </c>
      <c r="M1028" s="53" t="str">
        <f>IF((Curso[[#This Row],[Estudado]]-15)&lt;$H$2,"",Curso[[#This Row],[Estudado]]-15)</f>
        <v/>
      </c>
      <c r="N1028" s="53" t="str">
        <f>IF((Curso[[#This Row],[Estudado]]-30)&lt;$H$2,"",Curso[[#This Row],[Estudado]]-30)</f>
        <v/>
      </c>
      <c r="O1028" s="53" t="str">
        <f>IF((Curso[[#This Row],[Estudado]]-60)&lt;$H$2,"",Curso[[#This Row],[Estudado]]-60)</f>
        <v/>
      </c>
      <c r="P1028" s="53" t="str">
        <f>IF((Curso[[#This Row],[Estudado]]-120)&lt;$H$2,"",Curso[[#This Row],[Estudado]]-120)</f>
        <v/>
      </c>
      <c r="Q1028" s="48"/>
    </row>
    <row r="1029" spans="1:17" x14ac:dyDescent="0.25">
      <c r="A1029" s="44">
        <f t="shared" si="62"/>
        <v>1028</v>
      </c>
      <c r="B1029" s="44" t="s">
        <v>823</v>
      </c>
      <c r="C1029" s="44" t="s">
        <v>42</v>
      </c>
      <c r="D1029" s="45">
        <v>1.8171296296296297E-3</v>
      </c>
      <c r="E1029" s="44"/>
      <c r="F1029" s="45">
        <f>Curso[[#This Row],[Tempo]]*$AG$4</f>
        <v>3.6037265867495459E-3</v>
      </c>
      <c r="G1029" s="46">
        <f t="shared" si="63"/>
        <v>7.4465386265410247</v>
      </c>
      <c r="H1029" s="47">
        <f>_xlfn.XLOOKUP(Curso[[#This Row],[Tempo Progr Acum]],Controle[Tempo Esperado Acum],Controle[Data corrida],,1,1)</f>
        <v>44769</v>
      </c>
      <c r="I1029" s="44"/>
      <c r="J1029" s="48">
        <f ca="1">IF(Curso[[#This Row],[Data Prevista]]&gt;TODAY(),0,IF(Curso[[#This Row],[Data Prevista]]=TODAY(),3,2))</f>
        <v>0</v>
      </c>
      <c r="K1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9" s="53" t="str">
        <f>IF((Curso[[#This Row],[Estudado]]-7)&lt;$H$2,"",Curso[[#This Row],[Estudado]]-7)</f>
        <v/>
      </c>
      <c r="M1029" s="53" t="str">
        <f>IF((Curso[[#This Row],[Estudado]]-15)&lt;$H$2,"",Curso[[#This Row],[Estudado]]-15)</f>
        <v/>
      </c>
      <c r="N1029" s="53" t="str">
        <f>IF((Curso[[#This Row],[Estudado]]-30)&lt;$H$2,"",Curso[[#This Row],[Estudado]]-30)</f>
        <v/>
      </c>
      <c r="O1029" s="53" t="str">
        <f>IF((Curso[[#This Row],[Estudado]]-60)&lt;$H$2,"",Curso[[#This Row],[Estudado]]-60)</f>
        <v/>
      </c>
      <c r="P1029" s="53" t="str">
        <f>IF((Curso[[#This Row],[Estudado]]-120)&lt;$H$2,"",Curso[[#This Row],[Estudado]]-120)</f>
        <v/>
      </c>
      <c r="Q1029" s="48"/>
    </row>
    <row r="1030" spans="1:17" x14ac:dyDescent="0.25">
      <c r="A1030" s="44">
        <f t="shared" ref="A1030:A1093" si="64">A1029+1</f>
        <v>1029</v>
      </c>
      <c r="B1030" s="44" t="s">
        <v>823</v>
      </c>
      <c r="C1030" s="44" t="s">
        <v>847</v>
      </c>
      <c r="D1030" s="45">
        <v>1.2962962962962963E-3</v>
      </c>
      <c r="E1030" s="44"/>
      <c r="F1030" s="45">
        <f>Curso[[#This Row],[Tempo]]*$AG$4</f>
        <v>2.5708113230315231E-3</v>
      </c>
      <c r="G1030" s="46">
        <f t="shared" si="63"/>
        <v>7.4491094378640561</v>
      </c>
      <c r="H1030" s="47">
        <f>_xlfn.XLOOKUP(Curso[[#This Row],[Tempo Progr Acum]],Controle[Tempo Esperado Acum],Controle[Data corrida],,1,1)</f>
        <v>44769</v>
      </c>
      <c r="I1030" s="44"/>
      <c r="J1030" s="48">
        <f ca="1">IF(Curso[[#This Row],[Data Prevista]]&gt;TODAY(),0,IF(Curso[[#This Row],[Data Prevista]]=TODAY(),3,2))</f>
        <v>0</v>
      </c>
      <c r="K1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0" s="53" t="str">
        <f>IF((Curso[[#This Row],[Estudado]]-7)&lt;$H$2,"",Curso[[#This Row],[Estudado]]-7)</f>
        <v/>
      </c>
      <c r="M1030" s="53" t="str">
        <f>IF((Curso[[#This Row],[Estudado]]-15)&lt;$H$2,"",Curso[[#This Row],[Estudado]]-15)</f>
        <v/>
      </c>
      <c r="N1030" s="53" t="str">
        <f>IF((Curso[[#This Row],[Estudado]]-30)&lt;$H$2,"",Curso[[#This Row],[Estudado]]-30)</f>
        <v/>
      </c>
      <c r="O1030" s="53" t="str">
        <f>IF((Curso[[#This Row],[Estudado]]-60)&lt;$H$2,"",Curso[[#This Row],[Estudado]]-60)</f>
        <v/>
      </c>
      <c r="P1030" s="53" t="str">
        <f>IF((Curso[[#This Row],[Estudado]]-120)&lt;$H$2,"",Curso[[#This Row],[Estudado]]-120)</f>
        <v/>
      </c>
      <c r="Q1030" s="48"/>
    </row>
    <row r="1031" spans="1:17" x14ac:dyDescent="0.25">
      <c r="A1031" s="44">
        <f t="shared" si="64"/>
        <v>1030</v>
      </c>
      <c r="B1031" s="44" t="s">
        <v>823</v>
      </c>
      <c r="C1031" s="44" t="s">
        <v>848</v>
      </c>
      <c r="D1031" s="45">
        <v>3.9583333333333337E-3</v>
      </c>
      <c r="E1031" s="44"/>
      <c r="F1031" s="45">
        <f>Curso[[#This Row],[Tempo]]*$AG$4</f>
        <v>7.850156004256972E-3</v>
      </c>
      <c r="G1031" s="46">
        <f t="shared" si="63"/>
        <v>7.4569595938683131</v>
      </c>
      <c r="H1031" s="47">
        <f>_xlfn.XLOOKUP(Curso[[#This Row],[Tempo Progr Acum]],Controle[Tempo Esperado Acum],Controle[Data corrida],,1,1)</f>
        <v>44769</v>
      </c>
      <c r="I1031" s="44"/>
      <c r="J1031" s="48">
        <f ca="1">IF(Curso[[#This Row],[Data Prevista]]&gt;TODAY(),0,IF(Curso[[#This Row],[Data Prevista]]=TODAY(),3,2))</f>
        <v>0</v>
      </c>
      <c r="K1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1" s="53" t="str">
        <f>IF((Curso[[#This Row],[Estudado]]-7)&lt;$H$2,"",Curso[[#This Row],[Estudado]]-7)</f>
        <v/>
      </c>
      <c r="M1031" s="53" t="str">
        <f>IF((Curso[[#This Row],[Estudado]]-15)&lt;$H$2,"",Curso[[#This Row],[Estudado]]-15)</f>
        <v/>
      </c>
      <c r="N1031" s="53" t="str">
        <f>IF((Curso[[#This Row],[Estudado]]-30)&lt;$H$2,"",Curso[[#This Row],[Estudado]]-30)</f>
        <v/>
      </c>
      <c r="O1031" s="53" t="str">
        <f>IF((Curso[[#This Row],[Estudado]]-60)&lt;$H$2,"",Curso[[#This Row],[Estudado]]-60)</f>
        <v/>
      </c>
      <c r="P1031" s="53" t="str">
        <f>IF((Curso[[#This Row],[Estudado]]-120)&lt;$H$2,"",Curso[[#This Row],[Estudado]]-120)</f>
        <v/>
      </c>
      <c r="Q1031" s="48"/>
    </row>
    <row r="1032" spans="1:17" x14ac:dyDescent="0.25">
      <c r="A1032" s="44">
        <f t="shared" si="64"/>
        <v>1031</v>
      </c>
      <c r="B1032" s="44" t="s">
        <v>823</v>
      </c>
      <c r="C1032" s="44" t="s">
        <v>849</v>
      </c>
      <c r="D1032" s="45">
        <v>3.4606481481481485E-3</v>
      </c>
      <c r="E1032" s="44"/>
      <c r="F1032" s="45">
        <f>Curso[[#This Row],[Tempo]]*$AG$4</f>
        <v>6.8631480855930842E-3</v>
      </c>
      <c r="G1032" s="46">
        <f t="shared" si="63"/>
        <v>7.4638227419539058</v>
      </c>
      <c r="H1032" s="47">
        <f>_xlfn.XLOOKUP(Curso[[#This Row],[Tempo Progr Acum]],Controle[Tempo Esperado Acum],Controle[Data corrida],,1,1)</f>
        <v>44769</v>
      </c>
      <c r="I1032" s="44"/>
      <c r="J1032" s="48">
        <f ca="1">IF(Curso[[#This Row],[Data Prevista]]&gt;TODAY(),0,IF(Curso[[#This Row],[Data Prevista]]=TODAY(),3,2))</f>
        <v>0</v>
      </c>
      <c r="K1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2" s="53" t="str">
        <f>IF((Curso[[#This Row],[Estudado]]-7)&lt;$H$2,"",Curso[[#This Row],[Estudado]]-7)</f>
        <v/>
      </c>
      <c r="M1032" s="53" t="str">
        <f>IF((Curso[[#This Row],[Estudado]]-15)&lt;$H$2,"",Curso[[#This Row],[Estudado]]-15)</f>
        <v/>
      </c>
      <c r="N1032" s="53" t="str">
        <f>IF((Curso[[#This Row],[Estudado]]-30)&lt;$H$2,"",Curso[[#This Row],[Estudado]]-30)</f>
        <v/>
      </c>
      <c r="O1032" s="53" t="str">
        <f>IF((Curso[[#This Row],[Estudado]]-60)&lt;$H$2,"",Curso[[#This Row],[Estudado]]-60)</f>
        <v/>
      </c>
      <c r="P1032" s="53" t="str">
        <f>IF((Curso[[#This Row],[Estudado]]-120)&lt;$H$2,"",Curso[[#This Row],[Estudado]]-120)</f>
        <v/>
      </c>
      <c r="Q1032" s="48"/>
    </row>
    <row r="1033" spans="1:17" x14ac:dyDescent="0.25">
      <c r="A1033" s="44">
        <f t="shared" si="64"/>
        <v>1032</v>
      </c>
      <c r="B1033" s="44" t="s">
        <v>823</v>
      </c>
      <c r="C1033" s="44" t="s">
        <v>850</v>
      </c>
      <c r="D1033" s="45">
        <v>3.9467592592592592E-3</v>
      </c>
      <c r="E1033" s="44"/>
      <c r="F1033" s="45">
        <f>Curso[[#This Row],[Tempo]]*$AG$4</f>
        <v>7.8272023317299041E-3</v>
      </c>
      <c r="G1033" s="46">
        <f t="shared" si="63"/>
        <v>7.4716499442856357</v>
      </c>
      <c r="H1033" s="47">
        <f>_xlfn.XLOOKUP(Curso[[#This Row],[Tempo Progr Acum]],Controle[Tempo Esperado Acum],Controle[Data corrida],,1,1)</f>
        <v>44769</v>
      </c>
      <c r="I1033" s="44"/>
      <c r="J1033" s="48">
        <f ca="1">IF(Curso[[#This Row],[Data Prevista]]&gt;TODAY(),0,IF(Curso[[#This Row],[Data Prevista]]=TODAY(),3,2))</f>
        <v>0</v>
      </c>
      <c r="K1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3" s="53" t="str">
        <f>IF((Curso[[#This Row],[Estudado]]-7)&lt;$H$2,"",Curso[[#This Row],[Estudado]]-7)</f>
        <v/>
      </c>
      <c r="M1033" s="53" t="str">
        <f>IF((Curso[[#This Row],[Estudado]]-15)&lt;$H$2,"",Curso[[#This Row],[Estudado]]-15)</f>
        <v/>
      </c>
      <c r="N1033" s="53" t="str">
        <f>IF((Curso[[#This Row],[Estudado]]-30)&lt;$H$2,"",Curso[[#This Row],[Estudado]]-30)</f>
        <v/>
      </c>
      <c r="O1033" s="53" t="str">
        <f>IF((Curso[[#This Row],[Estudado]]-60)&lt;$H$2,"",Curso[[#This Row],[Estudado]]-60)</f>
        <v/>
      </c>
      <c r="P1033" s="53" t="str">
        <f>IF((Curso[[#This Row],[Estudado]]-120)&lt;$H$2,"",Curso[[#This Row],[Estudado]]-120)</f>
        <v/>
      </c>
      <c r="Q1033" s="48"/>
    </row>
    <row r="1034" spans="1:17" x14ac:dyDescent="0.25">
      <c r="A1034" s="44">
        <f t="shared" si="64"/>
        <v>1033</v>
      </c>
      <c r="B1034" s="44" t="s">
        <v>823</v>
      </c>
      <c r="C1034" s="44" t="s">
        <v>851</v>
      </c>
      <c r="D1034" s="45">
        <v>4.7106481481481478E-3</v>
      </c>
      <c r="E1034" s="44"/>
      <c r="F1034" s="45">
        <f>Curso[[#This Row],[Tempo]]*$AG$4</f>
        <v>9.3421447185163368E-3</v>
      </c>
      <c r="G1034" s="46">
        <f t="shared" si="63"/>
        <v>7.4809920890041521</v>
      </c>
      <c r="H1034" s="47">
        <f>_xlfn.XLOOKUP(Curso[[#This Row],[Tempo Progr Acum]],Controle[Tempo Esperado Acum],Controle[Data corrida],,1,1)</f>
        <v>44769</v>
      </c>
      <c r="I1034" s="44"/>
      <c r="J1034" s="48">
        <f ca="1">IF(Curso[[#This Row],[Data Prevista]]&gt;TODAY(),0,IF(Curso[[#This Row],[Data Prevista]]=TODAY(),3,2))</f>
        <v>0</v>
      </c>
      <c r="K1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4" s="53" t="str">
        <f>IF((Curso[[#This Row],[Estudado]]-7)&lt;$H$2,"",Curso[[#This Row],[Estudado]]-7)</f>
        <v/>
      </c>
      <c r="M1034" s="53" t="str">
        <f>IF((Curso[[#This Row],[Estudado]]-15)&lt;$H$2,"",Curso[[#This Row],[Estudado]]-15)</f>
        <v/>
      </c>
      <c r="N1034" s="53" t="str">
        <f>IF((Curso[[#This Row],[Estudado]]-30)&lt;$H$2,"",Curso[[#This Row],[Estudado]]-30)</f>
        <v/>
      </c>
      <c r="O1034" s="53" t="str">
        <f>IF((Curso[[#This Row],[Estudado]]-60)&lt;$H$2,"",Curso[[#This Row],[Estudado]]-60)</f>
        <v/>
      </c>
      <c r="P1034" s="53" t="str">
        <f>IF((Curso[[#This Row],[Estudado]]-120)&lt;$H$2,"",Curso[[#This Row],[Estudado]]-120)</f>
        <v/>
      </c>
      <c r="Q1034" s="48"/>
    </row>
    <row r="1035" spans="1:17" x14ac:dyDescent="0.25">
      <c r="A1035" s="44">
        <f t="shared" si="64"/>
        <v>1034</v>
      </c>
      <c r="B1035" s="44" t="s">
        <v>823</v>
      </c>
      <c r="C1035" s="44" t="s">
        <v>852</v>
      </c>
      <c r="D1035" s="45">
        <v>5.6712962962962958E-3</v>
      </c>
      <c r="E1035" s="44"/>
      <c r="F1035" s="45">
        <f>Curso[[#This Row],[Tempo]]*$AG$4</f>
        <v>1.1247299538262912E-2</v>
      </c>
      <c r="G1035" s="46">
        <f t="shared" si="63"/>
        <v>7.4922393885424148</v>
      </c>
      <c r="H1035" s="47">
        <f>_xlfn.XLOOKUP(Curso[[#This Row],[Tempo Progr Acum]],Controle[Tempo Esperado Acum],Controle[Data corrida],,1,1)</f>
        <v>44770</v>
      </c>
      <c r="I1035" s="44"/>
      <c r="J1035" s="48">
        <f ca="1">IF(Curso[[#This Row],[Data Prevista]]&gt;TODAY(),0,IF(Curso[[#This Row],[Data Prevista]]=TODAY(),3,2))</f>
        <v>0</v>
      </c>
      <c r="K1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5" s="53" t="str">
        <f>IF((Curso[[#This Row],[Estudado]]-7)&lt;$H$2,"",Curso[[#This Row],[Estudado]]-7)</f>
        <v/>
      </c>
      <c r="M1035" s="53" t="str">
        <f>IF((Curso[[#This Row],[Estudado]]-15)&lt;$H$2,"",Curso[[#This Row],[Estudado]]-15)</f>
        <v/>
      </c>
      <c r="N1035" s="53" t="str">
        <f>IF((Curso[[#This Row],[Estudado]]-30)&lt;$H$2,"",Curso[[#This Row],[Estudado]]-30)</f>
        <v/>
      </c>
      <c r="O1035" s="53" t="str">
        <f>IF((Curso[[#This Row],[Estudado]]-60)&lt;$H$2,"",Curso[[#This Row],[Estudado]]-60)</f>
        <v/>
      </c>
      <c r="P1035" s="53" t="str">
        <f>IF((Curso[[#This Row],[Estudado]]-120)&lt;$H$2,"",Curso[[#This Row],[Estudado]]-120)</f>
        <v/>
      </c>
      <c r="Q1035" s="48"/>
    </row>
    <row r="1036" spans="1:17" x14ac:dyDescent="0.25">
      <c r="A1036" s="44">
        <f t="shared" si="64"/>
        <v>1035</v>
      </c>
      <c r="B1036" s="44" t="s">
        <v>823</v>
      </c>
      <c r="C1036" s="44" t="s">
        <v>853</v>
      </c>
      <c r="D1036" s="45">
        <v>7.5810185185185182E-3</v>
      </c>
      <c r="E1036" s="44"/>
      <c r="F1036" s="45">
        <f>Curso[[#This Row],[Tempo]]*$AG$4</f>
        <v>1.5034655505228995E-2</v>
      </c>
      <c r="G1036" s="46">
        <f t="shared" si="63"/>
        <v>7.5072740440476435</v>
      </c>
      <c r="H1036" s="47">
        <f>_xlfn.XLOOKUP(Curso[[#This Row],[Tempo Progr Acum]],Controle[Tempo Esperado Acum],Controle[Data corrida],,1,1)</f>
        <v>44770</v>
      </c>
      <c r="I1036" s="44"/>
      <c r="J1036" s="48">
        <f ca="1">IF(Curso[[#This Row],[Data Prevista]]&gt;TODAY(),0,IF(Curso[[#This Row],[Data Prevista]]=TODAY(),3,2))</f>
        <v>0</v>
      </c>
      <c r="K1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6" s="53" t="str">
        <f>IF((Curso[[#This Row],[Estudado]]-7)&lt;$H$2,"",Curso[[#This Row],[Estudado]]-7)</f>
        <v/>
      </c>
      <c r="M1036" s="53" t="str">
        <f>IF((Curso[[#This Row],[Estudado]]-15)&lt;$H$2,"",Curso[[#This Row],[Estudado]]-15)</f>
        <v/>
      </c>
      <c r="N1036" s="53" t="str">
        <f>IF((Curso[[#This Row],[Estudado]]-30)&lt;$H$2,"",Curso[[#This Row],[Estudado]]-30)</f>
        <v/>
      </c>
      <c r="O1036" s="53" t="str">
        <f>IF((Curso[[#This Row],[Estudado]]-60)&lt;$H$2,"",Curso[[#This Row],[Estudado]]-60)</f>
        <v/>
      </c>
      <c r="P1036" s="53" t="str">
        <f>IF((Curso[[#This Row],[Estudado]]-120)&lt;$H$2,"",Curso[[#This Row],[Estudado]]-120)</f>
        <v/>
      </c>
      <c r="Q1036" s="48"/>
    </row>
    <row r="1037" spans="1:17" x14ac:dyDescent="0.25">
      <c r="A1037" s="44">
        <f t="shared" si="64"/>
        <v>1036</v>
      </c>
      <c r="B1037" s="44" t="s">
        <v>823</v>
      </c>
      <c r="C1037" s="44" t="s">
        <v>854</v>
      </c>
      <c r="D1037" s="45">
        <v>6.1342592592592594E-3</v>
      </c>
      <c r="E1037" s="44"/>
      <c r="F1037" s="45">
        <f>Curso[[#This Row],[Tempo]]*$AG$4</f>
        <v>1.21654464393456E-2</v>
      </c>
      <c r="G1037" s="46">
        <f t="shared" si="63"/>
        <v>7.519439490486989</v>
      </c>
      <c r="H1037" s="47">
        <f>_xlfn.XLOOKUP(Curso[[#This Row],[Tempo Progr Acum]],Controle[Tempo Esperado Acum],Controle[Data corrida],,1,1)</f>
        <v>44770</v>
      </c>
      <c r="I1037" s="44"/>
      <c r="J1037" s="48">
        <f ca="1">IF(Curso[[#This Row],[Data Prevista]]&gt;TODAY(),0,IF(Curso[[#This Row],[Data Prevista]]=TODAY(),3,2))</f>
        <v>0</v>
      </c>
      <c r="K1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7" s="53" t="str">
        <f>IF((Curso[[#This Row],[Estudado]]-7)&lt;$H$2,"",Curso[[#This Row],[Estudado]]-7)</f>
        <v/>
      </c>
      <c r="M1037" s="53" t="str">
        <f>IF((Curso[[#This Row],[Estudado]]-15)&lt;$H$2,"",Curso[[#This Row],[Estudado]]-15)</f>
        <v/>
      </c>
      <c r="N1037" s="53" t="str">
        <f>IF((Curso[[#This Row],[Estudado]]-30)&lt;$H$2,"",Curso[[#This Row],[Estudado]]-30)</f>
        <v/>
      </c>
      <c r="O1037" s="53" t="str">
        <f>IF((Curso[[#This Row],[Estudado]]-60)&lt;$H$2,"",Curso[[#This Row],[Estudado]]-60)</f>
        <v/>
      </c>
      <c r="P1037" s="53" t="str">
        <f>IF((Curso[[#This Row],[Estudado]]-120)&lt;$H$2,"",Curso[[#This Row],[Estudado]]-120)</f>
        <v/>
      </c>
      <c r="Q1037" s="48"/>
    </row>
    <row r="1038" spans="1:17" x14ac:dyDescent="0.25">
      <c r="A1038" s="44">
        <f t="shared" si="64"/>
        <v>1037</v>
      </c>
      <c r="B1038" s="44" t="s">
        <v>823</v>
      </c>
      <c r="C1038" s="44" t="s">
        <v>855</v>
      </c>
      <c r="D1038" s="45">
        <v>3.3101851851851851E-3</v>
      </c>
      <c r="E1038" s="44"/>
      <c r="F1038" s="45">
        <f>Curso[[#This Row],[Tempo]]*$AG$4</f>
        <v>6.5647503427412107E-3</v>
      </c>
      <c r="G1038" s="46">
        <f t="shared" si="63"/>
        <v>7.5260042408297299</v>
      </c>
      <c r="H1038" s="47">
        <f>_xlfn.XLOOKUP(Curso[[#This Row],[Tempo Progr Acum]],Controle[Tempo Esperado Acum],Controle[Data corrida],,1,1)</f>
        <v>44770</v>
      </c>
      <c r="I1038" s="44"/>
      <c r="J1038" s="48">
        <f ca="1">IF(Curso[[#This Row],[Data Prevista]]&gt;TODAY(),0,IF(Curso[[#This Row],[Data Prevista]]=TODAY(),3,2))</f>
        <v>0</v>
      </c>
      <c r="K1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8" s="53" t="str">
        <f>IF((Curso[[#This Row],[Estudado]]-7)&lt;$H$2,"",Curso[[#This Row],[Estudado]]-7)</f>
        <v/>
      </c>
      <c r="M1038" s="53" t="str">
        <f>IF((Curso[[#This Row],[Estudado]]-15)&lt;$H$2,"",Curso[[#This Row],[Estudado]]-15)</f>
        <v/>
      </c>
      <c r="N1038" s="53" t="str">
        <f>IF((Curso[[#This Row],[Estudado]]-30)&lt;$H$2,"",Curso[[#This Row],[Estudado]]-30)</f>
        <v/>
      </c>
      <c r="O1038" s="53" t="str">
        <f>IF((Curso[[#This Row],[Estudado]]-60)&lt;$H$2,"",Curso[[#This Row],[Estudado]]-60)</f>
        <v/>
      </c>
      <c r="P1038" s="53" t="str">
        <f>IF((Curso[[#This Row],[Estudado]]-120)&lt;$H$2,"",Curso[[#This Row],[Estudado]]-120)</f>
        <v/>
      </c>
      <c r="Q1038" s="48"/>
    </row>
    <row r="1039" spans="1:17" x14ac:dyDescent="0.25">
      <c r="A1039" s="44">
        <f t="shared" si="64"/>
        <v>1038</v>
      </c>
      <c r="B1039" s="44" t="s">
        <v>823</v>
      </c>
      <c r="C1039" s="44" t="s">
        <v>856</v>
      </c>
      <c r="D1039" s="45">
        <v>5.2430555555555555E-3</v>
      </c>
      <c r="E1039" s="44"/>
      <c r="F1039" s="45">
        <f>Curso[[#This Row],[Tempo]]*$AG$4</f>
        <v>1.0398013654761428E-2</v>
      </c>
      <c r="G1039" s="46">
        <f t="shared" si="63"/>
        <v>7.5364022544844911</v>
      </c>
      <c r="H1039" s="47">
        <f>_xlfn.XLOOKUP(Curso[[#This Row],[Tempo Progr Acum]],Controle[Tempo Esperado Acum],Controle[Data corrida],,1,1)</f>
        <v>44770</v>
      </c>
      <c r="I1039" s="44"/>
      <c r="J1039" s="48">
        <f ca="1">IF(Curso[[#This Row],[Data Prevista]]&gt;TODAY(),0,IF(Curso[[#This Row],[Data Prevista]]=TODAY(),3,2))</f>
        <v>0</v>
      </c>
      <c r="K1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9" s="53" t="str">
        <f>IF((Curso[[#This Row],[Estudado]]-7)&lt;$H$2,"",Curso[[#This Row],[Estudado]]-7)</f>
        <v/>
      </c>
      <c r="M1039" s="53" t="str">
        <f>IF((Curso[[#This Row],[Estudado]]-15)&lt;$H$2,"",Curso[[#This Row],[Estudado]]-15)</f>
        <v/>
      </c>
      <c r="N1039" s="53" t="str">
        <f>IF((Curso[[#This Row],[Estudado]]-30)&lt;$H$2,"",Curso[[#This Row],[Estudado]]-30)</f>
        <v/>
      </c>
      <c r="O1039" s="53" t="str">
        <f>IF((Curso[[#This Row],[Estudado]]-60)&lt;$H$2,"",Curso[[#This Row],[Estudado]]-60)</f>
        <v/>
      </c>
      <c r="P1039" s="53" t="str">
        <f>IF((Curso[[#This Row],[Estudado]]-120)&lt;$H$2,"",Curso[[#This Row],[Estudado]]-120)</f>
        <v/>
      </c>
      <c r="Q1039" s="48"/>
    </row>
    <row r="1040" spans="1:17" x14ac:dyDescent="0.25">
      <c r="A1040" s="44">
        <f t="shared" si="64"/>
        <v>1039</v>
      </c>
      <c r="B1040" s="44" t="s">
        <v>823</v>
      </c>
      <c r="C1040" s="44" t="s">
        <v>857</v>
      </c>
      <c r="D1040" s="45">
        <v>7.0254629629629634E-3</v>
      </c>
      <c r="E1040" s="44"/>
      <c r="F1040" s="45">
        <f>Curso[[#This Row],[Tempo]]*$AG$4</f>
        <v>1.3932879223929773E-2</v>
      </c>
      <c r="G1040" s="46">
        <f t="shared" si="63"/>
        <v>7.5503351337084208</v>
      </c>
      <c r="H1040" s="47">
        <f>_xlfn.XLOOKUP(Curso[[#This Row],[Tempo Progr Acum]],Controle[Tempo Esperado Acum],Controle[Data corrida],,1,1)</f>
        <v>44770</v>
      </c>
      <c r="I1040" s="44"/>
      <c r="J1040" s="48">
        <f ca="1">IF(Curso[[#This Row],[Data Prevista]]&gt;TODAY(),0,IF(Curso[[#This Row],[Data Prevista]]=TODAY(),3,2))</f>
        <v>0</v>
      </c>
      <c r="K1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0" s="53" t="str">
        <f>IF((Curso[[#This Row],[Estudado]]-7)&lt;$H$2,"",Curso[[#This Row],[Estudado]]-7)</f>
        <v/>
      </c>
      <c r="M1040" s="53" t="str">
        <f>IF((Curso[[#This Row],[Estudado]]-15)&lt;$H$2,"",Curso[[#This Row],[Estudado]]-15)</f>
        <v/>
      </c>
      <c r="N1040" s="53" t="str">
        <f>IF((Curso[[#This Row],[Estudado]]-30)&lt;$H$2,"",Curso[[#This Row],[Estudado]]-30)</f>
        <v/>
      </c>
      <c r="O1040" s="53" t="str">
        <f>IF((Curso[[#This Row],[Estudado]]-60)&lt;$H$2,"",Curso[[#This Row],[Estudado]]-60)</f>
        <v/>
      </c>
      <c r="P1040" s="53" t="str">
        <f>IF((Curso[[#This Row],[Estudado]]-120)&lt;$H$2,"",Curso[[#This Row],[Estudado]]-120)</f>
        <v/>
      </c>
      <c r="Q1040" s="48"/>
    </row>
    <row r="1041" spans="1:17" x14ac:dyDescent="0.25">
      <c r="A1041" s="44">
        <f t="shared" si="64"/>
        <v>1040</v>
      </c>
      <c r="B1041" s="44" t="s">
        <v>823</v>
      </c>
      <c r="C1041" s="44" t="s">
        <v>858</v>
      </c>
      <c r="D1041" s="45">
        <v>3.6226851851851854E-3</v>
      </c>
      <c r="E1041" s="44"/>
      <c r="F1041" s="45">
        <f>Curso[[#This Row],[Tempo]]*$AG$4</f>
        <v>7.1844995009720247E-3</v>
      </c>
      <c r="G1041" s="46">
        <f t="shared" si="63"/>
        <v>7.5575196332093926</v>
      </c>
      <c r="H1041" s="47">
        <f>_xlfn.XLOOKUP(Curso[[#This Row],[Tempo Progr Acum]],Controle[Tempo Esperado Acum],Controle[Data corrida],,1,1)</f>
        <v>44770</v>
      </c>
      <c r="I1041" s="44"/>
      <c r="J1041" s="48">
        <f ca="1">IF(Curso[[#This Row],[Data Prevista]]&gt;TODAY(),0,IF(Curso[[#This Row],[Data Prevista]]=TODAY(),3,2))</f>
        <v>0</v>
      </c>
      <c r="K1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1" s="53" t="str">
        <f>IF((Curso[[#This Row],[Estudado]]-7)&lt;$H$2,"",Curso[[#This Row],[Estudado]]-7)</f>
        <v/>
      </c>
      <c r="M1041" s="53" t="str">
        <f>IF((Curso[[#This Row],[Estudado]]-15)&lt;$H$2,"",Curso[[#This Row],[Estudado]]-15)</f>
        <v/>
      </c>
      <c r="N1041" s="53" t="str">
        <f>IF((Curso[[#This Row],[Estudado]]-30)&lt;$H$2,"",Curso[[#This Row],[Estudado]]-30)</f>
        <v/>
      </c>
      <c r="O1041" s="53" t="str">
        <f>IF((Curso[[#This Row],[Estudado]]-60)&lt;$H$2,"",Curso[[#This Row],[Estudado]]-60)</f>
        <v/>
      </c>
      <c r="P1041" s="53" t="str">
        <f>IF((Curso[[#This Row],[Estudado]]-120)&lt;$H$2,"",Curso[[#This Row],[Estudado]]-120)</f>
        <v/>
      </c>
      <c r="Q1041" s="48"/>
    </row>
    <row r="1042" spans="1:17" x14ac:dyDescent="0.25">
      <c r="A1042" s="44">
        <f t="shared" si="64"/>
        <v>1041</v>
      </c>
      <c r="B1042" s="44" t="s">
        <v>823</v>
      </c>
      <c r="C1042" s="44" t="s">
        <v>859</v>
      </c>
      <c r="D1042" s="45">
        <v>5.7175925925925927E-3</v>
      </c>
      <c r="E1042" s="44"/>
      <c r="F1042" s="45">
        <f>Curso[[#This Row],[Tempo]]*$AG$4</f>
        <v>1.1339114228371182E-2</v>
      </c>
      <c r="G1042" s="46">
        <f t="shared" si="63"/>
        <v>7.5688587474377638</v>
      </c>
      <c r="H1042" s="47">
        <f>_xlfn.XLOOKUP(Curso[[#This Row],[Tempo Progr Acum]],Controle[Tempo Esperado Acum],Controle[Data corrida],,1,1)</f>
        <v>44771</v>
      </c>
      <c r="I1042" s="44"/>
      <c r="J1042" s="48">
        <f ca="1">IF(Curso[[#This Row],[Data Prevista]]&gt;TODAY(),0,IF(Curso[[#This Row],[Data Prevista]]=TODAY(),3,2))</f>
        <v>0</v>
      </c>
      <c r="K1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2" s="53" t="str">
        <f>IF((Curso[[#This Row],[Estudado]]-7)&lt;$H$2,"",Curso[[#This Row],[Estudado]]-7)</f>
        <v/>
      </c>
      <c r="M1042" s="53" t="str">
        <f>IF((Curso[[#This Row],[Estudado]]-15)&lt;$H$2,"",Curso[[#This Row],[Estudado]]-15)</f>
        <v/>
      </c>
      <c r="N1042" s="53" t="str">
        <f>IF((Curso[[#This Row],[Estudado]]-30)&lt;$H$2,"",Curso[[#This Row],[Estudado]]-30)</f>
        <v/>
      </c>
      <c r="O1042" s="53" t="str">
        <f>IF((Curso[[#This Row],[Estudado]]-60)&lt;$H$2,"",Curso[[#This Row],[Estudado]]-60)</f>
        <v/>
      </c>
      <c r="P1042" s="53" t="str">
        <f>IF((Curso[[#This Row],[Estudado]]-120)&lt;$H$2,"",Curso[[#This Row],[Estudado]]-120)</f>
        <v/>
      </c>
      <c r="Q1042" s="48"/>
    </row>
    <row r="1043" spans="1:17" x14ac:dyDescent="0.25">
      <c r="A1043" s="44">
        <f t="shared" si="64"/>
        <v>1042</v>
      </c>
      <c r="B1043" s="44" t="s">
        <v>823</v>
      </c>
      <c r="C1043" s="44" t="s">
        <v>860</v>
      </c>
      <c r="D1043" s="45">
        <v>3.6921296296296298E-3</v>
      </c>
      <c r="E1043" s="44"/>
      <c r="F1043" s="45">
        <f>Curso[[#This Row],[Tempo]]*$AG$4</f>
        <v>7.3222215361344279E-3</v>
      </c>
      <c r="G1043" s="46">
        <f t="shared" si="63"/>
        <v>7.5761809689738984</v>
      </c>
      <c r="H1043" s="47">
        <f>_xlfn.XLOOKUP(Curso[[#This Row],[Tempo Progr Acum]],Controle[Tempo Esperado Acum],Controle[Data corrida],,1,1)</f>
        <v>44771</v>
      </c>
      <c r="I1043" s="44"/>
      <c r="J1043" s="48">
        <f ca="1">IF(Curso[[#This Row],[Data Prevista]]&gt;TODAY(),0,IF(Curso[[#This Row],[Data Prevista]]=TODAY(),3,2))</f>
        <v>0</v>
      </c>
      <c r="K1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3" s="53" t="str">
        <f>IF((Curso[[#This Row],[Estudado]]-7)&lt;$H$2,"",Curso[[#This Row],[Estudado]]-7)</f>
        <v/>
      </c>
      <c r="M1043" s="53" t="str">
        <f>IF((Curso[[#This Row],[Estudado]]-15)&lt;$H$2,"",Curso[[#This Row],[Estudado]]-15)</f>
        <v/>
      </c>
      <c r="N1043" s="53" t="str">
        <f>IF((Curso[[#This Row],[Estudado]]-30)&lt;$H$2,"",Curso[[#This Row],[Estudado]]-30)</f>
        <v/>
      </c>
      <c r="O1043" s="53" t="str">
        <f>IF((Curso[[#This Row],[Estudado]]-60)&lt;$H$2,"",Curso[[#This Row],[Estudado]]-60)</f>
        <v/>
      </c>
      <c r="P1043" s="53" t="str">
        <f>IF((Curso[[#This Row],[Estudado]]-120)&lt;$H$2,"",Curso[[#This Row],[Estudado]]-120)</f>
        <v/>
      </c>
      <c r="Q1043" s="48"/>
    </row>
    <row r="1044" spans="1:17" x14ac:dyDescent="0.25">
      <c r="A1044" s="44">
        <f t="shared" si="64"/>
        <v>1043</v>
      </c>
      <c r="B1044" s="44" t="s">
        <v>823</v>
      </c>
      <c r="C1044" s="44" t="s">
        <v>861</v>
      </c>
      <c r="D1044" s="45">
        <v>3.1828703703703702E-3</v>
      </c>
      <c r="E1044" s="44"/>
      <c r="F1044" s="45">
        <f>Curso[[#This Row],[Tempo]]*$AG$4</f>
        <v>6.3122599449434713E-3</v>
      </c>
      <c r="G1044" s="46">
        <f t="shared" si="63"/>
        <v>7.5824932289188416</v>
      </c>
      <c r="H1044" s="47">
        <f>_xlfn.XLOOKUP(Curso[[#This Row],[Tempo Progr Acum]],Controle[Tempo Esperado Acum],Controle[Data corrida],,1,1)</f>
        <v>44771</v>
      </c>
      <c r="I1044" s="44"/>
      <c r="J1044" s="48">
        <f ca="1">IF(Curso[[#This Row],[Data Prevista]]&gt;TODAY(),0,IF(Curso[[#This Row],[Data Prevista]]=TODAY(),3,2))</f>
        <v>0</v>
      </c>
      <c r="K1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4" s="53" t="str">
        <f>IF((Curso[[#This Row],[Estudado]]-7)&lt;$H$2,"",Curso[[#This Row],[Estudado]]-7)</f>
        <v/>
      </c>
      <c r="M1044" s="53" t="str">
        <f>IF((Curso[[#This Row],[Estudado]]-15)&lt;$H$2,"",Curso[[#This Row],[Estudado]]-15)</f>
        <v/>
      </c>
      <c r="N1044" s="53" t="str">
        <f>IF((Curso[[#This Row],[Estudado]]-30)&lt;$H$2,"",Curso[[#This Row],[Estudado]]-30)</f>
        <v/>
      </c>
      <c r="O1044" s="53" t="str">
        <f>IF((Curso[[#This Row],[Estudado]]-60)&lt;$H$2,"",Curso[[#This Row],[Estudado]]-60)</f>
        <v/>
      </c>
      <c r="P1044" s="53" t="str">
        <f>IF((Curso[[#This Row],[Estudado]]-120)&lt;$H$2,"",Curso[[#This Row],[Estudado]]-120)</f>
        <v/>
      </c>
      <c r="Q1044" s="48"/>
    </row>
    <row r="1045" spans="1:17" x14ac:dyDescent="0.25">
      <c r="A1045" s="44">
        <f t="shared" si="64"/>
        <v>1044</v>
      </c>
      <c r="B1045" s="44" t="s">
        <v>823</v>
      </c>
      <c r="C1045" s="44" t="s">
        <v>827</v>
      </c>
      <c r="D1045" s="45">
        <v>7.1412037037037043E-3</v>
      </c>
      <c r="E1045" s="44"/>
      <c r="F1045" s="45">
        <f>Curso[[#This Row],[Tempo]]*$AG$4</f>
        <v>1.4162415949200445E-2</v>
      </c>
      <c r="G1045" s="46">
        <f t="shared" si="63"/>
        <v>7.5966556448680418</v>
      </c>
      <c r="H1045" s="47">
        <f>_xlfn.XLOOKUP(Curso[[#This Row],[Tempo Progr Acum]],Controle[Tempo Esperado Acum],Controle[Data corrida],,1,1)</f>
        <v>44771</v>
      </c>
      <c r="I1045" s="44"/>
      <c r="J1045" s="48">
        <f ca="1">IF(Curso[[#This Row],[Data Prevista]]&gt;TODAY(),0,IF(Curso[[#This Row],[Data Prevista]]=TODAY(),3,2))</f>
        <v>0</v>
      </c>
      <c r="K1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5" s="53" t="str">
        <f>IF((Curso[[#This Row],[Estudado]]-7)&lt;$H$2,"",Curso[[#This Row],[Estudado]]-7)</f>
        <v/>
      </c>
      <c r="M1045" s="53" t="str">
        <f>IF((Curso[[#This Row],[Estudado]]-15)&lt;$H$2,"",Curso[[#This Row],[Estudado]]-15)</f>
        <v/>
      </c>
      <c r="N1045" s="53" t="str">
        <f>IF((Curso[[#This Row],[Estudado]]-30)&lt;$H$2,"",Curso[[#This Row],[Estudado]]-30)</f>
        <v/>
      </c>
      <c r="O1045" s="53" t="str">
        <f>IF((Curso[[#This Row],[Estudado]]-60)&lt;$H$2,"",Curso[[#This Row],[Estudado]]-60)</f>
        <v/>
      </c>
      <c r="P1045" s="53" t="str">
        <f>IF((Curso[[#This Row],[Estudado]]-120)&lt;$H$2,"",Curso[[#This Row],[Estudado]]-120)</f>
        <v/>
      </c>
      <c r="Q1045" s="48"/>
    </row>
    <row r="1046" spans="1:17" x14ac:dyDescent="0.25">
      <c r="A1046" s="44">
        <f t="shared" si="64"/>
        <v>1045</v>
      </c>
      <c r="B1046" s="44" t="s">
        <v>823</v>
      </c>
      <c r="C1046" s="44" t="s">
        <v>862</v>
      </c>
      <c r="D1046" s="45">
        <v>7.6273148148148151E-3</v>
      </c>
      <c r="E1046" s="44"/>
      <c r="F1046" s="45">
        <f>Curso[[#This Row],[Tempo]]*$AG$4</f>
        <v>1.5126470195337265E-2</v>
      </c>
      <c r="G1046" s="46">
        <f t="shared" si="63"/>
        <v>7.6117821150633791</v>
      </c>
      <c r="H1046" s="47">
        <f>_xlfn.XLOOKUP(Curso[[#This Row],[Tempo Progr Acum]],Controle[Tempo Esperado Acum],Controle[Data corrida],,1,1)</f>
        <v>44771</v>
      </c>
      <c r="I1046" s="44"/>
      <c r="J1046" s="48">
        <f ca="1">IF(Curso[[#This Row],[Data Prevista]]&gt;TODAY(),0,IF(Curso[[#This Row],[Data Prevista]]=TODAY(),3,2))</f>
        <v>0</v>
      </c>
      <c r="K1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6" s="53" t="str">
        <f>IF((Curso[[#This Row],[Estudado]]-7)&lt;$H$2,"",Curso[[#This Row],[Estudado]]-7)</f>
        <v/>
      </c>
      <c r="M1046" s="53" t="str">
        <f>IF((Curso[[#This Row],[Estudado]]-15)&lt;$H$2,"",Curso[[#This Row],[Estudado]]-15)</f>
        <v/>
      </c>
      <c r="N1046" s="53" t="str">
        <f>IF((Curso[[#This Row],[Estudado]]-30)&lt;$H$2,"",Curso[[#This Row],[Estudado]]-30)</f>
        <v/>
      </c>
      <c r="O1046" s="53" t="str">
        <f>IF((Curso[[#This Row],[Estudado]]-60)&lt;$H$2,"",Curso[[#This Row],[Estudado]]-60)</f>
        <v/>
      </c>
      <c r="P1046" s="53" t="str">
        <f>IF((Curso[[#This Row],[Estudado]]-120)&lt;$H$2,"",Curso[[#This Row],[Estudado]]-120)</f>
        <v/>
      </c>
      <c r="Q1046" s="48"/>
    </row>
    <row r="1047" spans="1:17" x14ac:dyDescent="0.25">
      <c r="A1047" s="44">
        <f t="shared" si="64"/>
        <v>1046</v>
      </c>
      <c r="B1047" s="44" t="s">
        <v>823</v>
      </c>
      <c r="C1047" s="44" t="s">
        <v>863</v>
      </c>
      <c r="D1047" s="45">
        <v>4.3055555555555555E-3</v>
      </c>
      <c r="E1047" s="44"/>
      <c r="F1047" s="45">
        <f>Curso[[#This Row],[Tempo]]*$AG$4</f>
        <v>8.5387661800689872E-3</v>
      </c>
      <c r="G1047" s="46">
        <f t="shared" si="63"/>
        <v>7.6203208812434484</v>
      </c>
      <c r="H1047" s="47">
        <f>_xlfn.XLOOKUP(Curso[[#This Row],[Tempo Progr Acum]],Controle[Tempo Esperado Acum],Controle[Data corrida],,1,1)</f>
        <v>44771</v>
      </c>
      <c r="I1047" s="44"/>
      <c r="J1047" s="48">
        <f ca="1">IF(Curso[[#This Row],[Data Prevista]]&gt;TODAY(),0,IF(Curso[[#This Row],[Data Prevista]]=TODAY(),3,2))</f>
        <v>0</v>
      </c>
      <c r="K1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7" s="53" t="str">
        <f>IF((Curso[[#This Row],[Estudado]]-7)&lt;$H$2,"",Curso[[#This Row],[Estudado]]-7)</f>
        <v/>
      </c>
      <c r="M1047" s="53" t="str">
        <f>IF((Curso[[#This Row],[Estudado]]-15)&lt;$H$2,"",Curso[[#This Row],[Estudado]]-15)</f>
        <v/>
      </c>
      <c r="N1047" s="53" t="str">
        <f>IF((Curso[[#This Row],[Estudado]]-30)&lt;$H$2,"",Curso[[#This Row],[Estudado]]-30)</f>
        <v/>
      </c>
      <c r="O1047" s="53" t="str">
        <f>IF((Curso[[#This Row],[Estudado]]-60)&lt;$H$2,"",Curso[[#This Row],[Estudado]]-60)</f>
        <v/>
      </c>
      <c r="P1047" s="53" t="str">
        <f>IF((Curso[[#This Row],[Estudado]]-120)&lt;$H$2,"",Curso[[#This Row],[Estudado]]-120)</f>
        <v/>
      </c>
      <c r="Q1047" s="48"/>
    </row>
    <row r="1048" spans="1:17" x14ac:dyDescent="0.25">
      <c r="A1048" s="44">
        <f t="shared" si="64"/>
        <v>1047</v>
      </c>
      <c r="B1048" s="44" t="s">
        <v>823</v>
      </c>
      <c r="C1048" s="44" t="s">
        <v>864</v>
      </c>
      <c r="D1048" s="45">
        <v>7.5115740740740742E-3</v>
      </c>
      <c r="E1048" s="44"/>
      <c r="F1048" s="45">
        <f>Curso[[#This Row],[Tempo]]*$AG$4</f>
        <v>1.4896933470066593E-2</v>
      </c>
      <c r="G1048" s="46">
        <f t="shared" si="63"/>
        <v>7.6352178147135152</v>
      </c>
      <c r="H1048" s="47">
        <f>_xlfn.XLOOKUP(Curso[[#This Row],[Tempo Progr Acum]],Controle[Tempo Esperado Acum],Controle[Data corrida],,1,1)</f>
        <v>44771</v>
      </c>
      <c r="I1048" s="44"/>
      <c r="J1048" s="48">
        <f ca="1">IF(Curso[[#This Row],[Data Prevista]]&gt;TODAY(),0,IF(Curso[[#This Row],[Data Prevista]]=TODAY(),3,2))</f>
        <v>0</v>
      </c>
      <c r="K1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8" s="53" t="str">
        <f>IF((Curso[[#This Row],[Estudado]]-7)&lt;$H$2,"",Curso[[#This Row],[Estudado]]-7)</f>
        <v/>
      </c>
      <c r="M1048" s="53" t="str">
        <f>IF((Curso[[#This Row],[Estudado]]-15)&lt;$H$2,"",Curso[[#This Row],[Estudado]]-15)</f>
        <v/>
      </c>
      <c r="N1048" s="53" t="str">
        <f>IF((Curso[[#This Row],[Estudado]]-30)&lt;$H$2,"",Curso[[#This Row],[Estudado]]-30)</f>
        <v/>
      </c>
      <c r="O1048" s="53" t="str">
        <f>IF((Curso[[#This Row],[Estudado]]-60)&lt;$H$2,"",Curso[[#This Row],[Estudado]]-60)</f>
        <v/>
      </c>
      <c r="P1048" s="53" t="str">
        <f>IF((Curso[[#This Row],[Estudado]]-120)&lt;$H$2,"",Curso[[#This Row],[Estudado]]-120)</f>
        <v/>
      </c>
      <c r="Q1048" s="48"/>
    </row>
    <row r="1049" spans="1:17" x14ac:dyDescent="0.25">
      <c r="A1049" s="44">
        <f t="shared" si="64"/>
        <v>1048</v>
      </c>
      <c r="B1049" s="44" t="s">
        <v>823</v>
      </c>
      <c r="C1049" s="44" t="s">
        <v>865</v>
      </c>
      <c r="D1049" s="45">
        <v>3.9930555555555561E-3</v>
      </c>
      <c r="E1049" s="44"/>
      <c r="F1049" s="45">
        <f>Curso[[#This Row],[Tempo]]*$AG$4</f>
        <v>7.919017021838174E-3</v>
      </c>
      <c r="G1049" s="46">
        <f t="shared" si="63"/>
        <v>7.6431368317353536</v>
      </c>
      <c r="H1049" s="47">
        <f>_xlfn.XLOOKUP(Curso[[#This Row],[Tempo Progr Acum]],Controle[Tempo Esperado Acum],Controle[Data corrida],,1,1)</f>
        <v>44771</v>
      </c>
      <c r="I1049" s="44"/>
      <c r="J1049" s="48">
        <f ca="1">IF(Curso[[#This Row],[Data Prevista]]&gt;TODAY(),0,IF(Curso[[#This Row],[Data Prevista]]=TODAY(),3,2))</f>
        <v>0</v>
      </c>
      <c r="K1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9" s="53" t="str">
        <f>IF((Curso[[#This Row],[Estudado]]-7)&lt;$H$2,"",Curso[[#This Row],[Estudado]]-7)</f>
        <v/>
      </c>
      <c r="M1049" s="53" t="str">
        <f>IF((Curso[[#This Row],[Estudado]]-15)&lt;$H$2,"",Curso[[#This Row],[Estudado]]-15)</f>
        <v/>
      </c>
      <c r="N1049" s="53" t="str">
        <f>IF((Curso[[#This Row],[Estudado]]-30)&lt;$H$2,"",Curso[[#This Row],[Estudado]]-30)</f>
        <v/>
      </c>
      <c r="O1049" s="53" t="str">
        <f>IF((Curso[[#This Row],[Estudado]]-60)&lt;$H$2,"",Curso[[#This Row],[Estudado]]-60)</f>
        <v/>
      </c>
      <c r="P1049" s="53" t="str">
        <f>IF((Curso[[#This Row],[Estudado]]-120)&lt;$H$2,"",Curso[[#This Row],[Estudado]]-120)</f>
        <v/>
      </c>
      <c r="Q1049" s="48"/>
    </row>
    <row r="1050" spans="1:17" x14ac:dyDescent="0.25">
      <c r="A1050" s="44">
        <f t="shared" si="64"/>
        <v>1049</v>
      </c>
      <c r="B1050" s="44" t="s">
        <v>823</v>
      </c>
      <c r="C1050" s="44" t="s">
        <v>866</v>
      </c>
      <c r="D1050" s="45">
        <v>5.4166666666666669E-3</v>
      </c>
      <c r="E1050" s="44"/>
      <c r="F1050" s="45">
        <f>Curso[[#This Row],[Tempo]]*$AG$4</f>
        <v>1.0742318742667435E-2</v>
      </c>
      <c r="G1050" s="46">
        <f t="shared" si="63"/>
        <v>7.653879150478021</v>
      </c>
      <c r="H1050" s="47">
        <f>_xlfn.XLOOKUP(Curso[[#This Row],[Tempo Progr Acum]],Controle[Tempo Esperado Acum],Controle[Data corrida],,1,1)</f>
        <v>44772</v>
      </c>
      <c r="I1050" s="44"/>
      <c r="J1050" s="48">
        <f ca="1">IF(Curso[[#This Row],[Data Prevista]]&gt;TODAY(),0,IF(Curso[[#This Row],[Data Prevista]]=TODAY(),3,2))</f>
        <v>0</v>
      </c>
      <c r="K1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0" s="53" t="str">
        <f>IF((Curso[[#This Row],[Estudado]]-7)&lt;$H$2,"",Curso[[#This Row],[Estudado]]-7)</f>
        <v/>
      </c>
      <c r="M1050" s="53" t="str">
        <f>IF((Curso[[#This Row],[Estudado]]-15)&lt;$H$2,"",Curso[[#This Row],[Estudado]]-15)</f>
        <v/>
      </c>
      <c r="N1050" s="53" t="str">
        <f>IF((Curso[[#This Row],[Estudado]]-30)&lt;$H$2,"",Curso[[#This Row],[Estudado]]-30)</f>
        <v/>
      </c>
      <c r="O1050" s="53" t="str">
        <f>IF((Curso[[#This Row],[Estudado]]-60)&lt;$H$2,"",Curso[[#This Row],[Estudado]]-60)</f>
        <v/>
      </c>
      <c r="P1050" s="53" t="str">
        <f>IF((Curso[[#This Row],[Estudado]]-120)&lt;$H$2,"",Curso[[#This Row],[Estudado]]-120)</f>
        <v/>
      </c>
      <c r="Q1050" s="48"/>
    </row>
    <row r="1051" spans="1:17" x14ac:dyDescent="0.25">
      <c r="A1051" s="44">
        <f t="shared" si="64"/>
        <v>1050</v>
      </c>
      <c r="B1051" s="44" t="s">
        <v>823</v>
      </c>
      <c r="C1051" s="44" t="s">
        <v>867</v>
      </c>
      <c r="D1051" s="45">
        <v>4.6412037037037038E-3</v>
      </c>
      <c r="E1051" s="44"/>
      <c r="F1051" s="45">
        <f>Curso[[#This Row],[Tempo]]*$AG$4</f>
        <v>9.2044226833539345E-3</v>
      </c>
      <c r="G1051" s="46">
        <f t="shared" si="63"/>
        <v>7.6630835731613747</v>
      </c>
      <c r="H1051" s="47">
        <f>_xlfn.XLOOKUP(Curso[[#This Row],[Tempo Progr Acum]],Controle[Tempo Esperado Acum],Controle[Data corrida],,1,1)</f>
        <v>44772</v>
      </c>
      <c r="I1051" s="44"/>
      <c r="J1051" s="48">
        <f ca="1">IF(Curso[[#This Row],[Data Prevista]]&gt;TODAY(),0,IF(Curso[[#This Row],[Data Prevista]]=TODAY(),3,2))</f>
        <v>0</v>
      </c>
      <c r="K1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1" s="53" t="str">
        <f>IF((Curso[[#This Row],[Estudado]]-7)&lt;$H$2,"",Curso[[#This Row],[Estudado]]-7)</f>
        <v/>
      </c>
      <c r="M1051" s="53" t="str">
        <f>IF((Curso[[#This Row],[Estudado]]-15)&lt;$H$2,"",Curso[[#This Row],[Estudado]]-15)</f>
        <v/>
      </c>
      <c r="N1051" s="53" t="str">
        <f>IF((Curso[[#This Row],[Estudado]]-30)&lt;$H$2,"",Curso[[#This Row],[Estudado]]-30)</f>
        <v/>
      </c>
      <c r="O1051" s="53" t="str">
        <f>IF((Curso[[#This Row],[Estudado]]-60)&lt;$H$2,"",Curso[[#This Row],[Estudado]]-60)</f>
        <v/>
      </c>
      <c r="P1051" s="53" t="str">
        <f>IF((Curso[[#This Row],[Estudado]]-120)&lt;$H$2,"",Curso[[#This Row],[Estudado]]-120)</f>
        <v/>
      </c>
      <c r="Q1051" s="48"/>
    </row>
    <row r="1052" spans="1:17" x14ac:dyDescent="0.25">
      <c r="A1052" s="44">
        <f t="shared" si="64"/>
        <v>1051</v>
      </c>
      <c r="B1052" s="44" t="s">
        <v>823</v>
      </c>
      <c r="C1052" s="44" t="s">
        <v>868</v>
      </c>
      <c r="D1052" s="45">
        <v>7.3495370370370372E-3</v>
      </c>
      <c r="E1052" s="44"/>
      <c r="F1052" s="45">
        <f>Curso[[#This Row],[Tempo]]*$AG$4</f>
        <v>1.4575582054687654E-2</v>
      </c>
      <c r="G1052" s="46">
        <f t="shared" si="63"/>
        <v>7.6776591552160625</v>
      </c>
      <c r="H1052" s="47">
        <f>_xlfn.XLOOKUP(Curso[[#This Row],[Tempo Progr Acum]],Controle[Tempo Esperado Acum],Controle[Data corrida],,1,1)</f>
        <v>44772</v>
      </c>
      <c r="I1052" s="44"/>
      <c r="J1052" s="48">
        <f ca="1">IF(Curso[[#This Row],[Data Prevista]]&gt;TODAY(),0,IF(Curso[[#This Row],[Data Prevista]]=TODAY(),3,2))</f>
        <v>0</v>
      </c>
      <c r="K1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2" s="53" t="str">
        <f>IF((Curso[[#This Row],[Estudado]]-7)&lt;$H$2,"",Curso[[#This Row],[Estudado]]-7)</f>
        <v/>
      </c>
      <c r="M1052" s="53" t="str">
        <f>IF((Curso[[#This Row],[Estudado]]-15)&lt;$H$2,"",Curso[[#This Row],[Estudado]]-15)</f>
        <v/>
      </c>
      <c r="N1052" s="53" t="str">
        <f>IF((Curso[[#This Row],[Estudado]]-30)&lt;$H$2,"",Curso[[#This Row],[Estudado]]-30)</f>
        <v/>
      </c>
      <c r="O1052" s="53" t="str">
        <f>IF((Curso[[#This Row],[Estudado]]-60)&lt;$H$2,"",Curso[[#This Row],[Estudado]]-60)</f>
        <v/>
      </c>
      <c r="P1052" s="53" t="str">
        <f>IF((Curso[[#This Row],[Estudado]]-120)&lt;$H$2,"",Curso[[#This Row],[Estudado]]-120)</f>
        <v/>
      </c>
      <c r="Q1052" s="48"/>
    </row>
    <row r="1053" spans="1:17" x14ac:dyDescent="0.25">
      <c r="A1053" s="44">
        <f t="shared" si="64"/>
        <v>1052</v>
      </c>
      <c r="B1053" s="44" t="s">
        <v>823</v>
      </c>
      <c r="C1053" s="44" t="s">
        <v>869</v>
      </c>
      <c r="D1053" s="45">
        <v>0</v>
      </c>
      <c r="E1053" s="44" t="s">
        <v>7</v>
      </c>
      <c r="F1053" s="45">
        <f>Curso[[#This Row],[Tempo]]*$AG$4</f>
        <v>0</v>
      </c>
      <c r="G1053" s="46">
        <f t="shared" si="63"/>
        <v>7.6776591552160625</v>
      </c>
      <c r="H1053" s="47">
        <f>_xlfn.XLOOKUP(Curso[[#This Row],[Tempo Progr Acum]],Controle[Tempo Esperado Acum],Controle[Data corrida],,1,1)</f>
        <v>44772</v>
      </c>
      <c r="I1053" s="44"/>
      <c r="J1053" s="48">
        <f ca="1">IF(Curso[[#This Row],[Data Prevista]]&gt;TODAY(),0,IF(Curso[[#This Row],[Data Prevista]]=TODAY(),3,2))</f>
        <v>0</v>
      </c>
      <c r="K1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3" s="53" t="str">
        <f>IF((Curso[[#This Row],[Estudado]]-7)&lt;$H$2,"",Curso[[#This Row],[Estudado]]-7)</f>
        <v/>
      </c>
      <c r="M1053" s="53" t="str">
        <f>IF((Curso[[#This Row],[Estudado]]-15)&lt;$H$2,"",Curso[[#This Row],[Estudado]]-15)</f>
        <v/>
      </c>
      <c r="N1053" s="53" t="str">
        <f>IF((Curso[[#This Row],[Estudado]]-30)&lt;$H$2,"",Curso[[#This Row],[Estudado]]-30)</f>
        <v/>
      </c>
      <c r="O1053" s="53" t="str">
        <f>IF((Curso[[#This Row],[Estudado]]-60)&lt;$H$2,"",Curso[[#This Row],[Estudado]]-60)</f>
        <v/>
      </c>
      <c r="P1053" s="53" t="str">
        <f>IF((Curso[[#This Row],[Estudado]]-120)&lt;$H$2,"",Curso[[#This Row],[Estudado]]-120)</f>
        <v/>
      </c>
      <c r="Q1053" s="48"/>
    </row>
    <row r="1054" spans="1:17" x14ac:dyDescent="0.25">
      <c r="A1054" s="44">
        <f t="shared" si="64"/>
        <v>1053</v>
      </c>
      <c r="B1054" s="44" t="s">
        <v>823</v>
      </c>
      <c r="C1054" s="44" t="s">
        <v>870</v>
      </c>
      <c r="D1054" s="45">
        <v>8.7962962962962968E-3</v>
      </c>
      <c r="E1054" s="44"/>
      <c r="F1054" s="45">
        <f>Curso[[#This Row],[Tempo]]*$AG$4</f>
        <v>1.7444791120571051E-2</v>
      </c>
      <c r="G1054" s="46">
        <f t="shared" si="63"/>
        <v>7.6951039463366335</v>
      </c>
      <c r="H1054" s="47">
        <f>_xlfn.XLOOKUP(Curso[[#This Row],[Tempo Progr Acum]],Controle[Tempo Esperado Acum],Controle[Data corrida],,1,1)</f>
        <v>44772</v>
      </c>
      <c r="I1054" s="44"/>
      <c r="J1054" s="48">
        <f ca="1">IF(Curso[[#This Row],[Data Prevista]]&gt;TODAY(),0,IF(Curso[[#This Row],[Data Prevista]]=TODAY(),3,2))</f>
        <v>0</v>
      </c>
      <c r="K1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4" s="53" t="str">
        <f>IF((Curso[[#This Row],[Estudado]]-7)&lt;$H$2,"",Curso[[#This Row],[Estudado]]-7)</f>
        <v/>
      </c>
      <c r="M1054" s="53" t="str">
        <f>IF((Curso[[#This Row],[Estudado]]-15)&lt;$H$2,"",Curso[[#This Row],[Estudado]]-15)</f>
        <v/>
      </c>
      <c r="N1054" s="53" t="str">
        <f>IF((Curso[[#This Row],[Estudado]]-30)&lt;$H$2,"",Curso[[#This Row],[Estudado]]-30)</f>
        <v/>
      </c>
      <c r="O1054" s="53" t="str">
        <f>IF((Curso[[#This Row],[Estudado]]-60)&lt;$H$2,"",Curso[[#This Row],[Estudado]]-60)</f>
        <v/>
      </c>
      <c r="P1054" s="53" t="str">
        <f>IF((Curso[[#This Row],[Estudado]]-120)&lt;$H$2,"",Curso[[#This Row],[Estudado]]-120)</f>
        <v/>
      </c>
      <c r="Q1054" s="48"/>
    </row>
    <row r="1055" spans="1:17" x14ac:dyDescent="0.25">
      <c r="A1055" s="44">
        <f t="shared" si="64"/>
        <v>1054</v>
      </c>
      <c r="B1055" s="44" t="s">
        <v>823</v>
      </c>
      <c r="C1055" s="44" t="s">
        <v>871</v>
      </c>
      <c r="D1055" s="45">
        <v>6.5393518518518517E-3</v>
      </c>
      <c r="E1055" s="44"/>
      <c r="F1055" s="45">
        <f>Curso[[#This Row],[Tempo]]*$AG$4</f>
        <v>1.2968824977792951E-2</v>
      </c>
      <c r="G1055" s="46">
        <f t="shared" si="63"/>
        <v>7.7080727713144261</v>
      </c>
      <c r="H1055" s="47">
        <f>_xlfn.XLOOKUP(Curso[[#This Row],[Tempo Progr Acum]],Controle[Tempo Esperado Acum],Controle[Data corrida],,1,1)</f>
        <v>44772</v>
      </c>
      <c r="I1055" s="44"/>
      <c r="J1055" s="48">
        <f ca="1">IF(Curso[[#This Row],[Data Prevista]]&gt;TODAY(),0,IF(Curso[[#This Row],[Data Prevista]]=TODAY(),3,2))</f>
        <v>0</v>
      </c>
      <c r="K1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5" s="53" t="str">
        <f>IF((Curso[[#This Row],[Estudado]]-7)&lt;$H$2,"",Curso[[#This Row],[Estudado]]-7)</f>
        <v/>
      </c>
      <c r="M1055" s="53" t="str">
        <f>IF((Curso[[#This Row],[Estudado]]-15)&lt;$H$2,"",Curso[[#This Row],[Estudado]]-15)</f>
        <v/>
      </c>
      <c r="N1055" s="53" t="str">
        <f>IF((Curso[[#This Row],[Estudado]]-30)&lt;$H$2,"",Curso[[#This Row],[Estudado]]-30)</f>
        <v/>
      </c>
      <c r="O1055" s="53" t="str">
        <f>IF((Curso[[#This Row],[Estudado]]-60)&lt;$H$2,"",Curso[[#This Row],[Estudado]]-60)</f>
        <v/>
      </c>
      <c r="P1055" s="53" t="str">
        <f>IF((Curso[[#This Row],[Estudado]]-120)&lt;$H$2,"",Curso[[#This Row],[Estudado]]-120)</f>
        <v/>
      </c>
      <c r="Q1055" s="48"/>
    </row>
    <row r="1056" spans="1:17" x14ac:dyDescent="0.25">
      <c r="A1056" s="44">
        <f t="shared" si="64"/>
        <v>1055</v>
      </c>
      <c r="B1056" s="44" t="s">
        <v>823</v>
      </c>
      <c r="C1056" s="44" t="s">
        <v>872</v>
      </c>
      <c r="D1056" s="45">
        <v>7.5115740740740742E-3</v>
      </c>
      <c r="E1056" s="44"/>
      <c r="F1056" s="45">
        <f>Curso[[#This Row],[Tempo]]*$AG$4</f>
        <v>1.4896933470066593E-2</v>
      </c>
      <c r="G1056" s="46">
        <f t="shared" si="63"/>
        <v>7.722969704784493</v>
      </c>
      <c r="H1056" s="47">
        <f>_xlfn.XLOOKUP(Curso[[#This Row],[Tempo Progr Acum]],Controle[Tempo Esperado Acum],Controle[Data corrida],,1,1)</f>
        <v>44772</v>
      </c>
      <c r="I1056" s="44"/>
      <c r="J1056" s="48">
        <f ca="1">IF(Curso[[#This Row],[Data Prevista]]&gt;TODAY(),0,IF(Curso[[#This Row],[Data Prevista]]=TODAY(),3,2))</f>
        <v>0</v>
      </c>
      <c r="K1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6" s="53" t="str">
        <f>IF((Curso[[#This Row],[Estudado]]-7)&lt;$H$2,"",Curso[[#This Row],[Estudado]]-7)</f>
        <v/>
      </c>
      <c r="M1056" s="53" t="str">
        <f>IF((Curso[[#This Row],[Estudado]]-15)&lt;$H$2,"",Curso[[#This Row],[Estudado]]-15)</f>
        <v/>
      </c>
      <c r="N1056" s="53" t="str">
        <f>IF((Curso[[#This Row],[Estudado]]-30)&lt;$H$2,"",Curso[[#This Row],[Estudado]]-30)</f>
        <v/>
      </c>
      <c r="O1056" s="53" t="str">
        <f>IF((Curso[[#This Row],[Estudado]]-60)&lt;$H$2,"",Curso[[#This Row],[Estudado]]-60)</f>
        <v/>
      </c>
      <c r="P1056" s="53" t="str">
        <f>IF((Curso[[#This Row],[Estudado]]-120)&lt;$H$2,"",Curso[[#This Row],[Estudado]]-120)</f>
        <v/>
      </c>
      <c r="Q1056" s="48"/>
    </row>
    <row r="1057" spans="1:17" x14ac:dyDescent="0.25">
      <c r="A1057" s="44">
        <f t="shared" si="64"/>
        <v>1056</v>
      </c>
      <c r="B1057" s="44" t="s">
        <v>823</v>
      </c>
      <c r="C1057" s="44" t="s">
        <v>68</v>
      </c>
      <c r="D1057" s="45">
        <v>0</v>
      </c>
      <c r="E1057" s="44" t="s">
        <v>69</v>
      </c>
      <c r="F1057" s="45">
        <f>Curso[[#This Row],[Tempo]]*$AG$4</f>
        <v>0</v>
      </c>
      <c r="G1057" s="46">
        <f t="shared" si="63"/>
        <v>7.722969704784493</v>
      </c>
      <c r="H1057" s="47">
        <f>_xlfn.XLOOKUP(Curso[[#This Row],[Tempo Progr Acum]],Controle[Tempo Esperado Acum],Controle[Data corrida],,1,1)</f>
        <v>44772</v>
      </c>
      <c r="I1057" s="44"/>
      <c r="J1057" s="48">
        <f ca="1">IF(Curso[[#This Row],[Data Prevista]]&gt;TODAY(),0,IF(Curso[[#This Row],[Data Prevista]]=TODAY(),3,2))</f>
        <v>0</v>
      </c>
      <c r="K1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7" s="53" t="str">
        <f>IF((Curso[[#This Row],[Estudado]]-7)&lt;$H$2,"",Curso[[#This Row],[Estudado]]-7)</f>
        <v/>
      </c>
      <c r="M1057" s="53" t="str">
        <f>IF((Curso[[#This Row],[Estudado]]-15)&lt;$H$2,"",Curso[[#This Row],[Estudado]]-15)</f>
        <v/>
      </c>
      <c r="N1057" s="53" t="str">
        <f>IF((Curso[[#This Row],[Estudado]]-30)&lt;$H$2,"",Curso[[#This Row],[Estudado]]-30)</f>
        <v/>
      </c>
      <c r="O1057" s="53" t="str">
        <f>IF((Curso[[#This Row],[Estudado]]-60)&lt;$H$2,"",Curso[[#This Row],[Estudado]]-60)</f>
        <v/>
      </c>
      <c r="P1057" s="53" t="str">
        <f>IF((Curso[[#This Row],[Estudado]]-120)&lt;$H$2,"",Curso[[#This Row],[Estudado]]-120)</f>
        <v/>
      </c>
      <c r="Q1057" s="48"/>
    </row>
    <row r="1058" spans="1:17" x14ac:dyDescent="0.25">
      <c r="A1058" s="44">
        <f t="shared" si="64"/>
        <v>1057</v>
      </c>
      <c r="B1058" s="44" t="s">
        <v>823</v>
      </c>
      <c r="C1058" s="44" t="s">
        <v>873</v>
      </c>
      <c r="D1058" s="45">
        <v>0</v>
      </c>
      <c r="E1058" s="44" t="s">
        <v>7</v>
      </c>
      <c r="F1058" s="45">
        <f>Curso[[#This Row],[Tempo]]*$AG$4</f>
        <v>0</v>
      </c>
      <c r="G1058" s="46">
        <f t="shared" si="63"/>
        <v>7.722969704784493</v>
      </c>
      <c r="H1058" s="47">
        <f>_xlfn.XLOOKUP(Curso[[#This Row],[Tempo Progr Acum]],Controle[Tempo Esperado Acum],Controle[Data corrida],,1,1)</f>
        <v>44772</v>
      </c>
      <c r="I1058" s="44"/>
      <c r="J1058" s="48">
        <f ca="1">IF(Curso[[#This Row],[Data Prevista]]&gt;TODAY(),0,IF(Curso[[#This Row],[Data Prevista]]=TODAY(),3,2))</f>
        <v>0</v>
      </c>
      <c r="K1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8" s="53" t="str">
        <f>IF((Curso[[#This Row],[Estudado]]-7)&lt;$H$2,"",Curso[[#This Row],[Estudado]]-7)</f>
        <v/>
      </c>
      <c r="M1058" s="53" t="str">
        <f>IF((Curso[[#This Row],[Estudado]]-15)&lt;$H$2,"",Curso[[#This Row],[Estudado]]-15)</f>
        <v/>
      </c>
      <c r="N1058" s="53" t="str">
        <f>IF((Curso[[#This Row],[Estudado]]-30)&lt;$H$2,"",Curso[[#This Row],[Estudado]]-30)</f>
        <v/>
      </c>
      <c r="O1058" s="53" t="str">
        <f>IF((Curso[[#This Row],[Estudado]]-60)&lt;$H$2,"",Curso[[#This Row],[Estudado]]-60)</f>
        <v/>
      </c>
      <c r="P1058" s="53" t="str">
        <f>IF((Curso[[#This Row],[Estudado]]-120)&lt;$H$2,"",Curso[[#This Row],[Estudado]]-120)</f>
        <v/>
      </c>
      <c r="Q1058" s="48"/>
    </row>
    <row r="1059" spans="1:17" x14ac:dyDescent="0.25">
      <c r="A1059" s="44">
        <f t="shared" si="64"/>
        <v>1058</v>
      </c>
      <c r="B1059" s="44" t="s">
        <v>823</v>
      </c>
      <c r="C1059" s="44" t="s">
        <v>39</v>
      </c>
      <c r="D1059" s="45">
        <v>0</v>
      </c>
      <c r="E1059" s="44" t="s">
        <v>7</v>
      </c>
      <c r="F1059" s="45">
        <f>Curso[[#This Row],[Tempo]]*$AG$4</f>
        <v>0</v>
      </c>
      <c r="G1059" s="46">
        <f t="shared" si="63"/>
        <v>7.722969704784493</v>
      </c>
      <c r="H1059" s="47">
        <f>_xlfn.XLOOKUP(Curso[[#This Row],[Tempo Progr Acum]],Controle[Tempo Esperado Acum],Controle[Data corrida],,1,1)</f>
        <v>44772</v>
      </c>
      <c r="I1059" s="44"/>
      <c r="J1059" s="48">
        <f ca="1">IF(Curso[[#This Row],[Data Prevista]]&gt;TODAY(),0,IF(Curso[[#This Row],[Data Prevista]]=TODAY(),3,2))</f>
        <v>0</v>
      </c>
      <c r="K1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9" s="53" t="str">
        <f>IF((Curso[[#This Row],[Estudado]]-7)&lt;$H$2,"",Curso[[#This Row],[Estudado]]-7)</f>
        <v/>
      </c>
      <c r="M1059" s="53" t="str">
        <f>IF((Curso[[#This Row],[Estudado]]-15)&lt;$H$2,"",Curso[[#This Row],[Estudado]]-15)</f>
        <v/>
      </c>
      <c r="N1059" s="53" t="str">
        <f>IF((Curso[[#This Row],[Estudado]]-30)&lt;$H$2,"",Curso[[#This Row],[Estudado]]-30)</f>
        <v/>
      </c>
      <c r="O1059" s="53" t="str">
        <f>IF((Curso[[#This Row],[Estudado]]-60)&lt;$H$2,"",Curso[[#This Row],[Estudado]]-60)</f>
        <v/>
      </c>
      <c r="P1059" s="53" t="str">
        <f>IF((Curso[[#This Row],[Estudado]]-120)&lt;$H$2,"",Curso[[#This Row],[Estudado]]-120)</f>
        <v/>
      </c>
      <c r="Q1059" s="48"/>
    </row>
    <row r="1060" spans="1:17" x14ac:dyDescent="0.25">
      <c r="A1060" s="44">
        <f t="shared" si="64"/>
        <v>1059</v>
      </c>
      <c r="B1060" s="44" t="s">
        <v>823</v>
      </c>
      <c r="C1060" s="44" t="s">
        <v>42</v>
      </c>
      <c r="D1060" s="45">
        <v>4.3981481481481484E-3</v>
      </c>
      <c r="E1060" s="44"/>
      <c r="F1060" s="45">
        <f>Curso[[#This Row],[Tempo]]*$AG$4</f>
        <v>8.7223955602855254E-3</v>
      </c>
      <c r="G1060" s="46">
        <f t="shared" si="63"/>
        <v>7.7316921003447785</v>
      </c>
      <c r="H1060" s="47">
        <f>_xlfn.XLOOKUP(Curso[[#This Row],[Tempo Progr Acum]],Controle[Tempo Esperado Acum],Controle[Data corrida],,1,1)</f>
        <v>44772</v>
      </c>
      <c r="I1060" s="44"/>
      <c r="J1060" s="48">
        <f ca="1">IF(Curso[[#This Row],[Data Prevista]]&gt;TODAY(),0,IF(Curso[[#This Row],[Data Prevista]]=TODAY(),3,2))</f>
        <v>0</v>
      </c>
      <c r="K1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0" s="53" t="str">
        <f>IF((Curso[[#This Row],[Estudado]]-7)&lt;$H$2,"",Curso[[#This Row],[Estudado]]-7)</f>
        <v/>
      </c>
      <c r="M1060" s="53" t="str">
        <f>IF((Curso[[#This Row],[Estudado]]-15)&lt;$H$2,"",Curso[[#This Row],[Estudado]]-15)</f>
        <v/>
      </c>
      <c r="N1060" s="53" t="str">
        <f>IF((Curso[[#This Row],[Estudado]]-30)&lt;$H$2,"",Curso[[#This Row],[Estudado]]-30)</f>
        <v/>
      </c>
      <c r="O1060" s="53" t="str">
        <f>IF((Curso[[#This Row],[Estudado]]-60)&lt;$H$2,"",Curso[[#This Row],[Estudado]]-60)</f>
        <v/>
      </c>
      <c r="P1060" s="53" t="str">
        <f>IF((Curso[[#This Row],[Estudado]]-120)&lt;$H$2,"",Curso[[#This Row],[Estudado]]-120)</f>
        <v/>
      </c>
      <c r="Q1060" s="48"/>
    </row>
    <row r="1061" spans="1:17" x14ac:dyDescent="0.25">
      <c r="A1061" s="44">
        <f t="shared" si="64"/>
        <v>1060</v>
      </c>
      <c r="B1061" s="44" t="s">
        <v>823</v>
      </c>
      <c r="C1061" s="44" t="s">
        <v>874</v>
      </c>
      <c r="D1061" s="45">
        <v>5.0000000000000001E-3</v>
      </c>
      <c r="E1061" s="44"/>
      <c r="F1061" s="45">
        <f>Curso[[#This Row],[Tempo]]*$AG$4</f>
        <v>9.9159865316930176E-3</v>
      </c>
      <c r="G1061" s="46">
        <f t="shared" si="63"/>
        <v>7.7416080868764716</v>
      </c>
      <c r="H1061" s="47">
        <f>_xlfn.XLOOKUP(Curso[[#This Row],[Tempo Progr Acum]],Controle[Tempo Esperado Acum],Controle[Data corrida],,1,1)</f>
        <v>44774</v>
      </c>
      <c r="I1061" s="44"/>
      <c r="J1061" s="48">
        <f ca="1">IF(Curso[[#This Row],[Data Prevista]]&gt;TODAY(),0,IF(Curso[[#This Row],[Data Prevista]]=TODAY(),3,2))</f>
        <v>0</v>
      </c>
      <c r="K1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1" s="53" t="str">
        <f>IF((Curso[[#This Row],[Estudado]]-7)&lt;$H$2,"",Curso[[#This Row],[Estudado]]-7)</f>
        <v/>
      </c>
      <c r="M1061" s="53" t="str">
        <f>IF((Curso[[#This Row],[Estudado]]-15)&lt;$H$2,"",Curso[[#This Row],[Estudado]]-15)</f>
        <v/>
      </c>
      <c r="N1061" s="53" t="str">
        <f>IF((Curso[[#This Row],[Estudado]]-30)&lt;$H$2,"",Curso[[#This Row],[Estudado]]-30)</f>
        <v/>
      </c>
      <c r="O1061" s="53" t="str">
        <f>IF((Curso[[#This Row],[Estudado]]-60)&lt;$H$2,"",Curso[[#This Row],[Estudado]]-60)</f>
        <v/>
      </c>
      <c r="P1061" s="53" t="str">
        <f>IF((Curso[[#This Row],[Estudado]]-120)&lt;$H$2,"",Curso[[#This Row],[Estudado]]-120)</f>
        <v/>
      </c>
      <c r="Q1061" s="48"/>
    </row>
    <row r="1062" spans="1:17" x14ac:dyDescent="0.25">
      <c r="A1062" s="44">
        <f t="shared" si="64"/>
        <v>1061</v>
      </c>
      <c r="B1062" s="44" t="s">
        <v>823</v>
      </c>
      <c r="C1062" s="44" t="s">
        <v>875</v>
      </c>
      <c r="D1062" s="45">
        <v>5.37037037037037E-3</v>
      </c>
      <c r="E1062" s="44"/>
      <c r="F1062" s="45">
        <f>Curso[[#This Row],[Tempo]]*$AG$4</f>
        <v>1.0650504052559165E-2</v>
      </c>
      <c r="G1062" s="46">
        <f t="shared" si="63"/>
        <v>7.7522585909290305</v>
      </c>
      <c r="H1062" s="47">
        <f>_xlfn.XLOOKUP(Curso[[#This Row],[Tempo Progr Acum]],Controle[Tempo Esperado Acum],Controle[Data corrida],,1,1)</f>
        <v>44774</v>
      </c>
      <c r="I1062" s="44"/>
      <c r="J1062" s="48">
        <f ca="1">IF(Curso[[#This Row],[Data Prevista]]&gt;TODAY(),0,IF(Curso[[#This Row],[Data Prevista]]=TODAY(),3,2))</f>
        <v>0</v>
      </c>
      <c r="K1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2" s="53" t="str">
        <f>IF((Curso[[#This Row],[Estudado]]-7)&lt;$H$2,"",Curso[[#This Row],[Estudado]]-7)</f>
        <v/>
      </c>
      <c r="M1062" s="53" t="str">
        <f>IF((Curso[[#This Row],[Estudado]]-15)&lt;$H$2,"",Curso[[#This Row],[Estudado]]-15)</f>
        <v/>
      </c>
      <c r="N1062" s="53" t="str">
        <f>IF((Curso[[#This Row],[Estudado]]-30)&lt;$H$2,"",Curso[[#This Row],[Estudado]]-30)</f>
        <v/>
      </c>
      <c r="O1062" s="53" t="str">
        <f>IF((Curso[[#This Row],[Estudado]]-60)&lt;$H$2,"",Curso[[#This Row],[Estudado]]-60)</f>
        <v/>
      </c>
      <c r="P1062" s="53" t="str">
        <f>IF((Curso[[#This Row],[Estudado]]-120)&lt;$H$2,"",Curso[[#This Row],[Estudado]]-120)</f>
        <v/>
      </c>
      <c r="Q1062" s="48"/>
    </row>
    <row r="1063" spans="1:17" x14ac:dyDescent="0.25">
      <c r="A1063" s="44">
        <f t="shared" si="64"/>
        <v>1062</v>
      </c>
      <c r="B1063" s="44" t="s">
        <v>823</v>
      </c>
      <c r="C1063" s="44" t="s">
        <v>876</v>
      </c>
      <c r="D1063" s="45">
        <v>4.7800925925925919E-3</v>
      </c>
      <c r="E1063" s="44"/>
      <c r="F1063" s="45">
        <f>Curso[[#This Row],[Tempo]]*$AG$4</f>
        <v>9.4798667536787392E-3</v>
      </c>
      <c r="G1063" s="46">
        <f t="shared" si="63"/>
        <v>7.7617384576827089</v>
      </c>
      <c r="H1063" s="47">
        <f>_xlfn.XLOOKUP(Curso[[#This Row],[Tempo Progr Acum]],Controle[Tempo Esperado Acum],Controle[Data corrida],,1,1)</f>
        <v>44774</v>
      </c>
      <c r="I1063" s="44"/>
      <c r="J1063" s="48">
        <f ca="1">IF(Curso[[#This Row],[Data Prevista]]&gt;TODAY(),0,IF(Curso[[#This Row],[Data Prevista]]=TODAY(),3,2))</f>
        <v>0</v>
      </c>
      <c r="K1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3" s="53" t="str">
        <f>IF((Curso[[#This Row],[Estudado]]-7)&lt;$H$2,"",Curso[[#This Row],[Estudado]]-7)</f>
        <v/>
      </c>
      <c r="M1063" s="53" t="str">
        <f>IF((Curso[[#This Row],[Estudado]]-15)&lt;$H$2,"",Curso[[#This Row],[Estudado]]-15)</f>
        <v/>
      </c>
      <c r="N1063" s="53" t="str">
        <f>IF((Curso[[#This Row],[Estudado]]-30)&lt;$H$2,"",Curso[[#This Row],[Estudado]]-30)</f>
        <v/>
      </c>
      <c r="O1063" s="53" t="str">
        <f>IF((Curso[[#This Row],[Estudado]]-60)&lt;$H$2,"",Curso[[#This Row],[Estudado]]-60)</f>
        <v/>
      </c>
      <c r="P1063" s="53" t="str">
        <f>IF((Curso[[#This Row],[Estudado]]-120)&lt;$H$2,"",Curso[[#This Row],[Estudado]]-120)</f>
        <v/>
      </c>
      <c r="Q1063" s="48"/>
    </row>
    <row r="1064" spans="1:17" x14ac:dyDescent="0.25">
      <c r="A1064" s="44">
        <f t="shared" si="64"/>
        <v>1063</v>
      </c>
      <c r="B1064" s="44" t="s">
        <v>823</v>
      </c>
      <c r="C1064" s="44" t="s">
        <v>877</v>
      </c>
      <c r="D1064" s="45">
        <v>3.5879629629629629E-3</v>
      </c>
      <c r="E1064" s="44"/>
      <c r="F1064" s="45">
        <f>Curso[[#This Row],[Tempo]]*$AG$4</f>
        <v>7.1156384833908227E-3</v>
      </c>
      <c r="G1064" s="46">
        <f t="shared" si="63"/>
        <v>7.7688540961661001</v>
      </c>
      <c r="H1064" s="47">
        <f>_xlfn.XLOOKUP(Curso[[#This Row],[Tempo Progr Acum]],Controle[Tempo Esperado Acum],Controle[Data corrida],,1,1)</f>
        <v>44774</v>
      </c>
      <c r="I1064" s="44"/>
      <c r="J1064" s="48">
        <f ca="1">IF(Curso[[#This Row],[Data Prevista]]&gt;TODAY(),0,IF(Curso[[#This Row],[Data Prevista]]=TODAY(),3,2))</f>
        <v>0</v>
      </c>
      <c r="K1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4" s="53" t="str">
        <f>IF((Curso[[#This Row],[Estudado]]-7)&lt;$H$2,"",Curso[[#This Row],[Estudado]]-7)</f>
        <v/>
      </c>
      <c r="M1064" s="53" t="str">
        <f>IF((Curso[[#This Row],[Estudado]]-15)&lt;$H$2,"",Curso[[#This Row],[Estudado]]-15)</f>
        <v/>
      </c>
      <c r="N1064" s="53" t="str">
        <f>IF((Curso[[#This Row],[Estudado]]-30)&lt;$H$2,"",Curso[[#This Row],[Estudado]]-30)</f>
        <v/>
      </c>
      <c r="O1064" s="53" t="str">
        <f>IF((Curso[[#This Row],[Estudado]]-60)&lt;$H$2,"",Curso[[#This Row],[Estudado]]-60)</f>
        <v/>
      </c>
      <c r="P1064" s="53" t="str">
        <f>IF((Curso[[#This Row],[Estudado]]-120)&lt;$H$2,"",Curso[[#This Row],[Estudado]]-120)</f>
        <v/>
      </c>
      <c r="Q1064" s="48"/>
    </row>
    <row r="1065" spans="1:17" x14ac:dyDescent="0.25">
      <c r="A1065" s="44">
        <f t="shared" si="64"/>
        <v>1064</v>
      </c>
      <c r="B1065" s="44" t="s">
        <v>823</v>
      </c>
      <c r="C1065" s="44" t="s">
        <v>878</v>
      </c>
      <c r="D1065" s="45">
        <v>6.2037037037037043E-3</v>
      </c>
      <c r="E1065" s="44"/>
      <c r="F1065" s="45">
        <f>Curso[[#This Row],[Tempo]]*$AG$4</f>
        <v>1.2303168474508004E-2</v>
      </c>
      <c r="G1065" s="46">
        <f t="shared" si="63"/>
        <v>7.7811572646406084</v>
      </c>
      <c r="H1065" s="47">
        <f>_xlfn.XLOOKUP(Curso[[#This Row],[Tempo Progr Acum]],Controle[Tempo Esperado Acum],Controle[Data corrida],,1,1)</f>
        <v>44774</v>
      </c>
      <c r="I1065" s="44"/>
      <c r="J1065" s="48">
        <f ca="1">IF(Curso[[#This Row],[Data Prevista]]&gt;TODAY(),0,IF(Curso[[#This Row],[Data Prevista]]=TODAY(),3,2))</f>
        <v>0</v>
      </c>
      <c r="K1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5" s="53" t="str">
        <f>IF((Curso[[#This Row],[Estudado]]-7)&lt;$H$2,"",Curso[[#This Row],[Estudado]]-7)</f>
        <v/>
      </c>
      <c r="M1065" s="53" t="str">
        <f>IF((Curso[[#This Row],[Estudado]]-15)&lt;$H$2,"",Curso[[#This Row],[Estudado]]-15)</f>
        <v/>
      </c>
      <c r="N1065" s="53" t="str">
        <f>IF((Curso[[#This Row],[Estudado]]-30)&lt;$H$2,"",Curso[[#This Row],[Estudado]]-30)</f>
        <v/>
      </c>
      <c r="O1065" s="53" t="str">
        <f>IF((Curso[[#This Row],[Estudado]]-60)&lt;$H$2,"",Curso[[#This Row],[Estudado]]-60)</f>
        <v/>
      </c>
      <c r="P1065" s="53" t="str">
        <f>IF((Curso[[#This Row],[Estudado]]-120)&lt;$H$2,"",Curso[[#This Row],[Estudado]]-120)</f>
        <v/>
      </c>
      <c r="Q1065" s="48"/>
    </row>
    <row r="1066" spans="1:17" x14ac:dyDescent="0.25">
      <c r="A1066" s="44">
        <f t="shared" si="64"/>
        <v>1065</v>
      </c>
      <c r="B1066" s="44" t="s">
        <v>823</v>
      </c>
      <c r="C1066" s="44" t="s">
        <v>879</v>
      </c>
      <c r="D1066" s="45">
        <v>5.8449074074074072E-3</v>
      </c>
      <c r="E1066" s="44"/>
      <c r="F1066" s="45">
        <f>Curso[[#This Row],[Tempo]]*$AG$4</f>
        <v>1.1591604626168921E-2</v>
      </c>
      <c r="G1066" s="46">
        <f t="shared" si="63"/>
        <v>7.7927488692667772</v>
      </c>
      <c r="H1066" s="47">
        <f>_xlfn.XLOOKUP(Curso[[#This Row],[Tempo Progr Acum]],Controle[Tempo Esperado Acum],Controle[Data corrida],,1,1)</f>
        <v>44774</v>
      </c>
      <c r="I1066" s="44"/>
      <c r="J1066" s="48">
        <f ca="1">IF(Curso[[#This Row],[Data Prevista]]&gt;TODAY(),0,IF(Curso[[#This Row],[Data Prevista]]=TODAY(),3,2))</f>
        <v>0</v>
      </c>
      <c r="K1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6" s="53" t="str">
        <f>IF((Curso[[#This Row],[Estudado]]-7)&lt;$H$2,"",Curso[[#This Row],[Estudado]]-7)</f>
        <v/>
      </c>
      <c r="M1066" s="53" t="str">
        <f>IF((Curso[[#This Row],[Estudado]]-15)&lt;$H$2,"",Curso[[#This Row],[Estudado]]-15)</f>
        <v/>
      </c>
      <c r="N1066" s="53" t="str">
        <f>IF((Curso[[#This Row],[Estudado]]-30)&lt;$H$2,"",Curso[[#This Row],[Estudado]]-30)</f>
        <v/>
      </c>
      <c r="O1066" s="53" t="str">
        <f>IF((Curso[[#This Row],[Estudado]]-60)&lt;$H$2,"",Curso[[#This Row],[Estudado]]-60)</f>
        <v/>
      </c>
      <c r="P1066" s="53" t="str">
        <f>IF((Curso[[#This Row],[Estudado]]-120)&lt;$H$2,"",Curso[[#This Row],[Estudado]]-120)</f>
        <v/>
      </c>
      <c r="Q1066" s="48"/>
    </row>
    <row r="1067" spans="1:17" x14ac:dyDescent="0.25">
      <c r="A1067" s="44">
        <f t="shared" si="64"/>
        <v>1066</v>
      </c>
      <c r="B1067" s="44" t="s">
        <v>823</v>
      </c>
      <c r="C1067" s="44" t="s">
        <v>880</v>
      </c>
      <c r="D1067" s="45">
        <v>7.0254629629629634E-3</v>
      </c>
      <c r="E1067" s="44"/>
      <c r="F1067" s="45">
        <f>Curso[[#This Row],[Tempo]]*$AG$4</f>
        <v>1.3932879223929773E-2</v>
      </c>
      <c r="G1067" s="46">
        <f t="shared" si="63"/>
        <v>7.806681748490707</v>
      </c>
      <c r="H1067" s="47">
        <f>_xlfn.XLOOKUP(Curso[[#This Row],[Tempo Progr Acum]],Controle[Tempo Esperado Acum],Controle[Data corrida],,1,1)</f>
        <v>44774</v>
      </c>
      <c r="I1067" s="44"/>
      <c r="J1067" s="48">
        <f ca="1">IF(Curso[[#This Row],[Data Prevista]]&gt;TODAY(),0,IF(Curso[[#This Row],[Data Prevista]]=TODAY(),3,2))</f>
        <v>0</v>
      </c>
      <c r="K1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7" s="53" t="str">
        <f>IF((Curso[[#This Row],[Estudado]]-7)&lt;$H$2,"",Curso[[#This Row],[Estudado]]-7)</f>
        <v/>
      </c>
      <c r="M1067" s="53" t="str">
        <f>IF((Curso[[#This Row],[Estudado]]-15)&lt;$H$2,"",Curso[[#This Row],[Estudado]]-15)</f>
        <v/>
      </c>
      <c r="N1067" s="53" t="str">
        <f>IF((Curso[[#This Row],[Estudado]]-30)&lt;$H$2,"",Curso[[#This Row],[Estudado]]-30)</f>
        <v/>
      </c>
      <c r="O1067" s="53" t="str">
        <f>IF((Curso[[#This Row],[Estudado]]-60)&lt;$H$2,"",Curso[[#This Row],[Estudado]]-60)</f>
        <v/>
      </c>
      <c r="P1067" s="53" t="str">
        <f>IF((Curso[[#This Row],[Estudado]]-120)&lt;$H$2,"",Curso[[#This Row],[Estudado]]-120)</f>
        <v/>
      </c>
      <c r="Q1067" s="48"/>
    </row>
    <row r="1068" spans="1:17" x14ac:dyDescent="0.25">
      <c r="A1068" s="44">
        <f t="shared" si="64"/>
        <v>1067</v>
      </c>
      <c r="B1068" s="44" t="s">
        <v>823</v>
      </c>
      <c r="C1068" s="44" t="s">
        <v>881</v>
      </c>
      <c r="D1068" s="45">
        <v>3.9351851851851857E-3</v>
      </c>
      <c r="E1068" s="44"/>
      <c r="F1068" s="45">
        <f>Curso[[#This Row],[Tempo]]*$AG$4</f>
        <v>7.8042486592028388E-3</v>
      </c>
      <c r="G1068" s="46">
        <f t="shared" si="63"/>
        <v>7.8144859971499097</v>
      </c>
      <c r="H1068" s="47">
        <f>_xlfn.XLOOKUP(Curso[[#This Row],[Tempo Progr Acum]],Controle[Tempo Esperado Acum],Controle[Data corrida],,1,1)</f>
        <v>44774</v>
      </c>
      <c r="I1068" s="44"/>
      <c r="J1068" s="48">
        <f ca="1">IF(Curso[[#This Row],[Data Prevista]]&gt;TODAY(),0,IF(Curso[[#This Row],[Data Prevista]]=TODAY(),3,2))</f>
        <v>0</v>
      </c>
      <c r="K1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8" s="53" t="str">
        <f>IF((Curso[[#This Row],[Estudado]]-7)&lt;$H$2,"",Curso[[#This Row],[Estudado]]-7)</f>
        <v/>
      </c>
      <c r="M1068" s="53" t="str">
        <f>IF((Curso[[#This Row],[Estudado]]-15)&lt;$H$2,"",Curso[[#This Row],[Estudado]]-15)</f>
        <v/>
      </c>
      <c r="N1068" s="53" t="str">
        <f>IF((Curso[[#This Row],[Estudado]]-30)&lt;$H$2,"",Curso[[#This Row],[Estudado]]-30)</f>
        <v/>
      </c>
      <c r="O1068" s="53" t="str">
        <f>IF((Curso[[#This Row],[Estudado]]-60)&lt;$H$2,"",Curso[[#This Row],[Estudado]]-60)</f>
        <v/>
      </c>
      <c r="P1068" s="53" t="str">
        <f>IF((Curso[[#This Row],[Estudado]]-120)&lt;$H$2,"",Curso[[#This Row],[Estudado]]-120)</f>
        <v/>
      </c>
      <c r="Q1068" s="48"/>
    </row>
    <row r="1069" spans="1:17" x14ac:dyDescent="0.25">
      <c r="A1069" s="44">
        <f t="shared" si="64"/>
        <v>1068</v>
      </c>
      <c r="B1069" s="44" t="s">
        <v>823</v>
      </c>
      <c r="C1069" s="44" t="s">
        <v>882</v>
      </c>
      <c r="D1069" s="45">
        <v>3.5416666666666665E-3</v>
      </c>
      <c r="E1069" s="44"/>
      <c r="F1069" s="45">
        <f>Curso[[#This Row],[Tempo]]*$AG$4</f>
        <v>7.0238237932825536E-3</v>
      </c>
      <c r="G1069" s="46">
        <f t="shared" si="63"/>
        <v>7.8215098209431924</v>
      </c>
      <c r="H1069" s="47">
        <f>_xlfn.XLOOKUP(Curso[[#This Row],[Tempo Progr Acum]],Controle[Tempo Esperado Acum],Controle[Data corrida],,1,1)</f>
        <v>44775</v>
      </c>
      <c r="I1069" s="44"/>
      <c r="J1069" s="48">
        <f ca="1">IF(Curso[[#This Row],[Data Prevista]]&gt;TODAY(),0,IF(Curso[[#This Row],[Data Prevista]]=TODAY(),3,2))</f>
        <v>0</v>
      </c>
      <c r="K1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9" s="53" t="str">
        <f>IF((Curso[[#This Row],[Estudado]]-7)&lt;$H$2,"",Curso[[#This Row],[Estudado]]-7)</f>
        <v/>
      </c>
      <c r="M1069" s="53" t="str">
        <f>IF((Curso[[#This Row],[Estudado]]-15)&lt;$H$2,"",Curso[[#This Row],[Estudado]]-15)</f>
        <v/>
      </c>
      <c r="N1069" s="53" t="str">
        <f>IF((Curso[[#This Row],[Estudado]]-30)&lt;$H$2,"",Curso[[#This Row],[Estudado]]-30)</f>
        <v/>
      </c>
      <c r="O1069" s="53" t="str">
        <f>IF((Curso[[#This Row],[Estudado]]-60)&lt;$H$2,"",Curso[[#This Row],[Estudado]]-60)</f>
        <v/>
      </c>
      <c r="P1069" s="53" t="str">
        <f>IF((Curso[[#This Row],[Estudado]]-120)&lt;$H$2,"",Curso[[#This Row],[Estudado]]-120)</f>
        <v/>
      </c>
      <c r="Q1069" s="48"/>
    </row>
    <row r="1070" spans="1:17" x14ac:dyDescent="0.25">
      <c r="A1070" s="44">
        <f t="shared" si="64"/>
        <v>1069</v>
      </c>
      <c r="B1070" s="44" t="s">
        <v>823</v>
      </c>
      <c r="C1070" s="44" t="s">
        <v>883</v>
      </c>
      <c r="D1070" s="45">
        <v>6.2499999999999995E-3</v>
      </c>
      <c r="E1070" s="44"/>
      <c r="F1070" s="45">
        <f>Curso[[#This Row],[Tempo]]*$AG$4</f>
        <v>1.239498316461627E-2</v>
      </c>
      <c r="G1070" s="46">
        <f t="shared" si="63"/>
        <v>7.8339048041078083</v>
      </c>
      <c r="H1070" s="47">
        <f>_xlfn.XLOOKUP(Curso[[#This Row],[Tempo Progr Acum]],Controle[Tempo Esperado Acum],Controle[Data corrida],,1,1)</f>
        <v>44775</v>
      </c>
      <c r="I1070" s="44"/>
      <c r="J1070" s="48">
        <f ca="1">IF(Curso[[#This Row],[Data Prevista]]&gt;TODAY(),0,IF(Curso[[#This Row],[Data Prevista]]=TODAY(),3,2))</f>
        <v>0</v>
      </c>
      <c r="K1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0" s="53" t="str">
        <f>IF((Curso[[#This Row],[Estudado]]-7)&lt;$H$2,"",Curso[[#This Row],[Estudado]]-7)</f>
        <v/>
      </c>
      <c r="M1070" s="53" t="str">
        <f>IF((Curso[[#This Row],[Estudado]]-15)&lt;$H$2,"",Curso[[#This Row],[Estudado]]-15)</f>
        <v/>
      </c>
      <c r="N1070" s="53" t="str">
        <f>IF((Curso[[#This Row],[Estudado]]-30)&lt;$H$2,"",Curso[[#This Row],[Estudado]]-30)</f>
        <v/>
      </c>
      <c r="O1070" s="53" t="str">
        <f>IF((Curso[[#This Row],[Estudado]]-60)&lt;$H$2,"",Curso[[#This Row],[Estudado]]-60)</f>
        <v/>
      </c>
      <c r="P1070" s="53" t="str">
        <f>IF((Curso[[#This Row],[Estudado]]-120)&lt;$H$2,"",Curso[[#This Row],[Estudado]]-120)</f>
        <v/>
      </c>
      <c r="Q1070" s="48"/>
    </row>
    <row r="1071" spans="1:17" x14ac:dyDescent="0.25">
      <c r="A1071" s="44">
        <f t="shared" si="64"/>
        <v>1070</v>
      </c>
      <c r="B1071" s="44" t="s">
        <v>823</v>
      </c>
      <c r="C1071" s="44" t="s">
        <v>884</v>
      </c>
      <c r="D1071" s="45">
        <v>5.6134259259259271E-3</v>
      </c>
      <c r="E1071" s="44"/>
      <c r="F1071" s="45">
        <f>Curso[[#This Row],[Tempo]]*$AG$4</f>
        <v>1.113253117562758E-2</v>
      </c>
      <c r="G1071" s="46">
        <f t="shared" si="63"/>
        <v>7.8450373352834362</v>
      </c>
      <c r="H1071" s="47">
        <f>_xlfn.XLOOKUP(Curso[[#This Row],[Tempo Progr Acum]],Controle[Tempo Esperado Acum],Controle[Data corrida],,1,1)</f>
        <v>44775</v>
      </c>
      <c r="I1071" s="44"/>
      <c r="J1071" s="48">
        <f ca="1">IF(Curso[[#This Row],[Data Prevista]]&gt;TODAY(),0,IF(Curso[[#This Row],[Data Prevista]]=TODAY(),3,2))</f>
        <v>0</v>
      </c>
      <c r="K1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1" s="53" t="str">
        <f>IF((Curso[[#This Row],[Estudado]]-7)&lt;$H$2,"",Curso[[#This Row],[Estudado]]-7)</f>
        <v/>
      </c>
      <c r="M1071" s="53" t="str">
        <f>IF((Curso[[#This Row],[Estudado]]-15)&lt;$H$2,"",Curso[[#This Row],[Estudado]]-15)</f>
        <v/>
      </c>
      <c r="N1071" s="53" t="str">
        <f>IF((Curso[[#This Row],[Estudado]]-30)&lt;$H$2,"",Curso[[#This Row],[Estudado]]-30)</f>
        <v/>
      </c>
      <c r="O1071" s="53" t="str">
        <f>IF((Curso[[#This Row],[Estudado]]-60)&lt;$H$2,"",Curso[[#This Row],[Estudado]]-60)</f>
        <v/>
      </c>
      <c r="P1071" s="53" t="str">
        <f>IF((Curso[[#This Row],[Estudado]]-120)&lt;$H$2,"",Curso[[#This Row],[Estudado]]-120)</f>
        <v/>
      </c>
      <c r="Q1071" s="48"/>
    </row>
    <row r="1072" spans="1:17" x14ac:dyDescent="0.25">
      <c r="A1072" s="44">
        <f t="shared" si="64"/>
        <v>1071</v>
      </c>
      <c r="B1072" s="44" t="s">
        <v>823</v>
      </c>
      <c r="C1072" s="44" t="s">
        <v>885</v>
      </c>
      <c r="D1072" s="45">
        <v>4.4328703703703709E-3</v>
      </c>
      <c r="E1072" s="44"/>
      <c r="F1072" s="45">
        <f>Curso[[#This Row],[Tempo]]*$AG$4</f>
        <v>8.7912565778667275E-3</v>
      </c>
      <c r="G1072" s="46">
        <f t="shared" si="63"/>
        <v>7.8538285918613031</v>
      </c>
      <c r="H1072" s="47">
        <f>_xlfn.XLOOKUP(Curso[[#This Row],[Tempo Progr Acum]],Controle[Tempo Esperado Acum],Controle[Data corrida],,1,1)</f>
        <v>44775</v>
      </c>
      <c r="I1072" s="44"/>
      <c r="J1072" s="48">
        <f ca="1">IF(Curso[[#This Row],[Data Prevista]]&gt;TODAY(),0,IF(Curso[[#This Row],[Data Prevista]]=TODAY(),3,2))</f>
        <v>0</v>
      </c>
      <c r="K1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2" s="53" t="str">
        <f>IF((Curso[[#This Row],[Estudado]]-7)&lt;$H$2,"",Curso[[#This Row],[Estudado]]-7)</f>
        <v/>
      </c>
      <c r="M1072" s="53" t="str">
        <f>IF((Curso[[#This Row],[Estudado]]-15)&lt;$H$2,"",Curso[[#This Row],[Estudado]]-15)</f>
        <v/>
      </c>
      <c r="N1072" s="53" t="str">
        <f>IF((Curso[[#This Row],[Estudado]]-30)&lt;$H$2,"",Curso[[#This Row],[Estudado]]-30)</f>
        <v/>
      </c>
      <c r="O1072" s="53" t="str">
        <f>IF((Curso[[#This Row],[Estudado]]-60)&lt;$H$2,"",Curso[[#This Row],[Estudado]]-60)</f>
        <v/>
      </c>
      <c r="P1072" s="53" t="str">
        <f>IF((Curso[[#This Row],[Estudado]]-120)&lt;$H$2,"",Curso[[#This Row],[Estudado]]-120)</f>
        <v/>
      </c>
      <c r="Q1072" s="48"/>
    </row>
    <row r="1073" spans="1:17" x14ac:dyDescent="0.25">
      <c r="A1073" s="44">
        <f t="shared" si="64"/>
        <v>1072</v>
      </c>
      <c r="B1073" s="44" t="s">
        <v>823</v>
      </c>
      <c r="C1073" s="44" t="s">
        <v>886</v>
      </c>
      <c r="D1073" s="45">
        <v>7.2453703703703708E-3</v>
      </c>
      <c r="E1073" s="44"/>
      <c r="F1073" s="45">
        <f>Curso[[#This Row],[Tempo]]*$AG$4</f>
        <v>1.4368999001944049E-2</v>
      </c>
      <c r="G1073" s="46">
        <f t="shared" si="63"/>
        <v>7.8681975908632475</v>
      </c>
      <c r="H1073" s="47">
        <f>_xlfn.XLOOKUP(Curso[[#This Row],[Tempo Progr Acum]],Controle[Tempo Esperado Acum],Controle[Data corrida],,1,1)</f>
        <v>44775</v>
      </c>
      <c r="I1073" s="44"/>
      <c r="J1073" s="48">
        <f ca="1">IF(Curso[[#This Row],[Data Prevista]]&gt;TODAY(),0,IF(Curso[[#This Row],[Data Prevista]]=TODAY(),3,2))</f>
        <v>0</v>
      </c>
      <c r="K1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3" s="53" t="str">
        <f>IF((Curso[[#This Row],[Estudado]]-7)&lt;$H$2,"",Curso[[#This Row],[Estudado]]-7)</f>
        <v/>
      </c>
      <c r="M1073" s="53" t="str">
        <f>IF((Curso[[#This Row],[Estudado]]-15)&lt;$H$2,"",Curso[[#This Row],[Estudado]]-15)</f>
        <v/>
      </c>
      <c r="N1073" s="53" t="str">
        <f>IF((Curso[[#This Row],[Estudado]]-30)&lt;$H$2,"",Curso[[#This Row],[Estudado]]-30)</f>
        <v/>
      </c>
      <c r="O1073" s="53" t="str">
        <f>IF((Curso[[#This Row],[Estudado]]-60)&lt;$H$2,"",Curso[[#This Row],[Estudado]]-60)</f>
        <v/>
      </c>
      <c r="P1073" s="53" t="str">
        <f>IF((Curso[[#This Row],[Estudado]]-120)&lt;$H$2,"",Curso[[#This Row],[Estudado]]-120)</f>
        <v/>
      </c>
      <c r="Q1073" s="48"/>
    </row>
    <row r="1074" spans="1:17" x14ac:dyDescent="0.25">
      <c r="A1074" s="44">
        <f t="shared" si="64"/>
        <v>1073</v>
      </c>
      <c r="B1074" s="44" t="s">
        <v>823</v>
      </c>
      <c r="C1074" s="44" t="s">
        <v>887</v>
      </c>
      <c r="D1074" s="45">
        <v>6.4930555555555549E-3</v>
      </c>
      <c r="E1074" s="44"/>
      <c r="F1074" s="45">
        <f>Curso[[#This Row],[Tempo]]*$AG$4</f>
        <v>1.2877010287684681E-2</v>
      </c>
      <c r="G1074" s="46">
        <f t="shared" si="63"/>
        <v>7.8810746011509325</v>
      </c>
      <c r="H1074" s="47">
        <f>_xlfn.XLOOKUP(Curso[[#This Row],[Tempo Progr Acum]],Controle[Tempo Esperado Acum],Controle[Data corrida],,1,1)</f>
        <v>44775</v>
      </c>
      <c r="I1074" s="44"/>
      <c r="J1074" s="48">
        <f ca="1">IF(Curso[[#This Row],[Data Prevista]]&gt;TODAY(),0,IF(Curso[[#This Row],[Data Prevista]]=TODAY(),3,2))</f>
        <v>0</v>
      </c>
      <c r="K1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4" s="53" t="str">
        <f>IF((Curso[[#This Row],[Estudado]]-7)&lt;$H$2,"",Curso[[#This Row],[Estudado]]-7)</f>
        <v/>
      </c>
      <c r="M1074" s="53" t="str">
        <f>IF((Curso[[#This Row],[Estudado]]-15)&lt;$H$2,"",Curso[[#This Row],[Estudado]]-15)</f>
        <v/>
      </c>
      <c r="N1074" s="53" t="str">
        <f>IF((Curso[[#This Row],[Estudado]]-30)&lt;$H$2,"",Curso[[#This Row],[Estudado]]-30)</f>
        <v/>
      </c>
      <c r="O1074" s="53" t="str">
        <f>IF((Curso[[#This Row],[Estudado]]-60)&lt;$H$2,"",Curso[[#This Row],[Estudado]]-60)</f>
        <v/>
      </c>
      <c r="P1074" s="53" t="str">
        <f>IF((Curso[[#This Row],[Estudado]]-120)&lt;$H$2,"",Curso[[#This Row],[Estudado]]-120)</f>
        <v/>
      </c>
      <c r="Q1074" s="48"/>
    </row>
    <row r="1075" spans="1:17" x14ac:dyDescent="0.25">
      <c r="A1075" s="44">
        <f t="shared" si="64"/>
        <v>1074</v>
      </c>
      <c r="B1075" s="44" t="s">
        <v>823</v>
      </c>
      <c r="C1075" s="44" t="s">
        <v>888</v>
      </c>
      <c r="D1075" s="45">
        <v>7.1874999999999994E-3</v>
      </c>
      <c r="E1075" s="44"/>
      <c r="F1075" s="45">
        <f>Curso[[#This Row],[Tempo]]*$AG$4</f>
        <v>1.4254230639308712E-2</v>
      </c>
      <c r="G1075" s="46">
        <f t="shared" si="63"/>
        <v>7.8953288317902413</v>
      </c>
      <c r="H1075" s="47">
        <f>_xlfn.XLOOKUP(Curso[[#This Row],[Tempo Progr Acum]],Controle[Tempo Esperado Acum],Controle[Data corrida],,1,1)</f>
        <v>44775</v>
      </c>
      <c r="I1075" s="44"/>
      <c r="J1075" s="48">
        <f ca="1">IF(Curso[[#This Row],[Data Prevista]]&gt;TODAY(),0,IF(Curso[[#This Row],[Data Prevista]]=TODAY(),3,2))</f>
        <v>0</v>
      </c>
      <c r="K1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5" s="53" t="str">
        <f>IF((Curso[[#This Row],[Estudado]]-7)&lt;$H$2,"",Curso[[#This Row],[Estudado]]-7)</f>
        <v/>
      </c>
      <c r="M1075" s="53" t="str">
        <f>IF((Curso[[#This Row],[Estudado]]-15)&lt;$H$2,"",Curso[[#This Row],[Estudado]]-15)</f>
        <v/>
      </c>
      <c r="N1075" s="53" t="str">
        <f>IF((Curso[[#This Row],[Estudado]]-30)&lt;$H$2,"",Curso[[#This Row],[Estudado]]-30)</f>
        <v/>
      </c>
      <c r="O1075" s="53" t="str">
        <f>IF((Curso[[#This Row],[Estudado]]-60)&lt;$H$2,"",Curso[[#This Row],[Estudado]]-60)</f>
        <v/>
      </c>
      <c r="P1075" s="53" t="str">
        <f>IF((Curso[[#This Row],[Estudado]]-120)&lt;$H$2,"",Curso[[#This Row],[Estudado]]-120)</f>
        <v/>
      </c>
      <c r="Q1075" s="48"/>
    </row>
    <row r="1076" spans="1:17" x14ac:dyDescent="0.25">
      <c r="A1076" s="44">
        <f t="shared" si="64"/>
        <v>1075</v>
      </c>
      <c r="B1076" s="44" t="s">
        <v>823</v>
      </c>
      <c r="C1076" s="44" t="s">
        <v>889</v>
      </c>
      <c r="D1076" s="45">
        <v>6.3888888888888884E-3</v>
      </c>
      <c r="E1076" s="44"/>
      <c r="F1076" s="45">
        <f>Curso[[#This Row],[Tempo]]*$AG$4</f>
        <v>1.2670427234941077E-2</v>
      </c>
      <c r="G1076" s="46">
        <f t="shared" si="63"/>
        <v>7.907999259025182</v>
      </c>
      <c r="H1076" s="47">
        <f>_xlfn.XLOOKUP(Curso[[#This Row],[Tempo Progr Acum]],Controle[Tempo Esperado Acum],Controle[Data corrida],,1,1)</f>
        <v>44776</v>
      </c>
      <c r="I1076" s="44"/>
      <c r="J1076" s="48">
        <f ca="1">IF(Curso[[#This Row],[Data Prevista]]&gt;TODAY(),0,IF(Curso[[#This Row],[Data Prevista]]=TODAY(),3,2))</f>
        <v>0</v>
      </c>
      <c r="K1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6" s="53" t="str">
        <f>IF((Curso[[#This Row],[Estudado]]-7)&lt;$H$2,"",Curso[[#This Row],[Estudado]]-7)</f>
        <v/>
      </c>
      <c r="M1076" s="53" t="str">
        <f>IF((Curso[[#This Row],[Estudado]]-15)&lt;$H$2,"",Curso[[#This Row],[Estudado]]-15)</f>
        <v/>
      </c>
      <c r="N1076" s="53" t="str">
        <f>IF((Curso[[#This Row],[Estudado]]-30)&lt;$H$2,"",Curso[[#This Row],[Estudado]]-30)</f>
        <v/>
      </c>
      <c r="O1076" s="53" t="str">
        <f>IF((Curso[[#This Row],[Estudado]]-60)&lt;$H$2,"",Curso[[#This Row],[Estudado]]-60)</f>
        <v/>
      </c>
      <c r="P1076" s="53" t="str">
        <f>IF((Curso[[#This Row],[Estudado]]-120)&lt;$H$2,"",Curso[[#This Row],[Estudado]]-120)</f>
        <v/>
      </c>
      <c r="Q1076" s="48"/>
    </row>
    <row r="1077" spans="1:17" x14ac:dyDescent="0.25">
      <c r="A1077" s="44">
        <f t="shared" si="64"/>
        <v>1076</v>
      </c>
      <c r="B1077" s="44" t="s">
        <v>823</v>
      </c>
      <c r="C1077" s="44" t="s">
        <v>890</v>
      </c>
      <c r="D1077" s="45">
        <v>7.789351851851852E-3</v>
      </c>
      <c r="E1077" s="44"/>
      <c r="F1077" s="45">
        <f>Curso[[#This Row],[Tempo]]*$AG$4</f>
        <v>1.5447821610716206E-2</v>
      </c>
      <c r="G1077" s="46">
        <f t="shared" si="63"/>
        <v>7.9234470806358983</v>
      </c>
      <c r="H1077" s="47">
        <f>_xlfn.XLOOKUP(Curso[[#This Row],[Tempo Progr Acum]],Controle[Tempo Esperado Acum],Controle[Data corrida],,1,1)</f>
        <v>44776</v>
      </c>
      <c r="I1077" s="44"/>
      <c r="J1077" s="48">
        <f ca="1">IF(Curso[[#This Row],[Data Prevista]]&gt;TODAY(),0,IF(Curso[[#This Row],[Data Prevista]]=TODAY(),3,2))</f>
        <v>0</v>
      </c>
      <c r="K1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7" s="53" t="str">
        <f>IF((Curso[[#This Row],[Estudado]]-7)&lt;$H$2,"",Curso[[#This Row],[Estudado]]-7)</f>
        <v/>
      </c>
      <c r="M1077" s="53" t="str">
        <f>IF((Curso[[#This Row],[Estudado]]-15)&lt;$H$2,"",Curso[[#This Row],[Estudado]]-15)</f>
        <v/>
      </c>
      <c r="N1077" s="53" t="str">
        <f>IF((Curso[[#This Row],[Estudado]]-30)&lt;$H$2,"",Curso[[#This Row],[Estudado]]-30)</f>
        <v/>
      </c>
      <c r="O1077" s="53" t="str">
        <f>IF((Curso[[#This Row],[Estudado]]-60)&lt;$H$2,"",Curso[[#This Row],[Estudado]]-60)</f>
        <v/>
      </c>
      <c r="P1077" s="53" t="str">
        <f>IF((Curso[[#This Row],[Estudado]]-120)&lt;$H$2,"",Curso[[#This Row],[Estudado]]-120)</f>
        <v/>
      </c>
      <c r="Q1077" s="48"/>
    </row>
    <row r="1078" spans="1:17" x14ac:dyDescent="0.25">
      <c r="A1078" s="44">
        <f t="shared" si="64"/>
        <v>1077</v>
      </c>
      <c r="B1078" s="44" t="s">
        <v>823</v>
      </c>
      <c r="C1078" s="44" t="s">
        <v>891</v>
      </c>
      <c r="D1078" s="45">
        <v>5.4513888888888884E-3</v>
      </c>
      <c r="E1078" s="44"/>
      <c r="F1078" s="45">
        <f>Curso[[#This Row],[Tempo]]*$AG$4</f>
        <v>1.0811179760248636E-2</v>
      </c>
      <c r="G1078" s="46">
        <f t="shared" si="63"/>
        <v>7.9342582603961471</v>
      </c>
      <c r="H1078" s="47">
        <f>_xlfn.XLOOKUP(Curso[[#This Row],[Tempo Progr Acum]],Controle[Tempo Esperado Acum],Controle[Data corrida],,1,1)</f>
        <v>44776</v>
      </c>
      <c r="I1078" s="44"/>
      <c r="J1078" s="48">
        <f ca="1">IF(Curso[[#This Row],[Data Prevista]]&gt;TODAY(),0,IF(Curso[[#This Row],[Data Prevista]]=TODAY(),3,2))</f>
        <v>0</v>
      </c>
      <c r="K1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8" s="53" t="str">
        <f>IF((Curso[[#This Row],[Estudado]]-7)&lt;$H$2,"",Curso[[#This Row],[Estudado]]-7)</f>
        <v/>
      </c>
      <c r="M1078" s="53" t="str">
        <f>IF((Curso[[#This Row],[Estudado]]-15)&lt;$H$2,"",Curso[[#This Row],[Estudado]]-15)</f>
        <v/>
      </c>
      <c r="N1078" s="53" t="str">
        <f>IF((Curso[[#This Row],[Estudado]]-30)&lt;$H$2,"",Curso[[#This Row],[Estudado]]-30)</f>
        <v/>
      </c>
      <c r="O1078" s="53" t="str">
        <f>IF((Curso[[#This Row],[Estudado]]-60)&lt;$H$2,"",Curso[[#This Row],[Estudado]]-60)</f>
        <v/>
      </c>
      <c r="P1078" s="53" t="str">
        <f>IF((Curso[[#This Row],[Estudado]]-120)&lt;$H$2,"",Curso[[#This Row],[Estudado]]-120)</f>
        <v/>
      </c>
      <c r="Q1078" s="48"/>
    </row>
    <row r="1079" spans="1:17" x14ac:dyDescent="0.25">
      <c r="A1079" s="44">
        <f t="shared" si="64"/>
        <v>1078</v>
      </c>
      <c r="B1079" s="44" t="s">
        <v>823</v>
      </c>
      <c r="C1079" s="44" t="s">
        <v>892</v>
      </c>
      <c r="D1079" s="45">
        <v>7.2569444444444443E-3</v>
      </c>
      <c r="E1079" s="44"/>
      <c r="F1079" s="45">
        <f>Curso[[#This Row],[Tempo]]*$AG$4</f>
        <v>1.4391952674471116E-2</v>
      </c>
      <c r="G1079" s="46">
        <f t="shared" si="63"/>
        <v>7.9486502130706178</v>
      </c>
      <c r="H1079" s="47">
        <f>_xlfn.XLOOKUP(Curso[[#This Row],[Tempo Progr Acum]],Controle[Tempo Esperado Acum],Controle[Data corrida],,1,1)</f>
        <v>44776</v>
      </c>
      <c r="I1079" s="44"/>
      <c r="J1079" s="48">
        <f ca="1">IF(Curso[[#This Row],[Data Prevista]]&gt;TODAY(),0,IF(Curso[[#This Row],[Data Prevista]]=TODAY(),3,2))</f>
        <v>0</v>
      </c>
      <c r="K1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9" s="53" t="str">
        <f>IF((Curso[[#This Row],[Estudado]]-7)&lt;$H$2,"",Curso[[#This Row],[Estudado]]-7)</f>
        <v/>
      </c>
      <c r="M1079" s="53" t="str">
        <f>IF((Curso[[#This Row],[Estudado]]-15)&lt;$H$2,"",Curso[[#This Row],[Estudado]]-15)</f>
        <v/>
      </c>
      <c r="N1079" s="53" t="str">
        <f>IF((Curso[[#This Row],[Estudado]]-30)&lt;$H$2,"",Curso[[#This Row],[Estudado]]-30)</f>
        <v/>
      </c>
      <c r="O1079" s="53" t="str">
        <f>IF((Curso[[#This Row],[Estudado]]-60)&lt;$H$2,"",Curso[[#This Row],[Estudado]]-60)</f>
        <v/>
      </c>
      <c r="P1079" s="53" t="str">
        <f>IF((Curso[[#This Row],[Estudado]]-120)&lt;$H$2,"",Curso[[#This Row],[Estudado]]-120)</f>
        <v/>
      </c>
      <c r="Q1079" s="48"/>
    </row>
    <row r="1080" spans="1:17" x14ac:dyDescent="0.25">
      <c r="A1080" s="44">
        <f t="shared" si="64"/>
        <v>1079</v>
      </c>
      <c r="B1080" s="44" t="s">
        <v>823</v>
      </c>
      <c r="C1080" s="44" t="s">
        <v>893</v>
      </c>
      <c r="D1080" s="45">
        <v>7.3148148148148148E-3</v>
      </c>
      <c r="E1080" s="44"/>
      <c r="F1080" s="45">
        <f>Curso[[#This Row],[Tempo]]*$AG$4</f>
        <v>1.4506721037106452E-2</v>
      </c>
      <c r="G1080" s="46">
        <f t="shared" si="63"/>
        <v>7.9631569341077242</v>
      </c>
      <c r="H1080" s="47">
        <f>_xlfn.XLOOKUP(Curso[[#This Row],[Tempo Progr Acum]],Controle[Tempo Esperado Acum],Controle[Data corrida],,1,1)</f>
        <v>44776</v>
      </c>
      <c r="I1080" s="44"/>
      <c r="J1080" s="48">
        <f ca="1">IF(Curso[[#This Row],[Data Prevista]]&gt;TODAY(),0,IF(Curso[[#This Row],[Data Prevista]]=TODAY(),3,2))</f>
        <v>0</v>
      </c>
      <c r="K1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0" s="53" t="str">
        <f>IF((Curso[[#This Row],[Estudado]]-7)&lt;$H$2,"",Curso[[#This Row],[Estudado]]-7)</f>
        <v/>
      </c>
      <c r="M1080" s="53" t="str">
        <f>IF((Curso[[#This Row],[Estudado]]-15)&lt;$H$2,"",Curso[[#This Row],[Estudado]]-15)</f>
        <v/>
      </c>
      <c r="N1080" s="53" t="str">
        <f>IF((Curso[[#This Row],[Estudado]]-30)&lt;$H$2,"",Curso[[#This Row],[Estudado]]-30)</f>
        <v/>
      </c>
      <c r="O1080" s="53" t="str">
        <f>IF((Curso[[#This Row],[Estudado]]-60)&lt;$H$2,"",Curso[[#This Row],[Estudado]]-60)</f>
        <v/>
      </c>
      <c r="P1080" s="53" t="str">
        <f>IF((Curso[[#This Row],[Estudado]]-120)&lt;$H$2,"",Curso[[#This Row],[Estudado]]-120)</f>
        <v/>
      </c>
      <c r="Q1080" s="48"/>
    </row>
    <row r="1081" spans="1:17" x14ac:dyDescent="0.25">
      <c r="A1081" s="44">
        <f t="shared" si="64"/>
        <v>1080</v>
      </c>
      <c r="B1081" s="44" t="s">
        <v>823</v>
      </c>
      <c r="C1081" s="44" t="s">
        <v>894</v>
      </c>
      <c r="D1081" s="45">
        <v>5.0000000000000001E-3</v>
      </c>
      <c r="E1081" s="44"/>
      <c r="F1081" s="45">
        <f>Curso[[#This Row],[Tempo]]*$AG$4</f>
        <v>9.9159865316930176E-3</v>
      </c>
      <c r="G1081" s="46">
        <f t="shared" si="63"/>
        <v>7.9730729206394173</v>
      </c>
      <c r="H1081" s="47">
        <f>_xlfn.XLOOKUP(Curso[[#This Row],[Tempo Progr Acum]],Controle[Tempo Esperado Acum],Controle[Data corrida],,1,1)</f>
        <v>44776</v>
      </c>
      <c r="I1081" s="44"/>
      <c r="J1081" s="48">
        <f ca="1">IF(Curso[[#This Row],[Data Prevista]]&gt;TODAY(),0,IF(Curso[[#This Row],[Data Prevista]]=TODAY(),3,2))</f>
        <v>0</v>
      </c>
      <c r="K1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1" s="53" t="str">
        <f>IF((Curso[[#This Row],[Estudado]]-7)&lt;$H$2,"",Curso[[#This Row],[Estudado]]-7)</f>
        <v/>
      </c>
      <c r="M1081" s="53" t="str">
        <f>IF((Curso[[#This Row],[Estudado]]-15)&lt;$H$2,"",Curso[[#This Row],[Estudado]]-15)</f>
        <v/>
      </c>
      <c r="N1081" s="53" t="str">
        <f>IF((Curso[[#This Row],[Estudado]]-30)&lt;$H$2,"",Curso[[#This Row],[Estudado]]-30)</f>
        <v/>
      </c>
      <c r="O1081" s="53" t="str">
        <f>IF((Curso[[#This Row],[Estudado]]-60)&lt;$H$2,"",Curso[[#This Row],[Estudado]]-60)</f>
        <v/>
      </c>
      <c r="P1081" s="53" t="str">
        <f>IF((Curso[[#This Row],[Estudado]]-120)&lt;$H$2,"",Curso[[#This Row],[Estudado]]-120)</f>
        <v/>
      </c>
      <c r="Q1081" s="48"/>
    </row>
    <row r="1082" spans="1:17" x14ac:dyDescent="0.25">
      <c r="A1082" s="44">
        <f t="shared" si="64"/>
        <v>1081</v>
      </c>
      <c r="B1082" s="44" t="s">
        <v>823</v>
      </c>
      <c r="C1082" s="44" t="s">
        <v>895</v>
      </c>
      <c r="D1082" s="45">
        <v>3.7962962962962963E-3</v>
      </c>
      <c r="E1082" s="44"/>
      <c r="F1082" s="45">
        <f>Curso[[#This Row],[Tempo]]*$AG$4</f>
        <v>7.5288045888780315E-3</v>
      </c>
      <c r="G1082" s="46">
        <f t="shared" si="63"/>
        <v>7.9806017252282953</v>
      </c>
      <c r="H1082" s="47">
        <f>_xlfn.XLOOKUP(Curso[[#This Row],[Tempo Progr Acum]],Controle[Tempo Esperado Acum],Controle[Data corrida],,1,1)</f>
        <v>44776</v>
      </c>
      <c r="I1082" s="44"/>
      <c r="J1082" s="48">
        <f ca="1">IF(Curso[[#This Row],[Data Prevista]]&gt;TODAY(),0,IF(Curso[[#This Row],[Data Prevista]]=TODAY(),3,2))</f>
        <v>0</v>
      </c>
      <c r="K1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2" s="53" t="str">
        <f>IF((Curso[[#This Row],[Estudado]]-7)&lt;$H$2,"",Curso[[#This Row],[Estudado]]-7)</f>
        <v/>
      </c>
      <c r="M1082" s="53" t="str">
        <f>IF((Curso[[#This Row],[Estudado]]-15)&lt;$H$2,"",Curso[[#This Row],[Estudado]]-15)</f>
        <v/>
      </c>
      <c r="N1082" s="53" t="str">
        <f>IF((Curso[[#This Row],[Estudado]]-30)&lt;$H$2,"",Curso[[#This Row],[Estudado]]-30)</f>
        <v/>
      </c>
      <c r="O1082" s="53" t="str">
        <f>IF((Curso[[#This Row],[Estudado]]-60)&lt;$H$2,"",Curso[[#This Row],[Estudado]]-60)</f>
        <v/>
      </c>
      <c r="P1082" s="53" t="str">
        <f>IF((Curso[[#This Row],[Estudado]]-120)&lt;$H$2,"",Curso[[#This Row],[Estudado]]-120)</f>
        <v/>
      </c>
      <c r="Q1082" s="48"/>
    </row>
    <row r="1083" spans="1:17" x14ac:dyDescent="0.25">
      <c r="A1083" s="44">
        <f t="shared" si="64"/>
        <v>1082</v>
      </c>
      <c r="B1083" s="44" t="s">
        <v>823</v>
      </c>
      <c r="C1083" s="44" t="s">
        <v>896</v>
      </c>
      <c r="D1083" s="45">
        <v>5.1273148148148146E-3</v>
      </c>
      <c r="E1083" s="44"/>
      <c r="F1083" s="45">
        <f>Curso[[#This Row],[Tempo]]*$AG$4</f>
        <v>1.0168476929490756E-2</v>
      </c>
      <c r="G1083" s="46">
        <f t="shared" si="63"/>
        <v>7.990770202157786</v>
      </c>
      <c r="H1083" s="47">
        <f>_xlfn.XLOOKUP(Curso[[#This Row],[Tempo Progr Acum]],Controle[Tempo Esperado Acum],Controle[Data corrida],,1,1)</f>
        <v>44776</v>
      </c>
      <c r="I1083" s="44"/>
      <c r="J1083" s="48">
        <f ca="1">IF(Curso[[#This Row],[Data Prevista]]&gt;TODAY(),0,IF(Curso[[#This Row],[Data Prevista]]=TODAY(),3,2))</f>
        <v>0</v>
      </c>
      <c r="K1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3" s="53" t="str">
        <f>IF((Curso[[#This Row],[Estudado]]-7)&lt;$H$2,"",Curso[[#This Row],[Estudado]]-7)</f>
        <v/>
      </c>
      <c r="M1083" s="53" t="str">
        <f>IF((Curso[[#This Row],[Estudado]]-15)&lt;$H$2,"",Curso[[#This Row],[Estudado]]-15)</f>
        <v/>
      </c>
      <c r="N1083" s="53" t="str">
        <f>IF((Curso[[#This Row],[Estudado]]-30)&lt;$H$2,"",Curso[[#This Row],[Estudado]]-30)</f>
        <v/>
      </c>
      <c r="O1083" s="53" t="str">
        <f>IF((Curso[[#This Row],[Estudado]]-60)&lt;$H$2,"",Curso[[#This Row],[Estudado]]-60)</f>
        <v/>
      </c>
      <c r="P1083" s="53" t="str">
        <f>IF((Curso[[#This Row],[Estudado]]-120)&lt;$H$2,"",Curso[[#This Row],[Estudado]]-120)</f>
        <v/>
      </c>
      <c r="Q1083" s="48"/>
    </row>
    <row r="1084" spans="1:17" x14ac:dyDescent="0.25">
      <c r="A1084" s="44">
        <f t="shared" si="64"/>
        <v>1083</v>
      </c>
      <c r="B1084" s="44" t="s">
        <v>823</v>
      </c>
      <c r="C1084" s="44" t="s">
        <v>897</v>
      </c>
      <c r="D1084" s="45">
        <v>4.5138888888888893E-3</v>
      </c>
      <c r="E1084" s="44"/>
      <c r="F1084" s="45">
        <f>Curso[[#This Row],[Tempo]]*$AG$4</f>
        <v>8.9519322855561977E-3</v>
      </c>
      <c r="G1084" s="46">
        <f t="shared" si="63"/>
        <v>7.999722134443342</v>
      </c>
      <c r="H1084" s="47">
        <f>_xlfn.XLOOKUP(Curso[[#This Row],[Tempo Progr Acum]],Controle[Tempo Esperado Acum],Controle[Data corrida],,1,1)</f>
        <v>44777</v>
      </c>
      <c r="I1084" s="44"/>
      <c r="J1084" s="48">
        <f ca="1">IF(Curso[[#This Row],[Data Prevista]]&gt;TODAY(),0,IF(Curso[[#This Row],[Data Prevista]]=TODAY(),3,2))</f>
        <v>0</v>
      </c>
      <c r="K1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4" s="53" t="str">
        <f>IF((Curso[[#This Row],[Estudado]]-7)&lt;$H$2,"",Curso[[#This Row],[Estudado]]-7)</f>
        <v/>
      </c>
      <c r="M1084" s="53" t="str">
        <f>IF((Curso[[#This Row],[Estudado]]-15)&lt;$H$2,"",Curso[[#This Row],[Estudado]]-15)</f>
        <v/>
      </c>
      <c r="N1084" s="53" t="str">
        <f>IF((Curso[[#This Row],[Estudado]]-30)&lt;$H$2,"",Curso[[#This Row],[Estudado]]-30)</f>
        <v/>
      </c>
      <c r="O1084" s="53" t="str">
        <f>IF((Curso[[#This Row],[Estudado]]-60)&lt;$H$2,"",Curso[[#This Row],[Estudado]]-60)</f>
        <v/>
      </c>
      <c r="P1084" s="53" t="str">
        <f>IF((Curso[[#This Row],[Estudado]]-120)&lt;$H$2,"",Curso[[#This Row],[Estudado]]-120)</f>
        <v/>
      </c>
      <c r="Q1084" s="48"/>
    </row>
    <row r="1085" spans="1:17" x14ac:dyDescent="0.25">
      <c r="A1085" s="44">
        <f t="shared" si="64"/>
        <v>1084</v>
      </c>
      <c r="B1085" s="44" t="s">
        <v>823</v>
      </c>
      <c r="C1085" s="44" t="s">
        <v>898</v>
      </c>
      <c r="D1085" s="45">
        <v>3.6342592592592594E-3</v>
      </c>
      <c r="E1085" s="44"/>
      <c r="F1085" s="45">
        <f>Curso[[#This Row],[Tempo]]*$AG$4</f>
        <v>7.2074531734990918E-3</v>
      </c>
      <c r="G1085" s="46">
        <f t="shared" si="63"/>
        <v>8.0069295876168418</v>
      </c>
      <c r="H1085" s="47">
        <f>_xlfn.XLOOKUP(Curso[[#This Row],[Tempo Progr Acum]],Controle[Tempo Esperado Acum],Controle[Data corrida],,1,1)</f>
        <v>44777</v>
      </c>
      <c r="I1085" s="44"/>
      <c r="J1085" s="48">
        <f ca="1">IF(Curso[[#This Row],[Data Prevista]]&gt;TODAY(),0,IF(Curso[[#This Row],[Data Prevista]]=TODAY(),3,2))</f>
        <v>0</v>
      </c>
      <c r="K1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5" s="53" t="str">
        <f>IF((Curso[[#This Row],[Estudado]]-7)&lt;$H$2,"",Curso[[#This Row],[Estudado]]-7)</f>
        <v/>
      </c>
      <c r="M1085" s="53" t="str">
        <f>IF((Curso[[#This Row],[Estudado]]-15)&lt;$H$2,"",Curso[[#This Row],[Estudado]]-15)</f>
        <v/>
      </c>
      <c r="N1085" s="53" t="str">
        <f>IF((Curso[[#This Row],[Estudado]]-30)&lt;$H$2,"",Curso[[#This Row],[Estudado]]-30)</f>
        <v/>
      </c>
      <c r="O1085" s="53" t="str">
        <f>IF((Curso[[#This Row],[Estudado]]-60)&lt;$H$2,"",Curso[[#This Row],[Estudado]]-60)</f>
        <v/>
      </c>
      <c r="P1085" s="53" t="str">
        <f>IF((Curso[[#This Row],[Estudado]]-120)&lt;$H$2,"",Curso[[#This Row],[Estudado]]-120)</f>
        <v/>
      </c>
      <c r="Q1085" s="48"/>
    </row>
    <row r="1086" spans="1:17" x14ac:dyDescent="0.25">
      <c r="A1086" s="44">
        <f t="shared" si="64"/>
        <v>1085</v>
      </c>
      <c r="B1086" s="44" t="s">
        <v>823</v>
      </c>
      <c r="C1086" s="44" t="s">
        <v>899</v>
      </c>
      <c r="D1086" s="45">
        <v>5.0462962962962961E-3</v>
      </c>
      <c r="E1086" s="44"/>
      <c r="F1086" s="45">
        <f>Curso[[#This Row],[Tempo]]*$AG$4</f>
        <v>1.0007801221801286E-2</v>
      </c>
      <c r="G1086" s="46">
        <f t="shared" si="63"/>
        <v>8.0169373888386435</v>
      </c>
      <c r="H1086" s="47">
        <f>_xlfn.XLOOKUP(Curso[[#This Row],[Tempo Progr Acum]],Controle[Tempo Esperado Acum],Controle[Data corrida],,1,1)</f>
        <v>44777</v>
      </c>
      <c r="I1086" s="44"/>
      <c r="J1086" s="48">
        <f ca="1">IF(Curso[[#This Row],[Data Prevista]]&gt;TODAY(),0,IF(Curso[[#This Row],[Data Prevista]]=TODAY(),3,2))</f>
        <v>0</v>
      </c>
      <c r="K1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6" s="53" t="str">
        <f>IF((Curso[[#This Row],[Estudado]]-7)&lt;$H$2,"",Curso[[#This Row],[Estudado]]-7)</f>
        <v/>
      </c>
      <c r="M1086" s="53" t="str">
        <f>IF((Curso[[#This Row],[Estudado]]-15)&lt;$H$2,"",Curso[[#This Row],[Estudado]]-15)</f>
        <v/>
      </c>
      <c r="N1086" s="53" t="str">
        <f>IF((Curso[[#This Row],[Estudado]]-30)&lt;$H$2,"",Curso[[#This Row],[Estudado]]-30)</f>
        <v/>
      </c>
      <c r="O1086" s="53" t="str">
        <f>IF((Curso[[#This Row],[Estudado]]-60)&lt;$H$2,"",Curso[[#This Row],[Estudado]]-60)</f>
        <v/>
      </c>
      <c r="P1086" s="53" t="str">
        <f>IF((Curso[[#This Row],[Estudado]]-120)&lt;$H$2,"",Curso[[#This Row],[Estudado]]-120)</f>
        <v/>
      </c>
      <c r="Q1086" s="48"/>
    </row>
    <row r="1087" spans="1:17" x14ac:dyDescent="0.25">
      <c r="A1087" s="44">
        <f t="shared" si="64"/>
        <v>1086</v>
      </c>
      <c r="B1087" s="44" t="s">
        <v>823</v>
      </c>
      <c r="C1087" s="44" t="s">
        <v>900</v>
      </c>
      <c r="D1087" s="45">
        <v>7.2916666666666659E-3</v>
      </c>
      <c r="E1087" s="44"/>
      <c r="F1087" s="45">
        <f>Curso[[#This Row],[Tempo]]*$AG$4</f>
        <v>1.4460813692052316E-2</v>
      </c>
      <c r="G1087" s="46">
        <f t="shared" si="63"/>
        <v>8.0313982025306956</v>
      </c>
      <c r="H1087" s="47">
        <f>_xlfn.XLOOKUP(Curso[[#This Row],[Tempo Progr Acum]],Controle[Tempo Esperado Acum],Controle[Data corrida],,1,1)</f>
        <v>44777</v>
      </c>
      <c r="I1087" s="44"/>
      <c r="J1087" s="48">
        <f ca="1">IF(Curso[[#This Row],[Data Prevista]]&gt;TODAY(),0,IF(Curso[[#This Row],[Data Prevista]]=TODAY(),3,2))</f>
        <v>0</v>
      </c>
      <c r="K1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7" s="53" t="str">
        <f>IF((Curso[[#This Row],[Estudado]]-7)&lt;$H$2,"",Curso[[#This Row],[Estudado]]-7)</f>
        <v/>
      </c>
      <c r="M1087" s="53" t="str">
        <f>IF((Curso[[#This Row],[Estudado]]-15)&lt;$H$2,"",Curso[[#This Row],[Estudado]]-15)</f>
        <v/>
      </c>
      <c r="N1087" s="53" t="str">
        <f>IF((Curso[[#This Row],[Estudado]]-30)&lt;$H$2,"",Curso[[#This Row],[Estudado]]-30)</f>
        <v/>
      </c>
      <c r="O1087" s="53" t="str">
        <f>IF((Curso[[#This Row],[Estudado]]-60)&lt;$H$2,"",Curso[[#This Row],[Estudado]]-60)</f>
        <v/>
      </c>
      <c r="P1087" s="53" t="str">
        <f>IF((Curso[[#This Row],[Estudado]]-120)&lt;$H$2,"",Curso[[#This Row],[Estudado]]-120)</f>
        <v/>
      </c>
      <c r="Q1087" s="48"/>
    </row>
    <row r="1088" spans="1:17" x14ac:dyDescent="0.25">
      <c r="A1088" s="44">
        <f t="shared" si="64"/>
        <v>1087</v>
      </c>
      <c r="B1088" s="44" t="s">
        <v>823</v>
      </c>
      <c r="C1088" s="44" t="s">
        <v>901</v>
      </c>
      <c r="D1088" s="45">
        <v>5.7523148148148143E-3</v>
      </c>
      <c r="E1088" s="44"/>
      <c r="F1088" s="45">
        <f>Curso[[#This Row],[Tempo]]*$AG$4</f>
        <v>1.1407975245952382E-2</v>
      </c>
      <c r="G1088" s="46">
        <f t="shared" si="63"/>
        <v>8.0428061777766473</v>
      </c>
      <c r="H1088" s="47">
        <f>_xlfn.XLOOKUP(Curso[[#This Row],[Tempo Progr Acum]],Controle[Tempo Esperado Acum],Controle[Data corrida],,1,1)</f>
        <v>44777</v>
      </c>
      <c r="I1088" s="44"/>
      <c r="J1088" s="48">
        <f ca="1">IF(Curso[[#This Row],[Data Prevista]]&gt;TODAY(),0,IF(Curso[[#This Row],[Data Prevista]]=TODAY(),3,2))</f>
        <v>0</v>
      </c>
      <c r="K1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8" s="53" t="str">
        <f>IF((Curso[[#This Row],[Estudado]]-7)&lt;$H$2,"",Curso[[#This Row],[Estudado]]-7)</f>
        <v/>
      </c>
      <c r="M1088" s="53" t="str">
        <f>IF((Curso[[#This Row],[Estudado]]-15)&lt;$H$2,"",Curso[[#This Row],[Estudado]]-15)</f>
        <v/>
      </c>
      <c r="N1088" s="53" t="str">
        <f>IF((Curso[[#This Row],[Estudado]]-30)&lt;$H$2,"",Curso[[#This Row],[Estudado]]-30)</f>
        <v/>
      </c>
      <c r="O1088" s="53" t="str">
        <f>IF((Curso[[#This Row],[Estudado]]-60)&lt;$H$2,"",Curso[[#This Row],[Estudado]]-60)</f>
        <v/>
      </c>
      <c r="P1088" s="53" t="str">
        <f>IF((Curso[[#This Row],[Estudado]]-120)&lt;$H$2,"",Curso[[#This Row],[Estudado]]-120)</f>
        <v/>
      </c>
      <c r="Q1088" s="48"/>
    </row>
    <row r="1089" spans="1:17" x14ac:dyDescent="0.25">
      <c r="A1089" s="44">
        <f t="shared" si="64"/>
        <v>1088</v>
      </c>
      <c r="B1089" s="44" t="s">
        <v>823</v>
      </c>
      <c r="C1089" s="44" t="s">
        <v>68</v>
      </c>
      <c r="D1089" s="45">
        <v>0</v>
      </c>
      <c r="E1089" s="44" t="s">
        <v>69</v>
      </c>
      <c r="F1089" s="45">
        <f>Curso[[#This Row],[Tempo]]*$AG$4</f>
        <v>0</v>
      </c>
      <c r="G1089" s="46">
        <f t="shared" si="63"/>
        <v>8.0428061777766473</v>
      </c>
      <c r="H1089" s="47">
        <f>_xlfn.XLOOKUP(Curso[[#This Row],[Tempo Progr Acum]],Controle[Tempo Esperado Acum],Controle[Data corrida],,1,1)</f>
        <v>44777</v>
      </c>
      <c r="I1089" s="44"/>
      <c r="J1089" s="48">
        <f ca="1">IF(Curso[[#This Row],[Data Prevista]]&gt;TODAY(),0,IF(Curso[[#This Row],[Data Prevista]]=TODAY(),3,2))</f>
        <v>0</v>
      </c>
      <c r="K1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9" s="53" t="str">
        <f>IF((Curso[[#This Row],[Estudado]]-7)&lt;$H$2,"",Curso[[#This Row],[Estudado]]-7)</f>
        <v/>
      </c>
      <c r="M1089" s="53" t="str">
        <f>IF((Curso[[#This Row],[Estudado]]-15)&lt;$H$2,"",Curso[[#This Row],[Estudado]]-15)</f>
        <v/>
      </c>
      <c r="N1089" s="53" t="str">
        <f>IF((Curso[[#This Row],[Estudado]]-30)&lt;$H$2,"",Curso[[#This Row],[Estudado]]-30)</f>
        <v/>
      </c>
      <c r="O1089" s="53" t="str">
        <f>IF((Curso[[#This Row],[Estudado]]-60)&lt;$H$2,"",Curso[[#This Row],[Estudado]]-60)</f>
        <v/>
      </c>
      <c r="P1089" s="53" t="str">
        <f>IF((Curso[[#This Row],[Estudado]]-120)&lt;$H$2,"",Curso[[#This Row],[Estudado]]-120)</f>
        <v/>
      </c>
      <c r="Q1089" s="48"/>
    </row>
    <row r="1090" spans="1:17" x14ac:dyDescent="0.25">
      <c r="A1090" s="44">
        <f t="shared" si="64"/>
        <v>1089</v>
      </c>
      <c r="B1090" s="44" t="s">
        <v>823</v>
      </c>
      <c r="C1090" s="44" t="s">
        <v>139</v>
      </c>
      <c r="D1090" s="45">
        <v>0</v>
      </c>
      <c r="E1090" s="44" t="s">
        <v>7</v>
      </c>
      <c r="F1090" s="45">
        <f>Curso[[#This Row],[Tempo]]*$AG$4</f>
        <v>0</v>
      </c>
      <c r="G1090" s="46">
        <f t="shared" si="63"/>
        <v>8.0428061777766473</v>
      </c>
      <c r="H1090" s="47">
        <f>_xlfn.XLOOKUP(Curso[[#This Row],[Tempo Progr Acum]],Controle[Tempo Esperado Acum],Controle[Data corrida],,1,1)</f>
        <v>44777</v>
      </c>
      <c r="I1090" s="44"/>
      <c r="J1090" s="48">
        <f ca="1">IF(Curso[[#This Row],[Data Prevista]]&gt;TODAY(),0,IF(Curso[[#This Row],[Data Prevista]]=TODAY(),3,2))</f>
        <v>0</v>
      </c>
      <c r="K1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0" s="53" t="str">
        <f>IF((Curso[[#This Row],[Estudado]]-7)&lt;$H$2,"",Curso[[#This Row],[Estudado]]-7)</f>
        <v/>
      </c>
      <c r="M1090" s="53" t="str">
        <f>IF((Curso[[#This Row],[Estudado]]-15)&lt;$H$2,"",Curso[[#This Row],[Estudado]]-15)</f>
        <v/>
      </c>
      <c r="N1090" s="53" t="str">
        <f>IF((Curso[[#This Row],[Estudado]]-30)&lt;$H$2,"",Curso[[#This Row],[Estudado]]-30)</f>
        <v/>
      </c>
      <c r="O1090" s="53" t="str">
        <f>IF((Curso[[#This Row],[Estudado]]-60)&lt;$H$2,"",Curso[[#This Row],[Estudado]]-60)</f>
        <v/>
      </c>
      <c r="P1090" s="53" t="str">
        <f>IF((Curso[[#This Row],[Estudado]]-120)&lt;$H$2,"",Curso[[#This Row],[Estudado]]-120)</f>
        <v/>
      </c>
      <c r="Q1090" s="48"/>
    </row>
    <row r="1091" spans="1:17" x14ac:dyDescent="0.25">
      <c r="A1091" s="44">
        <f t="shared" si="64"/>
        <v>1090</v>
      </c>
      <c r="B1091" s="44" t="s">
        <v>823</v>
      </c>
      <c r="C1091" s="44" t="s">
        <v>39</v>
      </c>
      <c r="D1091" s="45">
        <v>0</v>
      </c>
      <c r="E1091" s="44" t="s">
        <v>7</v>
      </c>
      <c r="F1091" s="45">
        <f>Curso[[#This Row],[Tempo]]*$AG$4</f>
        <v>0</v>
      </c>
      <c r="G1091" s="46">
        <f t="shared" si="63"/>
        <v>8.0428061777766473</v>
      </c>
      <c r="H1091" s="47">
        <f>_xlfn.XLOOKUP(Curso[[#This Row],[Tempo Progr Acum]],Controle[Tempo Esperado Acum],Controle[Data corrida],,1,1)</f>
        <v>44777</v>
      </c>
      <c r="I1091" s="44"/>
      <c r="J1091" s="48">
        <f ca="1">IF(Curso[[#This Row],[Data Prevista]]&gt;TODAY(),0,IF(Curso[[#This Row],[Data Prevista]]=TODAY(),3,2))</f>
        <v>0</v>
      </c>
      <c r="K1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1" s="53" t="str">
        <f>IF((Curso[[#This Row],[Estudado]]-7)&lt;$H$2,"",Curso[[#This Row],[Estudado]]-7)</f>
        <v/>
      </c>
      <c r="M1091" s="53" t="str">
        <f>IF((Curso[[#This Row],[Estudado]]-15)&lt;$H$2,"",Curso[[#This Row],[Estudado]]-15)</f>
        <v/>
      </c>
      <c r="N1091" s="53" t="str">
        <f>IF((Curso[[#This Row],[Estudado]]-30)&lt;$H$2,"",Curso[[#This Row],[Estudado]]-30)</f>
        <v/>
      </c>
      <c r="O1091" s="53" t="str">
        <f>IF((Curso[[#This Row],[Estudado]]-60)&lt;$H$2,"",Curso[[#This Row],[Estudado]]-60)</f>
        <v/>
      </c>
      <c r="P1091" s="53" t="str">
        <f>IF((Curso[[#This Row],[Estudado]]-120)&lt;$H$2,"",Curso[[#This Row],[Estudado]]-120)</f>
        <v/>
      </c>
      <c r="Q1091" s="48"/>
    </row>
    <row r="1092" spans="1:17" x14ac:dyDescent="0.25">
      <c r="A1092" s="44">
        <f t="shared" si="64"/>
        <v>1091</v>
      </c>
      <c r="B1092" s="44" t="s">
        <v>823</v>
      </c>
      <c r="C1092" s="44" t="s">
        <v>42</v>
      </c>
      <c r="D1092" s="45">
        <v>3.2870370370370367E-3</v>
      </c>
      <c r="E1092" s="44"/>
      <c r="F1092" s="45">
        <f>Curso[[#This Row],[Tempo]]*$AG$4</f>
        <v>6.5188429976870757E-3</v>
      </c>
      <c r="G1092" s="46">
        <f t="shared" ref="G1092:G1155" si="65">F1092+G1091</f>
        <v>8.0493250207743348</v>
      </c>
      <c r="H1092" s="47">
        <f>_xlfn.XLOOKUP(Curso[[#This Row],[Tempo Progr Acum]],Controle[Tempo Esperado Acum],Controle[Data corrida],,1,1)</f>
        <v>44777</v>
      </c>
      <c r="I1092" s="44"/>
      <c r="J1092" s="48">
        <f ca="1">IF(Curso[[#This Row],[Data Prevista]]&gt;TODAY(),0,IF(Curso[[#This Row],[Data Prevista]]=TODAY(),3,2))</f>
        <v>0</v>
      </c>
      <c r="K1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2" s="53" t="str">
        <f>IF((Curso[[#This Row],[Estudado]]-7)&lt;$H$2,"",Curso[[#This Row],[Estudado]]-7)</f>
        <v/>
      </c>
      <c r="M1092" s="53" t="str">
        <f>IF((Curso[[#This Row],[Estudado]]-15)&lt;$H$2,"",Curso[[#This Row],[Estudado]]-15)</f>
        <v/>
      </c>
      <c r="N1092" s="53" t="str">
        <f>IF((Curso[[#This Row],[Estudado]]-30)&lt;$H$2,"",Curso[[#This Row],[Estudado]]-30)</f>
        <v/>
      </c>
      <c r="O1092" s="53" t="str">
        <f>IF((Curso[[#This Row],[Estudado]]-60)&lt;$H$2,"",Curso[[#This Row],[Estudado]]-60)</f>
        <v/>
      </c>
      <c r="P1092" s="53" t="str">
        <f>IF((Curso[[#This Row],[Estudado]]-120)&lt;$H$2,"",Curso[[#This Row],[Estudado]]-120)</f>
        <v/>
      </c>
      <c r="Q1092" s="48"/>
    </row>
    <row r="1093" spans="1:17" x14ac:dyDescent="0.25">
      <c r="A1093" s="44">
        <f t="shared" si="64"/>
        <v>1092</v>
      </c>
      <c r="B1093" s="44" t="s">
        <v>823</v>
      </c>
      <c r="C1093" s="44" t="s">
        <v>902</v>
      </c>
      <c r="D1093" s="45">
        <v>4.0277777777777777E-3</v>
      </c>
      <c r="E1093" s="44"/>
      <c r="F1093" s="45">
        <f>Curso[[#This Row],[Tempo]]*$AG$4</f>
        <v>7.9878780394193744E-3</v>
      </c>
      <c r="G1093" s="46">
        <f t="shared" si="65"/>
        <v>8.0573128988137537</v>
      </c>
      <c r="H1093" s="47">
        <f>_xlfn.XLOOKUP(Curso[[#This Row],[Tempo Progr Acum]],Controle[Tempo Esperado Acum],Controle[Data corrida],,1,1)</f>
        <v>44777</v>
      </c>
      <c r="I1093" s="44"/>
      <c r="J1093" s="48">
        <f ca="1">IF(Curso[[#This Row],[Data Prevista]]&gt;TODAY(),0,IF(Curso[[#This Row],[Data Prevista]]=TODAY(),3,2))</f>
        <v>0</v>
      </c>
      <c r="K1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3" s="53" t="str">
        <f>IF((Curso[[#This Row],[Estudado]]-7)&lt;$H$2,"",Curso[[#This Row],[Estudado]]-7)</f>
        <v/>
      </c>
      <c r="M1093" s="53" t="str">
        <f>IF((Curso[[#This Row],[Estudado]]-15)&lt;$H$2,"",Curso[[#This Row],[Estudado]]-15)</f>
        <v/>
      </c>
      <c r="N1093" s="53" t="str">
        <f>IF((Curso[[#This Row],[Estudado]]-30)&lt;$H$2,"",Curso[[#This Row],[Estudado]]-30)</f>
        <v/>
      </c>
      <c r="O1093" s="53" t="str">
        <f>IF((Curso[[#This Row],[Estudado]]-60)&lt;$H$2,"",Curso[[#This Row],[Estudado]]-60)</f>
        <v/>
      </c>
      <c r="P1093" s="53" t="str">
        <f>IF((Curso[[#This Row],[Estudado]]-120)&lt;$H$2,"",Curso[[#This Row],[Estudado]]-120)</f>
        <v/>
      </c>
      <c r="Q1093" s="48"/>
    </row>
    <row r="1094" spans="1:17" x14ac:dyDescent="0.25">
      <c r="A1094" s="44">
        <f t="shared" ref="A1094:A1157" si="66">A1093+1</f>
        <v>1093</v>
      </c>
      <c r="B1094" s="44" t="s">
        <v>823</v>
      </c>
      <c r="C1094" s="44" t="s">
        <v>903</v>
      </c>
      <c r="D1094" s="45">
        <v>2.9398148148148148E-3</v>
      </c>
      <c r="E1094" s="44"/>
      <c r="F1094" s="45">
        <f>Curso[[#This Row],[Tempo]]*$AG$4</f>
        <v>5.8302328218750614E-3</v>
      </c>
      <c r="G1094" s="46">
        <f t="shared" si="65"/>
        <v>8.0631431316356288</v>
      </c>
      <c r="H1094" s="47">
        <f>_xlfn.XLOOKUP(Curso[[#This Row],[Tempo Progr Acum]],Controle[Tempo Esperado Acum],Controle[Data corrida],,1,1)</f>
        <v>44777</v>
      </c>
      <c r="I1094" s="44"/>
      <c r="J1094" s="48">
        <f ca="1">IF(Curso[[#This Row],[Data Prevista]]&gt;TODAY(),0,IF(Curso[[#This Row],[Data Prevista]]=TODAY(),3,2))</f>
        <v>0</v>
      </c>
      <c r="K1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4" s="53" t="str">
        <f>IF((Curso[[#This Row],[Estudado]]-7)&lt;$H$2,"",Curso[[#This Row],[Estudado]]-7)</f>
        <v/>
      </c>
      <c r="M1094" s="53" t="str">
        <f>IF((Curso[[#This Row],[Estudado]]-15)&lt;$H$2,"",Curso[[#This Row],[Estudado]]-15)</f>
        <v/>
      </c>
      <c r="N1094" s="53" t="str">
        <f>IF((Curso[[#This Row],[Estudado]]-30)&lt;$H$2,"",Curso[[#This Row],[Estudado]]-30)</f>
        <v/>
      </c>
      <c r="O1094" s="53" t="str">
        <f>IF((Curso[[#This Row],[Estudado]]-60)&lt;$H$2,"",Curso[[#This Row],[Estudado]]-60)</f>
        <v/>
      </c>
      <c r="P1094" s="53" t="str">
        <f>IF((Curso[[#This Row],[Estudado]]-120)&lt;$H$2,"",Curso[[#This Row],[Estudado]]-120)</f>
        <v/>
      </c>
      <c r="Q1094" s="48"/>
    </row>
    <row r="1095" spans="1:17" x14ac:dyDescent="0.25">
      <c r="A1095" s="44">
        <f t="shared" si="66"/>
        <v>1094</v>
      </c>
      <c r="B1095" s="44" t="s">
        <v>823</v>
      </c>
      <c r="C1095" s="44" t="s">
        <v>904</v>
      </c>
      <c r="D1095" s="45">
        <v>4.8379629629629632E-3</v>
      </c>
      <c r="E1095" s="44"/>
      <c r="F1095" s="45">
        <f>Curso[[#This Row],[Tempo]]*$AG$4</f>
        <v>9.5946351163140771E-3</v>
      </c>
      <c r="G1095" s="46">
        <f t="shared" si="65"/>
        <v>8.072737766751942</v>
      </c>
      <c r="H1095" s="47">
        <f>_xlfn.XLOOKUP(Curso[[#This Row],[Tempo Progr Acum]],Controle[Tempo Esperado Acum],Controle[Data corrida],,1,1)</f>
        <v>44777</v>
      </c>
      <c r="I1095" s="44"/>
      <c r="J1095" s="48">
        <f ca="1">IF(Curso[[#This Row],[Data Prevista]]&gt;TODAY(),0,IF(Curso[[#This Row],[Data Prevista]]=TODAY(),3,2))</f>
        <v>0</v>
      </c>
      <c r="K1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5" s="53" t="str">
        <f>IF((Curso[[#This Row],[Estudado]]-7)&lt;$H$2,"",Curso[[#This Row],[Estudado]]-7)</f>
        <v/>
      </c>
      <c r="M1095" s="53" t="str">
        <f>IF((Curso[[#This Row],[Estudado]]-15)&lt;$H$2,"",Curso[[#This Row],[Estudado]]-15)</f>
        <v/>
      </c>
      <c r="N1095" s="53" t="str">
        <f>IF((Curso[[#This Row],[Estudado]]-30)&lt;$H$2,"",Curso[[#This Row],[Estudado]]-30)</f>
        <v/>
      </c>
      <c r="O1095" s="53" t="str">
        <f>IF((Curso[[#This Row],[Estudado]]-60)&lt;$H$2,"",Curso[[#This Row],[Estudado]]-60)</f>
        <v/>
      </c>
      <c r="P1095" s="53" t="str">
        <f>IF((Curso[[#This Row],[Estudado]]-120)&lt;$H$2,"",Curso[[#This Row],[Estudado]]-120)</f>
        <v/>
      </c>
      <c r="Q1095" s="48"/>
    </row>
    <row r="1096" spans="1:17" x14ac:dyDescent="0.25">
      <c r="A1096" s="44">
        <f t="shared" si="66"/>
        <v>1095</v>
      </c>
      <c r="B1096" s="44" t="s">
        <v>823</v>
      </c>
      <c r="C1096" s="44" t="s">
        <v>905</v>
      </c>
      <c r="D1096" s="45">
        <v>7.2222222222222228E-3</v>
      </c>
      <c r="E1096" s="44"/>
      <c r="F1096" s="45">
        <f>Curso[[#This Row],[Tempo]]*$AG$4</f>
        <v>1.4323091656889915E-2</v>
      </c>
      <c r="G1096" s="46">
        <f t="shared" si="65"/>
        <v>8.0870608584088313</v>
      </c>
      <c r="H1096" s="47">
        <f>_xlfn.XLOOKUP(Curso[[#This Row],[Tempo Progr Acum]],Controle[Tempo Esperado Acum],Controle[Data corrida],,1,1)</f>
        <v>44778</v>
      </c>
      <c r="I1096" s="44"/>
      <c r="J1096" s="48">
        <f ca="1">IF(Curso[[#This Row],[Data Prevista]]&gt;TODAY(),0,IF(Curso[[#This Row],[Data Prevista]]=TODAY(),3,2))</f>
        <v>0</v>
      </c>
      <c r="K1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6" s="53" t="str">
        <f>IF((Curso[[#This Row],[Estudado]]-7)&lt;$H$2,"",Curso[[#This Row],[Estudado]]-7)</f>
        <v/>
      </c>
      <c r="M1096" s="53" t="str">
        <f>IF((Curso[[#This Row],[Estudado]]-15)&lt;$H$2,"",Curso[[#This Row],[Estudado]]-15)</f>
        <v/>
      </c>
      <c r="N1096" s="53" t="str">
        <f>IF((Curso[[#This Row],[Estudado]]-30)&lt;$H$2,"",Curso[[#This Row],[Estudado]]-30)</f>
        <v/>
      </c>
      <c r="O1096" s="53" t="str">
        <f>IF((Curso[[#This Row],[Estudado]]-60)&lt;$H$2,"",Curso[[#This Row],[Estudado]]-60)</f>
        <v/>
      </c>
      <c r="P1096" s="53" t="str">
        <f>IF((Curso[[#This Row],[Estudado]]-120)&lt;$H$2,"",Curso[[#This Row],[Estudado]]-120)</f>
        <v/>
      </c>
      <c r="Q1096" s="48"/>
    </row>
    <row r="1097" spans="1:17" x14ac:dyDescent="0.25">
      <c r="A1097" s="44">
        <f t="shared" si="66"/>
        <v>1096</v>
      </c>
      <c r="B1097" s="44" t="s">
        <v>823</v>
      </c>
      <c r="C1097" s="44" t="s">
        <v>906</v>
      </c>
      <c r="D1097" s="45">
        <v>3.8657407407407408E-3</v>
      </c>
      <c r="E1097" s="44"/>
      <c r="F1097" s="45">
        <f>Curso[[#This Row],[Tempo]]*$AG$4</f>
        <v>7.6665266240404347E-3</v>
      </c>
      <c r="G1097" s="46">
        <f t="shared" si="65"/>
        <v>8.094727385032872</v>
      </c>
      <c r="H1097" s="47">
        <f>_xlfn.XLOOKUP(Curso[[#This Row],[Tempo Progr Acum]],Controle[Tempo Esperado Acum],Controle[Data corrida],,1,1)</f>
        <v>44778</v>
      </c>
      <c r="I1097" s="44"/>
      <c r="J1097" s="48">
        <f ca="1">IF(Curso[[#This Row],[Data Prevista]]&gt;TODAY(),0,IF(Curso[[#This Row],[Data Prevista]]=TODAY(),3,2))</f>
        <v>0</v>
      </c>
      <c r="K1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7" s="53" t="str">
        <f>IF((Curso[[#This Row],[Estudado]]-7)&lt;$H$2,"",Curso[[#This Row],[Estudado]]-7)</f>
        <v/>
      </c>
      <c r="M1097" s="53" t="str">
        <f>IF((Curso[[#This Row],[Estudado]]-15)&lt;$H$2,"",Curso[[#This Row],[Estudado]]-15)</f>
        <v/>
      </c>
      <c r="N1097" s="53" t="str">
        <f>IF((Curso[[#This Row],[Estudado]]-30)&lt;$H$2,"",Curso[[#This Row],[Estudado]]-30)</f>
        <v/>
      </c>
      <c r="O1097" s="53" t="str">
        <f>IF((Curso[[#This Row],[Estudado]]-60)&lt;$H$2,"",Curso[[#This Row],[Estudado]]-60)</f>
        <v/>
      </c>
      <c r="P1097" s="53" t="str">
        <f>IF((Curso[[#This Row],[Estudado]]-120)&lt;$H$2,"",Curso[[#This Row],[Estudado]]-120)</f>
        <v/>
      </c>
      <c r="Q1097" s="48"/>
    </row>
    <row r="1098" spans="1:17" x14ac:dyDescent="0.25">
      <c r="A1098" s="44">
        <f t="shared" si="66"/>
        <v>1097</v>
      </c>
      <c r="B1098" s="44" t="s">
        <v>823</v>
      </c>
      <c r="C1098" s="44" t="s">
        <v>907</v>
      </c>
      <c r="D1098" s="45">
        <v>7.4074074074074068E-3</v>
      </c>
      <c r="E1098" s="44"/>
      <c r="F1098" s="45">
        <f>Curso[[#This Row],[Tempo]]*$AG$4</f>
        <v>1.4690350417322988E-2</v>
      </c>
      <c r="G1098" s="46">
        <f t="shared" si="65"/>
        <v>8.1094177354501955</v>
      </c>
      <c r="H1098" s="47">
        <f>_xlfn.XLOOKUP(Curso[[#This Row],[Tempo Progr Acum]],Controle[Tempo Esperado Acum],Controle[Data corrida],,1,1)</f>
        <v>44778</v>
      </c>
      <c r="I1098" s="44"/>
      <c r="J1098" s="48">
        <f ca="1">IF(Curso[[#This Row],[Data Prevista]]&gt;TODAY(),0,IF(Curso[[#This Row],[Data Prevista]]=TODAY(),3,2))</f>
        <v>0</v>
      </c>
      <c r="K1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8" s="53" t="str">
        <f>IF((Curso[[#This Row],[Estudado]]-7)&lt;$H$2,"",Curso[[#This Row],[Estudado]]-7)</f>
        <v/>
      </c>
      <c r="M1098" s="53" t="str">
        <f>IF((Curso[[#This Row],[Estudado]]-15)&lt;$H$2,"",Curso[[#This Row],[Estudado]]-15)</f>
        <v/>
      </c>
      <c r="N1098" s="53" t="str">
        <f>IF((Curso[[#This Row],[Estudado]]-30)&lt;$H$2,"",Curso[[#This Row],[Estudado]]-30)</f>
        <v/>
      </c>
      <c r="O1098" s="53" t="str">
        <f>IF((Curso[[#This Row],[Estudado]]-60)&lt;$H$2,"",Curso[[#This Row],[Estudado]]-60)</f>
        <v/>
      </c>
      <c r="P1098" s="53" t="str">
        <f>IF((Curso[[#This Row],[Estudado]]-120)&lt;$H$2,"",Curso[[#This Row],[Estudado]]-120)</f>
        <v/>
      </c>
      <c r="Q1098" s="48"/>
    </row>
    <row r="1099" spans="1:17" x14ac:dyDescent="0.25">
      <c r="A1099" s="44">
        <f t="shared" si="66"/>
        <v>1098</v>
      </c>
      <c r="B1099" s="44" t="s">
        <v>823</v>
      </c>
      <c r="C1099" s="44" t="s">
        <v>908</v>
      </c>
      <c r="D1099" s="45">
        <v>5.5208333333333333E-3</v>
      </c>
      <c r="E1099" s="44"/>
      <c r="F1099" s="45">
        <f>Curso[[#This Row],[Tempo]]*$AG$4</f>
        <v>1.094890179541104E-2</v>
      </c>
      <c r="G1099" s="46">
        <f t="shared" si="65"/>
        <v>8.1203666372456063</v>
      </c>
      <c r="H1099" s="47">
        <f>_xlfn.XLOOKUP(Curso[[#This Row],[Tempo Progr Acum]],Controle[Tempo Esperado Acum],Controle[Data corrida],,1,1)</f>
        <v>44778</v>
      </c>
      <c r="I1099" s="44"/>
      <c r="J1099" s="48">
        <f ca="1">IF(Curso[[#This Row],[Data Prevista]]&gt;TODAY(),0,IF(Curso[[#This Row],[Data Prevista]]=TODAY(),3,2))</f>
        <v>0</v>
      </c>
      <c r="K1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9" s="53" t="str">
        <f>IF((Curso[[#This Row],[Estudado]]-7)&lt;$H$2,"",Curso[[#This Row],[Estudado]]-7)</f>
        <v/>
      </c>
      <c r="M1099" s="53" t="str">
        <f>IF((Curso[[#This Row],[Estudado]]-15)&lt;$H$2,"",Curso[[#This Row],[Estudado]]-15)</f>
        <v/>
      </c>
      <c r="N1099" s="53" t="str">
        <f>IF((Curso[[#This Row],[Estudado]]-30)&lt;$H$2,"",Curso[[#This Row],[Estudado]]-30)</f>
        <v/>
      </c>
      <c r="O1099" s="53" t="str">
        <f>IF((Curso[[#This Row],[Estudado]]-60)&lt;$H$2,"",Curso[[#This Row],[Estudado]]-60)</f>
        <v/>
      </c>
      <c r="P1099" s="53" t="str">
        <f>IF((Curso[[#This Row],[Estudado]]-120)&lt;$H$2,"",Curso[[#This Row],[Estudado]]-120)</f>
        <v/>
      </c>
      <c r="Q1099" s="48"/>
    </row>
    <row r="1100" spans="1:17" x14ac:dyDescent="0.25">
      <c r="A1100" s="44">
        <f t="shared" si="66"/>
        <v>1099</v>
      </c>
      <c r="B1100" s="44" t="s">
        <v>823</v>
      </c>
      <c r="C1100" s="44" t="s">
        <v>909</v>
      </c>
      <c r="D1100" s="45">
        <v>3.9583333333333337E-3</v>
      </c>
      <c r="E1100" s="44"/>
      <c r="F1100" s="45">
        <f>Curso[[#This Row],[Tempo]]*$AG$4</f>
        <v>7.850156004256972E-3</v>
      </c>
      <c r="G1100" s="46">
        <f t="shared" si="65"/>
        <v>8.1282167932498623</v>
      </c>
      <c r="H1100" s="47">
        <f>_xlfn.XLOOKUP(Curso[[#This Row],[Tempo Progr Acum]],Controle[Tempo Esperado Acum],Controle[Data corrida],,1,1)</f>
        <v>44778</v>
      </c>
      <c r="I1100" s="44"/>
      <c r="J1100" s="48">
        <f ca="1">IF(Curso[[#This Row],[Data Prevista]]&gt;TODAY(),0,IF(Curso[[#This Row],[Data Prevista]]=TODAY(),3,2))</f>
        <v>0</v>
      </c>
      <c r="K1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0" s="53" t="str">
        <f>IF((Curso[[#This Row],[Estudado]]-7)&lt;$H$2,"",Curso[[#This Row],[Estudado]]-7)</f>
        <v/>
      </c>
      <c r="M1100" s="53" t="str">
        <f>IF((Curso[[#This Row],[Estudado]]-15)&lt;$H$2,"",Curso[[#This Row],[Estudado]]-15)</f>
        <v/>
      </c>
      <c r="N1100" s="53" t="str">
        <f>IF((Curso[[#This Row],[Estudado]]-30)&lt;$H$2,"",Curso[[#This Row],[Estudado]]-30)</f>
        <v/>
      </c>
      <c r="O1100" s="53" t="str">
        <f>IF((Curso[[#This Row],[Estudado]]-60)&lt;$H$2,"",Curso[[#This Row],[Estudado]]-60)</f>
        <v/>
      </c>
      <c r="P1100" s="53" t="str">
        <f>IF((Curso[[#This Row],[Estudado]]-120)&lt;$H$2,"",Curso[[#This Row],[Estudado]]-120)</f>
        <v/>
      </c>
      <c r="Q1100" s="48"/>
    </row>
    <row r="1101" spans="1:17" x14ac:dyDescent="0.25">
      <c r="A1101" s="44">
        <f t="shared" si="66"/>
        <v>1100</v>
      </c>
      <c r="B1101" s="44" t="s">
        <v>823</v>
      </c>
      <c r="C1101" s="44" t="s">
        <v>910</v>
      </c>
      <c r="D1101" s="45">
        <v>1.4004629629629629E-3</v>
      </c>
      <c r="E1101" s="44"/>
      <c r="F1101" s="45">
        <f>Curso[[#This Row],[Tempo]]*$AG$4</f>
        <v>2.7773943757751275E-3</v>
      </c>
      <c r="G1101" s="46">
        <f t="shared" si="65"/>
        <v>8.1309941876256371</v>
      </c>
      <c r="H1101" s="47">
        <f>_xlfn.XLOOKUP(Curso[[#This Row],[Tempo Progr Acum]],Controle[Tempo Esperado Acum],Controle[Data corrida],,1,1)</f>
        <v>44778</v>
      </c>
      <c r="I1101" s="44"/>
      <c r="J1101" s="48">
        <f ca="1">IF(Curso[[#This Row],[Data Prevista]]&gt;TODAY(),0,IF(Curso[[#This Row],[Data Prevista]]=TODAY(),3,2))</f>
        <v>0</v>
      </c>
      <c r="K1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1" s="53" t="str">
        <f>IF((Curso[[#This Row],[Estudado]]-7)&lt;$H$2,"",Curso[[#This Row],[Estudado]]-7)</f>
        <v/>
      </c>
      <c r="M1101" s="53" t="str">
        <f>IF((Curso[[#This Row],[Estudado]]-15)&lt;$H$2,"",Curso[[#This Row],[Estudado]]-15)</f>
        <v/>
      </c>
      <c r="N1101" s="53" t="str">
        <f>IF((Curso[[#This Row],[Estudado]]-30)&lt;$H$2,"",Curso[[#This Row],[Estudado]]-30)</f>
        <v/>
      </c>
      <c r="O1101" s="53" t="str">
        <f>IF((Curso[[#This Row],[Estudado]]-60)&lt;$H$2,"",Curso[[#This Row],[Estudado]]-60)</f>
        <v/>
      </c>
      <c r="P1101" s="53" t="str">
        <f>IF((Curso[[#This Row],[Estudado]]-120)&lt;$H$2,"",Curso[[#This Row],[Estudado]]-120)</f>
        <v/>
      </c>
      <c r="Q1101" s="48"/>
    </row>
    <row r="1102" spans="1:17" x14ac:dyDescent="0.25">
      <c r="A1102" s="44">
        <f t="shared" si="66"/>
        <v>1101</v>
      </c>
      <c r="B1102" s="44" t="s">
        <v>823</v>
      </c>
      <c r="C1102" s="44" t="s">
        <v>911</v>
      </c>
      <c r="D1102" s="45">
        <v>3.2754629629629631E-3</v>
      </c>
      <c r="E1102" s="44"/>
      <c r="F1102" s="45">
        <f>Curso[[#This Row],[Tempo]]*$AG$4</f>
        <v>6.4958893251600095E-3</v>
      </c>
      <c r="G1102" s="46">
        <f t="shared" si="65"/>
        <v>8.1374900769507974</v>
      </c>
      <c r="H1102" s="47">
        <f>_xlfn.XLOOKUP(Curso[[#This Row],[Tempo Progr Acum]],Controle[Tempo Esperado Acum],Controle[Data corrida],,1,1)</f>
        <v>44778</v>
      </c>
      <c r="I1102" s="44"/>
      <c r="J1102" s="48">
        <f ca="1">IF(Curso[[#This Row],[Data Prevista]]&gt;TODAY(),0,IF(Curso[[#This Row],[Data Prevista]]=TODAY(),3,2))</f>
        <v>0</v>
      </c>
      <c r="K1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2" s="53" t="str">
        <f>IF((Curso[[#This Row],[Estudado]]-7)&lt;$H$2,"",Curso[[#This Row],[Estudado]]-7)</f>
        <v/>
      </c>
      <c r="M1102" s="53" t="str">
        <f>IF((Curso[[#This Row],[Estudado]]-15)&lt;$H$2,"",Curso[[#This Row],[Estudado]]-15)</f>
        <v/>
      </c>
      <c r="N1102" s="53" t="str">
        <f>IF((Curso[[#This Row],[Estudado]]-30)&lt;$H$2,"",Curso[[#This Row],[Estudado]]-30)</f>
        <v/>
      </c>
      <c r="O1102" s="53" t="str">
        <f>IF((Curso[[#This Row],[Estudado]]-60)&lt;$H$2,"",Curso[[#This Row],[Estudado]]-60)</f>
        <v/>
      </c>
      <c r="P1102" s="53" t="str">
        <f>IF((Curso[[#This Row],[Estudado]]-120)&lt;$H$2,"",Curso[[#This Row],[Estudado]]-120)</f>
        <v/>
      </c>
      <c r="Q1102" s="48"/>
    </row>
    <row r="1103" spans="1:17" x14ac:dyDescent="0.25">
      <c r="A1103" s="44">
        <f t="shared" si="66"/>
        <v>1102</v>
      </c>
      <c r="B1103" s="44" t="s">
        <v>823</v>
      </c>
      <c r="C1103" s="44" t="s">
        <v>912</v>
      </c>
      <c r="D1103" s="45">
        <v>4.2476851851851851E-3</v>
      </c>
      <c r="E1103" s="44"/>
      <c r="F1103" s="45">
        <f>Curso[[#This Row],[Tempo]]*$AG$4</f>
        <v>8.4239978174336511E-3</v>
      </c>
      <c r="G1103" s="46">
        <f t="shared" si="65"/>
        <v>8.1459140747682319</v>
      </c>
      <c r="H1103" s="47">
        <f>_xlfn.XLOOKUP(Curso[[#This Row],[Tempo Progr Acum]],Controle[Tempo Esperado Acum],Controle[Data corrida],,1,1)</f>
        <v>44778</v>
      </c>
      <c r="I1103" s="44"/>
      <c r="J1103" s="48">
        <f ca="1">IF(Curso[[#This Row],[Data Prevista]]&gt;TODAY(),0,IF(Curso[[#This Row],[Data Prevista]]=TODAY(),3,2))</f>
        <v>0</v>
      </c>
      <c r="K1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3" s="53" t="str">
        <f>IF((Curso[[#This Row],[Estudado]]-7)&lt;$H$2,"",Curso[[#This Row],[Estudado]]-7)</f>
        <v/>
      </c>
      <c r="M1103" s="53" t="str">
        <f>IF((Curso[[#This Row],[Estudado]]-15)&lt;$H$2,"",Curso[[#This Row],[Estudado]]-15)</f>
        <v/>
      </c>
      <c r="N1103" s="53" t="str">
        <f>IF((Curso[[#This Row],[Estudado]]-30)&lt;$H$2,"",Curso[[#This Row],[Estudado]]-30)</f>
        <v/>
      </c>
      <c r="O1103" s="53" t="str">
        <f>IF((Curso[[#This Row],[Estudado]]-60)&lt;$H$2,"",Curso[[#This Row],[Estudado]]-60)</f>
        <v/>
      </c>
      <c r="P1103" s="53" t="str">
        <f>IF((Curso[[#This Row],[Estudado]]-120)&lt;$H$2,"",Curso[[#This Row],[Estudado]]-120)</f>
        <v/>
      </c>
      <c r="Q1103" s="48"/>
    </row>
    <row r="1104" spans="1:17" x14ac:dyDescent="0.25">
      <c r="A1104" s="44">
        <f t="shared" si="66"/>
        <v>1103</v>
      </c>
      <c r="B1104" s="44" t="s">
        <v>823</v>
      </c>
      <c r="C1104" s="44" t="s">
        <v>913</v>
      </c>
      <c r="D1104" s="45">
        <v>7.1990740740740739E-3</v>
      </c>
      <c r="E1104" s="44"/>
      <c r="F1104" s="45">
        <f>Curso[[#This Row],[Tempo]]*$AG$4</f>
        <v>1.4277184311835779E-2</v>
      </c>
      <c r="G1104" s="46">
        <f t="shared" si="65"/>
        <v>8.1601912590800669</v>
      </c>
      <c r="H1104" s="47">
        <f>_xlfn.XLOOKUP(Curso[[#This Row],[Tempo Progr Acum]],Controle[Tempo Esperado Acum],Controle[Data corrida],,1,1)</f>
        <v>44778</v>
      </c>
      <c r="I1104" s="44"/>
      <c r="J1104" s="48">
        <f ca="1">IF(Curso[[#This Row],[Data Prevista]]&gt;TODAY(),0,IF(Curso[[#This Row],[Data Prevista]]=TODAY(),3,2))</f>
        <v>0</v>
      </c>
      <c r="K1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4" s="53" t="str">
        <f>IF((Curso[[#This Row],[Estudado]]-7)&lt;$H$2,"",Curso[[#This Row],[Estudado]]-7)</f>
        <v/>
      </c>
      <c r="M1104" s="53" t="str">
        <f>IF((Curso[[#This Row],[Estudado]]-15)&lt;$H$2,"",Curso[[#This Row],[Estudado]]-15)</f>
        <v/>
      </c>
      <c r="N1104" s="53" t="str">
        <f>IF((Curso[[#This Row],[Estudado]]-30)&lt;$H$2,"",Curso[[#This Row],[Estudado]]-30)</f>
        <v/>
      </c>
      <c r="O1104" s="53" t="str">
        <f>IF((Curso[[#This Row],[Estudado]]-60)&lt;$H$2,"",Curso[[#This Row],[Estudado]]-60)</f>
        <v/>
      </c>
      <c r="P1104" s="53" t="str">
        <f>IF((Curso[[#This Row],[Estudado]]-120)&lt;$H$2,"",Curso[[#This Row],[Estudado]]-120)</f>
        <v/>
      </c>
      <c r="Q1104" s="48"/>
    </row>
    <row r="1105" spans="1:17" x14ac:dyDescent="0.25">
      <c r="A1105" s="44">
        <f t="shared" si="66"/>
        <v>1104</v>
      </c>
      <c r="B1105" s="44" t="s">
        <v>823</v>
      </c>
      <c r="C1105" s="44" t="s">
        <v>914</v>
      </c>
      <c r="D1105" s="45">
        <v>3.0787037037037037E-3</v>
      </c>
      <c r="E1105" s="44"/>
      <c r="F1105" s="45">
        <f>Curso[[#This Row],[Tempo]]*$AG$4</f>
        <v>6.1056768921998669E-3</v>
      </c>
      <c r="G1105" s="46">
        <f t="shared" si="65"/>
        <v>8.1662969359722659</v>
      </c>
      <c r="H1105" s="47">
        <f>_xlfn.XLOOKUP(Curso[[#This Row],[Tempo Progr Acum]],Controle[Tempo Esperado Acum],Controle[Data corrida],,1,1)</f>
        <v>44779</v>
      </c>
      <c r="I1105" s="44"/>
      <c r="J1105" s="48">
        <f ca="1">IF(Curso[[#This Row],[Data Prevista]]&gt;TODAY(),0,IF(Curso[[#This Row],[Data Prevista]]=TODAY(),3,2))</f>
        <v>0</v>
      </c>
      <c r="K1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5" s="53" t="str">
        <f>IF((Curso[[#This Row],[Estudado]]-7)&lt;$H$2,"",Curso[[#This Row],[Estudado]]-7)</f>
        <v/>
      </c>
      <c r="M1105" s="53" t="str">
        <f>IF((Curso[[#This Row],[Estudado]]-15)&lt;$H$2,"",Curso[[#This Row],[Estudado]]-15)</f>
        <v/>
      </c>
      <c r="N1105" s="53" t="str">
        <f>IF((Curso[[#This Row],[Estudado]]-30)&lt;$H$2,"",Curso[[#This Row],[Estudado]]-30)</f>
        <v/>
      </c>
      <c r="O1105" s="53" t="str">
        <f>IF((Curso[[#This Row],[Estudado]]-60)&lt;$H$2,"",Curso[[#This Row],[Estudado]]-60)</f>
        <v/>
      </c>
      <c r="P1105" s="53" t="str">
        <f>IF((Curso[[#This Row],[Estudado]]-120)&lt;$H$2,"",Curso[[#This Row],[Estudado]]-120)</f>
        <v/>
      </c>
      <c r="Q1105" s="48"/>
    </row>
    <row r="1106" spans="1:17" x14ac:dyDescent="0.25">
      <c r="A1106" s="44">
        <f t="shared" si="66"/>
        <v>1105</v>
      </c>
      <c r="B1106" s="44" t="s">
        <v>823</v>
      </c>
      <c r="C1106" s="44" t="s">
        <v>915</v>
      </c>
      <c r="D1106" s="45">
        <v>8.4953703703703701E-3</v>
      </c>
      <c r="E1106" s="44"/>
      <c r="F1106" s="45">
        <f>Curso[[#This Row],[Tempo]]*$AG$4</f>
        <v>1.6847995634867302E-2</v>
      </c>
      <c r="G1106" s="46">
        <f t="shared" si="65"/>
        <v>8.1831449316071332</v>
      </c>
      <c r="H1106" s="47">
        <f>_xlfn.XLOOKUP(Curso[[#This Row],[Tempo Progr Acum]],Controle[Tempo Esperado Acum],Controle[Data corrida],,1,1)</f>
        <v>44779</v>
      </c>
      <c r="I1106" s="44"/>
      <c r="J1106" s="48">
        <f ca="1">IF(Curso[[#This Row],[Data Prevista]]&gt;TODAY(),0,IF(Curso[[#This Row],[Data Prevista]]=TODAY(),3,2))</f>
        <v>0</v>
      </c>
      <c r="K1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6" s="53" t="str">
        <f>IF((Curso[[#This Row],[Estudado]]-7)&lt;$H$2,"",Curso[[#This Row],[Estudado]]-7)</f>
        <v/>
      </c>
      <c r="M1106" s="53" t="str">
        <f>IF((Curso[[#This Row],[Estudado]]-15)&lt;$H$2,"",Curso[[#This Row],[Estudado]]-15)</f>
        <v/>
      </c>
      <c r="N1106" s="53" t="str">
        <f>IF((Curso[[#This Row],[Estudado]]-30)&lt;$H$2,"",Curso[[#This Row],[Estudado]]-30)</f>
        <v/>
      </c>
      <c r="O1106" s="53" t="str">
        <f>IF((Curso[[#This Row],[Estudado]]-60)&lt;$H$2,"",Curso[[#This Row],[Estudado]]-60)</f>
        <v/>
      </c>
      <c r="P1106" s="53" t="str">
        <f>IF((Curso[[#This Row],[Estudado]]-120)&lt;$H$2,"",Curso[[#This Row],[Estudado]]-120)</f>
        <v/>
      </c>
      <c r="Q1106" s="48"/>
    </row>
    <row r="1107" spans="1:17" x14ac:dyDescent="0.25">
      <c r="A1107" s="44">
        <f t="shared" si="66"/>
        <v>1106</v>
      </c>
      <c r="B1107" s="44" t="s">
        <v>823</v>
      </c>
      <c r="C1107" s="44" t="s">
        <v>916</v>
      </c>
      <c r="D1107" s="45">
        <v>8.4490740740740741E-3</v>
      </c>
      <c r="E1107" s="44"/>
      <c r="F1107" s="45">
        <f>Curso[[#This Row],[Tempo]]*$AG$4</f>
        <v>1.6756180944759034E-2</v>
      </c>
      <c r="G1107" s="46">
        <f t="shared" si="65"/>
        <v>8.1999011125518919</v>
      </c>
      <c r="H1107" s="47">
        <f>_xlfn.XLOOKUP(Curso[[#This Row],[Tempo Progr Acum]],Controle[Tempo Esperado Acum],Controle[Data corrida],,1,1)</f>
        <v>44779</v>
      </c>
      <c r="I1107" s="44"/>
      <c r="J1107" s="48">
        <f ca="1">IF(Curso[[#This Row],[Data Prevista]]&gt;TODAY(),0,IF(Curso[[#This Row],[Data Prevista]]=TODAY(),3,2))</f>
        <v>0</v>
      </c>
      <c r="K1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7" s="53" t="str">
        <f>IF((Curso[[#This Row],[Estudado]]-7)&lt;$H$2,"",Curso[[#This Row],[Estudado]]-7)</f>
        <v/>
      </c>
      <c r="M1107" s="53" t="str">
        <f>IF((Curso[[#This Row],[Estudado]]-15)&lt;$H$2,"",Curso[[#This Row],[Estudado]]-15)</f>
        <v/>
      </c>
      <c r="N1107" s="53" t="str">
        <f>IF((Curso[[#This Row],[Estudado]]-30)&lt;$H$2,"",Curso[[#This Row],[Estudado]]-30)</f>
        <v/>
      </c>
      <c r="O1107" s="53" t="str">
        <f>IF((Curso[[#This Row],[Estudado]]-60)&lt;$H$2,"",Curso[[#This Row],[Estudado]]-60)</f>
        <v/>
      </c>
      <c r="P1107" s="53" t="str">
        <f>IF((Curso[[#This Row],[Estudado]]-120)&lt;$H$2,"",Curso[[#This Row],[Estudado]]-120)</f>
        <v/>
      </c>
      <c r="Q1107" s="48"/>
    </row>
    <row r="1108" spans="1:17" x14ac:dyDescent="0.25">
      <c r="A1108" s="44">
        <f t="shared" si="66"/>
        <v>1107</v>
      </c>
      <c r="B1108" s="44" t="s">
        <v>823</v>
      </c>
      <c r="C1108" s="44" t="s">
        <v>917</v>
      </c>
      <c r="D1108" s="45">
        <v>0</v>
      </c>
      <c r="E1108" s="44" t="s">
        <v>7</v>
      </c>
      <c r="F1108" s="45">
        <f>Curso[[#This Row],[Tempo]]*$AG$4</f>
        <v>0</v>
      </c>
      <c r="G1108" s="46">
        <f t="shared" si="65"/>
        <v>8.1999011125518919</v>
      </c>
      <c r="H1108" s="47">
        <f>_xlfn.XLOOKUP(Curso[[#This Row],[Tempo Progr Acum]],Controle[Tempo Esperado Acum],Controle[Data corrida],,1,1)</f>
        <v>44779</v>
      </c>
      <c r="I1108" s="44"/>
      <c r="J1108" s="48">
        <f ca="1">IF(Curso[[#This Row],[Data Prevista]]&gt;TODAY(),0,IF(Curso[[#This Row],[Data Prevista]]=TODAY(),3,2))</f>
        <v>0</v>
      </c>
      <c r="K1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8" s="53" t="str">
        <f>IF((Curso[[#This Row],[Estudado]]-7)&lt;$H$2,"",Curso[[#This Row],[Estudado]]-7)</f>
        <v/>
      </c>
      <c r="M1108" s="53" t="str">
        <f>IF((Curso[[#This Row],[Estudado]]-15)&lt;$H$2,"",Curso[[#This Row],[Estudado]]-15)</f>
        <v/>
      </c>
      <c r="N1108" s="53" t="str">
        <f>IF((Curso[[#This Row],[Estudado]]-30)&lt;$H$2,"",Curso[[#This Row],[Estudado]]-30)</f>
        <v/>
      </c>
      <c r="O1108" s="53" t="str">
        <f>IF((Curso[[#This Row],[Estudado]]-60)&lt;$H$2,"",Curso[[#This Row],[Estudado]]-60)</f>
        <v/>
      </c>
      <c r="P1108" s="53" t="str">
        <f>IF((Curso[[#This Row],[Estudado]]-120)&lt;$H$2,"",Curso[[#This Row],[Estudado]]-120)</f>
        <v/>
      </c>
      <c r="Q1108" s="48"/>
    </row>
    <row r="1109" spans="1:17" x14ac:dyDescent="0.25">
      <c r="A1109" s="44">
        <f t="shared" si="66"/>
        <v>1108</v>
      </c>
      <c r="B1109" s="44" t="s">
        <v>823</v>
      </c>
      <c r="C1109" s="44" t="s">
        <v>918</v>
      </c>
      <c r="D1109" s="45">
        <v>5.9490740740740745E-3</v>
      </c>
      <c r="E1109" s="44"/>
      <c r="F1109" s="45">
        <f>Curso[[#This Row],[Tempo]]*$AG$4</f>
        <v>1.1798187678912527E-2</v>
      </c>
      <c r="G1109" s="46">
        <f t="shared" si="65"/>
        <v>8.211699300230805</v>
      </c>
      <c r="H1109" s="47">
        <f>_xlfn.XLOOKUP(Curso[[#This Row],[Tempo Progr Acum]],Controle[Tempo Esperado Acum],Controle[Data corrida],,1,1)</f>
        <v>44779</v>
      </c>
      <c r="I1109" s="44"/>
      <c r="J1109" s="48">
        <f ca="1">IF(Curso[[#This Row],[Data Prevista]]&gt;TODAY(),0,IF(Curso[[#This Row],[Data Prevista]]=TODAY(),3,2))</f>
        <v>0</v>
      </c>
      <c r="K1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9" s="53" t="str">
        <f>IF((Curso[[#This Row],[Estudado]]-7)&lt;$H$2,"",Curso[[#This Row],[Estudado]]-7)</f>
        <v/>
      </c>
      <c r="M1109" s="53" t="str">
        <f>IF((Curso[[#This Row],[Estudado]]-15)&lt;$H$2,"",Curso[[#This Row],[Estudado]]-15)</f>
        <v/>
      </c>
      <c r="N1109" s="53" t="str">
        <f>IF((Curso[[#This Row],[Estudado]]-30)&lt;$H$2,"",Curso[[#This Row],[Estudado]]-30)</f>
        <v/>
      </c>
      <c r="O1109" s="53" t="str">
        <f>IF((Curso[[#This Row],[Estudado]]-60)&lt;$H$2,"",Curso[[#This Row],[Estudado]]-60)</f>
        <v/>
      </c>
      <c r="P1109" s="53" t="str">
        <f>IF((Curso[[#This Row],[Estudado]]-120)&lt;$H$2,"",Curso[[#This Row],[Estudado]]-120)</f>
        <v/>
      </c>
      <c r="Q1109" s="48"/>
    </row>
    <row r="1110" spans="1:17" x14ac:dyDescent="0.25">
      <c r="A1110" s="44">
        <f t="shared" si="66"/>
        <v>1109</v>
      </c>
      <c r="B1110" s="44" t="s">
        <v>823</v>
      </c>
      <c r="C1110" s="44" t="s">
        <v>919</v>
      </c>
      <c r="D1110" s="45">
        <v>6.4583333333333333E-3</v>
      </c>
      <c r="E1110" s="44"/>
      <c r="F1110" s="45">
        <f>Curso[[#This Row],[Tempo]]*$AG$4</f>
        <v>1.2808149270103481E-2</v>
      </c>
      <c r="G1110" s="46">
        <f t="shared" si="65"/>
        <v>8.2245074495009085</v>
      </c>
      <c r="H1110" s="47">
        <f>_xlfn.XLOOKUP(Curso[[#This Row],[Tempo Progr Acum]],Controle[Tempo Esperado Acum],Controle[Data corrida],,1,1)</f>
        <v>44779</v>
      </c>
      <c r="I1110" s="44"/>
      <c r="J1110" s="48">
        <f ca="1">IF(Curso[[#This Row],[Data Prevista]]&gt;TODAY(),0,IF(Curso[[#This Row],[Data Prevista]]=TODAY(),3,2))</f>
        <v>0</v>
      </c>
      <c r="K1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0" s="53" t="str">
        <f>IF((Curso[[#This Row],[Estudado]]-7)&lt;$H$2,"",Curso[[#This Row],[Estudado]]-7)</f>
        <v/>
      </c>
      <c r="M1110" s="53" t="str">
        <f>IF((Curso[[#This Row],[Estudado]]-15)&lt;$H$2,"",Curso[[#This Row],[Estudado]]-15)</f>
        <v/>
      </c>
      <c r="N1110" s="53" t="str">
        <f>IF((Curso[[#This Row],[Estudado]]-30)&lt;$H$2,"",Curso[[#This Row],[Estudado]]-30)</f>
        <v/>
      </c>
      <c r="O1110" s="53" t="str">
        <f>IF((Curso[[#This Row],[Estudado]]-60)&lt;$H$2,"",Curso[[#This Row],[Estudado]]-60)</f>
        <v/>
      </c>
      <c r="P1110" s="53" t="str">
        <f>IF((Curso[[#This Row],[Estudado]]-120)&lt;$H$2,"",Curso[[#This Row],[Estudado]]-120)</f>
        <v/>
      </c>
      <c r="Q1110" s="48"/>
    </row>
    <row r="1111" spans="1:17" x14ac:dyDescent="0.25">
      <c r="A1111" s="44">
        <f t="shared" si="66"/>
        <v>1110</v>
      </c>
      <c r="B1111" s="44" t="s">
        <v>823</v>
      </c>
      <c r="C1111" s="44" t="s">
        <v>920</v>
      </c>
      <c r="D1111" s="45">
        <v>0</v>
      </c>
      <c r="E1111" s="44" t="s">
        <v>7</v>
      </c>
      <c r="F1111" s="45">
        <f>Curso[[#This Row],[Tempo]]*$AG$4</f>
        <v>0</v>
      </c>
      <c r="G1111" s="46">
        <f t="shared" si="65"/>
        <v>8.2245074495009085</v>
      </c>
      <c r="H1111" s="47">
        <f>_xlfn.XLOOKUP(Curso[[#This Row],[Tempo Progr Acum]],Controle[Tempo Esperado Acum],Controle[Data corrida],,1,1)</f>
        <v>44779</v>
      </c>
      <c r="I1111" s="44"/>
      <c r="J1111" s="48">
        <f ca="1">IF(Curso[[#This Row],[Data Prevista]]&gt;TODAY(),0,IF(Curso[[#This Row],[Data Prevista]]=TODAY(),3,2))</f>
        <v>0</v>
      </c>
      <c r="K1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1" s="53" t="str">
        <f>IF((Curso[[#This Row],[Estudado]]-7)&lt;$H$2,"",Curso[[#This Row],[Estudado]]-7)</f>
        <v/>
      </c>
      <c r="M1111" s="53" t="str">
        <f>IF((Curso[[#This Row],[Estudado]]-15)&lt;$H$2,"",Curso[[#This Row],[Estudado]]-15)</f>
        <v/>
      </c>
      <c r="N1111" s="53" t="str">
        <f>IF((Curso[[#This Row],[Estudado]]-30)&lt;$H$2,"",Curso[[#This Row],[Estudado]]-30)</f>
        <v/>
      </c>
      <c r="O1111" s="53" t="str">
        <f>IF((Curso[[#This Row],[Estudado]]-60)&lt;$H$2,"",Curso[[#This Row],[Estudado]]-60)</f>
        <v/>
      </c>
      <c r="P1111" s="53" t="str">
        <f>IF((Curso[[#This Row],[Estudado]]-120)&lt;$H$2,"",Curso[[#This Row],[Estudado]]-120)</f>
        <v/>
      </c>
      <c r="Q1111" s="48"/>
    </row>
    <row r="1112" spans="1:17" x14ac:dyDescent="0.25">
      <c r="A1112" s="44">
        <f t="shared" si="66"/>
        <v>1111</v>
      </c>
      <c r="B1112" s="44" t="s">
        <v>823</v>
      </c>
      <c r="C1112" s="44" t="s">
        <v>921</v>
      </c>
      <c r="D1112" s="45">
        <v>7.2569444444444443E-3</v>
      </c>
      <c r="E1112" s="44"/>
      <c r="F1112" s="45">
        <f>Curso[[#This Row],[Tempo]]*$AG$4</f>
        <v>1.4391952674471116E-2</v>
      </c>
      <c r="G1112" s="46">
        <f t="shared" si="65"/>
        <v>8.2388994021753792</v>
      </c>
      <c r="H1112" s="47">
        <f>_xlfn.XLOOKUP(Curso[[#This Row],[Tempo Progr Acum]],Controle[Tempo Esperado Acum],Controle[Data corrida],,1,1)</f>
        <v>44779</v>
      </c>
      <c r="I1112" s="44"/>
      <c r="J1112" s="48">
        <f ca="1">IF(Curso[[#This Row],[Data Prevista]]&gt;TODAY(),0,IF(Curso[[#This Row],[Data Prevista]]=TODAY(),3,2))</f>
        <v>0</v>
      </c>
      <c r="K1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2" s="53" t="str">
        <f>IF((Curso[[#This Row],[Estudado]]-7)&lt;$H$2,"",Curso[[#This Row],[Estudado]]-7)</f>
        <v/>
      </c>
      <c r="M1112" s="53" t="str">
        <f>IF((Curso[[#This Row],[Estudado]]-15)&lt;$H$2,"",Curso[[#This Row],[Estudado]]-15)</f>
        <v/>
      </c>
      <c r="N1112" s="53" t="str">
        <f>IF((Curso[[#This Row],[Estudado]]-30)&lt;$H$2,"",Curso[[#This Row],[Estudado]]-30)</f>
        <v/>
      </c>
      <c r="O1112" s="53" t="str">
        <f>IF((Curso[[#This Row],[Estudado]]-60)&lt;$H$2,"",Curso[[#This Row],[Estudado]]-60)</f>
        <v/>
      </c>
      <c r="P1112" s="53" t="str">
        <f>IF((Curso[[#This Row],[Estudado]]-120)&lt;$H$2,"",Curso[[#This Row],[Estudado]]-120)</f>
        <v/>
      </c>
      <c r="Q1112" s="48"/>
    </row>
    <row r="1113" spans="1:17" x14ac:dyDescent="0.25">
      <c r="A1113" s="44">
        <f t="shared" si="66"/>
        <v>1112</v>
      </c>
      <c r="B1113" s="44" t="s">
        <v>823</v>
      </c>
      <c r="C1113" s="44" t="s">
        <v>922</v>
      </c>
      <c r="D1113" s="45">
        <v>5.3356481481481484E-3</v>
      </c>
      <c r="E1113" s="44"/>
      <c r="F1113" s="45">
        <f>Curso[[#This Row],[Tempo]]*$AG$4</f>
        <v>1.0581643034977965E-2</v>
      </c>
      <c r="G1113" s="46">
        <f t="shared" si="65"/>
        <v>8.2494810452103575</v>
      </c>
      <c r="H1113" s="47">
        <f>_xlfn.XLOOKUP(Curso[[#This Row],[Tempo Progr Acum]],Controle[Tempo Esperado Acum],Controle[Data corrida],,1,1)</f>
        <v>44781</v>
      </c>
      <c r="I1113" s="44"/>
      <c r="J1113" s="48">
        <f ca="1">IF(Curso[[#This Row],[Data Prevista]]&gt;TODAY(),0,IF(Curso[[#This Row],[Data Prevista]]=TODAY(),3,2))</f>
        <v>0</v>
      </c>
      <c r="K1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3" s="53" t="str">
        <f>IF((Curso[[#This Row],[Estudado]]-7)&lt;$H$2,"",Curso[[#This Row],[Estudado]]-7)</f>
        <v/>
      </c>
      <c r="M1113" s="53" t="str">
        <f>IF((Curso[[#This Row],[Estudado]]-15)&lt;$H$2,"",Curso[[#This Row],[Estudado]]-15)</f>
        <v/>
      </c>
      <c r="N1113" s="53" t="str">
        <f>IF((Curso[[#This Row],[Estudado]]-30)&lt;$H$2,"",Curso[[#This Row],[Estudado]]-30)</f>
        <v/>
      </c>
      <c r="O1113" s="53" t="str">
        <f>IF((Curso[[#This Row],[Estudado]]-60)&lt;$H$2,"",Curso[[#This Row],[Estudado]]-60)</f>
        <v/>
      </c>
      <c r="P1113" s="53" t="str">
        <f>IF((Curso[[#This Row],[Estudado]]-120)&lt;$H$2,"",Curso[[#This Row],[Estudado]]-120)</f>
        <v/>
      </c>
      <c r="Q1113" s="48"/>
    </row>
    <row r="1114" spans="1:17" x14ac:dyDescent="0.25">
      <c r="A1114" s="44">
        <f t="shared" si="66"/>
        <v>1113</v>
      </c>
      <c r="B1114" s="44" t="s">
        <v>823</v>
      </c>
      <c r="C1114" s="44" t="s">
        <v>923</v>
      </c>
      <c r="D1114" s="45">
        <v>7.2569444444444443E-3</v>
      </c>
      <c r="E1114" s="44"/>
      <c r="F1114" s="45">
        <f>Curso[[#This Row],[Tempo]]*$AG$4</f>
        <v>1.4391952674471116E-2</v>
      </c>
      <c r="G1114" s="46">
        <f t="shared" si="65"/>
        <v>8.2638729978848282</v>
      </c>
      <c r="H1114" s="47">
        <f>_xlfn.XLOOKUP(Curso[[#This Row],[Tempo Progr Acum]],Controle[Tempo Esperado Acum],Controle[Data corrida],,1,1)</f>
        <v>44781</v>
      </c>
      <c r="I1114" s="44"/>
      <c r="J1114" s="48">
        <f ca="1">IF(Curso[[#This Row],[Data Prevista]]&gt;TODAY(),0,IF(Curso[[#This Row],[Data Prevista]]=TODAY(),3,2))</f>
        <v>0</v>
      </c>
      <c r="K1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4" s="53" t="str">
        <f>IF((Curso[[#This Row],[Estudado]]-7)&lt;$H$2,"",Curso[[#This Row],[Estudado]]-7)</f>
        <v/>
      </c>
      <c r="M1114" s="53" t="str">
        <f>IF((Curso[[#This Row],[Estudado]]-15)&lt;$H$2,"",Curso[[#This Row],[Estudado]]-15)</f>
        <v/>
      </c>
      <c r="N1114" s="53" t="str">
        <f>IF((Curso[[#This Row],[Estudado]]-30)&lt;$H$2,"",Curso[[#This Row],[Estudado]]-30)</f>
        <v/>
      </c>
      <c r="O1114" s="53" t="str">
        <f>IF((Curso[[#This Row],[Estudado]]-60)&lt;$H$2,"",Curso[[#This Row],[Estudado]]-60)</f>
        <v/>
      </c>
      <c r="P1114" s="53" t="str">
        <f>IF((Curso[[#This Row],[Estudado]]-120)&lt;$H$2,"",Curso[[#This Row],[Estudado]]-120)</f>
        <v/>
      </c>
      <c r="Q1114" s="48"/>
    </row>
    <row r="1115" spans="1:17" x14ac:dyDescent="0.25">
      <c r="A1115" s="44">
        <f t="shared" si="66"/>
        <v>1114</v>
      </c>
      <c r="B1115" s="44" t="s">
        <v>823</v>
      </c>
      <c r="C1115" s="44" t="s">
        <v>924</v>
      </c>
      <c r="D1115" s="45">
        <v>4.8958333333333328E-3</v>
      </c>
      <c r="E1115" s="44"/>
      <c r="F1115" s="45">
        <f>Curso[[#This Row],[Tempo]]*$AG$4</f>
        <v>9.7094034789494115E-3</v>
      </c>
      <c r="G1115" s="46">
        <f t="shared" si="65"/>
        <v>8.2735824013637771</v>
      </c>
      <c r="H1115" s="47">
        <f>_xlfn.XLOOKUP(Curso[[#This Row],[Tempo Progr Acum]],Controle[Tempo Esperado Acum],Controle[Data corrida],,1,1)</f>
        <v>44781</v>
      </c>
      <c r="I1115" s="44"/>
      <c r="J1115" s="48">
        <f ca="1">IF(Curso[[#This Row],[Data Prevista]]&gt;TODAY(),0,IF(Curso[[#This Row],[Data Prevista]]=TODAY(),3,2))</f>
        <v>0</v>
      </c>
      <c r="K1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5" s="53" t="str">
        <f>IF((Curso[[#This Row],[Estudado]]-7)&lt;$H$2,"",Curso[[#This Row],[Estudado]]-7)</f>
        <v/>
      </c>
      <c r="M1115" s="53" t="str">
        <f>IF((Curso[[#This Row],[Estudado]]-15)&lt;$H$2,"",Curso[[#This Row],[Estudado]]-15)</f>
        <v/>
      </c>
      <c r="N1115" s="53" t="str">
        <f>IF((Curso[[#This Row],[Estudado]]-30)&lt;$H$2,"",Curso[[#This Row],[Estudado]]-30)</f>
        <v/>
      </c>
      <c r="O1115" s="53" t="str">
        <f>IF((Curso[[#This Row],[Estudado]]-60)&lt;$H$2,"",Curso[[#This Row],[Estudado]]-60)</f>
        <v/>
      </c>
      <c r="P1115" s="53" t="str">
        <f>IF((Curso[[#This Row],[Estudado]]-120)&lt;$H$2,"",Curso[[#This Row],[Estudado]]-120)</f>
        <v/>
      </c>
      <c r="Q1115" s="48"/>
    </row>
    <row r="1116" spans="1:17" x14ac:dyDescent="0.25">
      <c r="A1116" s="44">
        <f t="shared" si="66"/>
        <v>1115</v>
      </c>
      <c r="B1116" s="44" t="s">
        <v>823</v>
      </c>
      <c r="C1116" s="44" t="s">
        <v>925</v>
      </c>
      <c r="D1116" s="45">
        <v>5.162037037037037E-3</v>
      </c>
      <c r="E1116" s="44"/>
      <c r="F1116" s="45">
        <f>Curso[[#This Row],[Tempo]]*$AG$4</f>
        <v>1.0237337947071958E-2</v>
      </c>
      <c r="G1116" s="46">
        <f t="shared" si="65"/>
        <v>8.2838197393108484</v>
      </c>
      <c r="H1116" s="47">
        <f>_xlfn.XLOOKUP(Curso[[#This Row],[Tempo Progr Acum]],Controle[Tempo Esperado Acum],Controle[Data corrida],,1,1)</f>
        <v>44781</v>
      </c>
      <c r="I1116" s="44"/>
      <c r="J1116" s="48">
        <f ca="1">IF(Curso[[#This Row],[Data Prevista]]&gt;TODAY(),0,IF(Curso[[#This Row],[Data Prevista]]=TODAY(),3,2))</f>
        <v>0</v>
      </c>
      <c r="K1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6" s="53" t="str">
        <f>IF((Curso[[#This Row],[Estudado]]-7)&lt;$H$2,"",Curso[[#This Row],[Estudado]]-7)</f>
        <v/>
      </c>
      <c r="M1116" s="53" t="str">
        <f>IF((Curso[[#This Row],[Estudado]]-15)&lt;$H$2,"",Curso[[#This Row],[Estudado]]-15)</f>
        <v/>
      </c>
      <c r="N1116" s="53" t="str">
        <f>IF((Curso[[#This Row],[Estudado]]-30)&lt;$H$2,"",Curso[[#This Row],[Estudado]]-30)</f>
        <v/>
      </c>
      <c r="O1116" s="53" t="str">
        <f>IF((Curso[[#This Row],[Estudado]]-60)&lt;$H$2,"",Curso[[#This Row],[Estudado]]-60)</f>
        <v/>
      </c>
      <c r="P1116" s="53" t="str">
        <f>IF((Curso[[#This Row],[Estudado]]-120)&lt;$H$2,"",Curso[[#This Row],[Estudado]]-120)</f>
        <v/>
      </c>
      <c r="Q1116" s="48"/>
    </row>
    <row r="1117" spans="1:17" x14ac:dyDescent="0.25">
      <c r="A1117" s="44">
        <f t="shared" si="66"/>
        <v>1116</v>
      </c>
      <c r="B1117" s="44" t="s">
        <v>823</v>
      </c>
      <c r="C1117" s="44" t="s">
        <v>926</v>
      </c>
      <c r="D1117" s="45">
        <v>5.1967592592592595E-3</v>
      </c>
      <c r="E1117" s="44"/>
      <c r="F1117" s="45">
        <f>Curso[[#This Row],[Tempo]]*$AG$4</f>
        <v>1.030619896465316E-2</v>
      </c>
      <c r="G1117" s="46">
        <f t="shared" si="65"/>
        <v>8.294125938275501</v>
      </c>
      <c r="H1117" s="47">
        <f>_xlfn.XLOOKUP(Curso[[#This Row],[Tempo Progr Acum]],Controle[Tempo Esperado Acum],Controle[Data corrida],,1,1)</f>
        <v>44781</v>
      </c>
      <c r="I1117" s="44"/>
      <c r="J1117" s="48">
        <f ca="1">IF(Curso[[#This Row],[Data Prevista]]&gt;TODAY(),0,IF(Curso[[#This Row],[Data Prevista]]=TODAY(),3,2))</f>
        <v>0</v>
      </c>
      <c r="K1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7" s="53" t="str">
        <f>IF((Curso[[#This Row],[Estudado]]-7)&lt;$H$2,"",Curso[[#This Row],[Estudado]]-7)</f>
        <v/>
      </c>
      <c r="M1117" s="53" t="str">
        <f>IF((Curso[[#This Row],[Estudado]]-15)&lt;$H$2,"",Curso[[#This Row],[Estudado]]-15)</f>
        <v/>
      </c>
      <c r="N1117" s="53" t="str">
        <f>IF((Curso[[#This Row],[Estudado]]-30)&lt;$H$2,"",Curso[[#This Row],[Estudado]]-30)</f>
        <v/>
      </c>
      <c r="O1117" s="53" t="str">
        <f>IF((Curso[[#This Row],[Estudado]]-60)&lt;$H$2,"",Curso[[#This Row],[Estudado]]-60)</f>
        <v/>
      </c>
      <c r="P1117" s="53" t="str">
        <f>IF((Curso[[#This Row],[Estudado]]-120)&lt;$H$2,"",Curso[[#This Row],[Estudado]]-120)</f>
        <v/>
      </c>
      <c r="Q1117" s="48"/>
    </row>
    <row r="1118" spans="1:17" x14ac:dyDescent="0.25">
      <c r="A1118" s="44">
        <f t="shared" si="66"/>
        <v>1117</v>
      </c>
      <c r="B1118" s="44" t="s">
        <v>823</v>
      </c>
      <c r="C1118" s="44" t="s">
        <v>927</v>
      </c>
      <c r="D1118" s="45">
        <v>6.5972222222222222E-3</v>
      </c>
      <c r="E1118" s="44"/>
      <c r="F1118" s="45">
        <f>Curso[[#This Row],[Tempo]]*$AG$4</f>
        <v>1.3083593340428287E-2</v>
      </c>
      <c r="G1118" s="46">
        <f t="shared" si="65"/>
        <v>8.3072095316159285</v>
      </c>
      <c r="H1118" s="47">
        <f>_xlfn.XLOOKUP(Curso[[#This Row],[Tempo Progr Acum]],Controle[Tempo Esperado Acum],Controle[Data corrida],,1,1)</f>
        <v>44781</v>
      </c>
      <c r="I1118" s="44"/>
      <c r="J1118" s="48">
        <f ca="1">IF(Curso[[#This Row],[Data Prevista]]&gt;TODAY(),0,IF(Curso[[#This Row],[Data Prevista]]=TODAY(),3,2))</f>
        <v>0</v>
      </c>
      <c r="K1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8" s="53" t="str">
        <f>IF((Curso[[#This Row],[Estudado]]-7)&lt;$H$2,"",Curso[[#This Row],[Estudado]]-7)</f>
        <v/>
      </c>
      <c r="M1118" s="53" t="str">
        <f>IF((Curso[[#This Row],[Estudado]]-15)&lt;$H$2,"",Curso[[#This Row],[Estudado]]-15)</f>
        <v/>
      </c>
      <c r="N1118" s="53" t="str">
        <f>IF((Curso[[#This Row],[Estudado]]-30)&lt;$H$2,"",Curso[[#This Row],[Estudado]]-30)</f>
        <v/>
      </c>
      <c r="O1118" s="53" t="str">
        <f>IF((Curso[[#This Row],[Estudado]]-60)&lt;$H$2,"",Curso[[#This Row],[Estudado]]-60)</f>
        <v/>
      </c>
      <c r="P1118" s="53" t="str">
        <f>IF((Curso[[#This Row],[Estudado]]-120)&lt;$H$2,"",Curso[[#This Row],[Estudado]]-120)</f>
        <v/>
      </c>
      <c r="Q1118" s="48"/>
    </row>
    <row r="1119" spans="1:17" x14ac:dyDescent="0.25">
      <c r="A1119" s="44">
        <f t="shared" si="66"/>
        <v>1118</v>
      </c>
      <c r="B1119" s="44" t="s">
        <v>823</v>
      </c>
      <c r="C1119" s="44" t="s">
        <v>928</v>
      </c>
      <c r="D1119" s="45">
        <v>8.6458333333333335E-3</v>
      </c>
      <c r="E1119" s="44"/>
      <c r="F1119" s="45">
        <f>Curso[[#This Row],[Tempo]]*$AG$4</f>
        <v>1.7146393377719175E-2</v>
      </c>
      <c r="G1119" s="46">
        <f t="shared" si="65"/>
        <v>8.3243559249936485</v>
      </c>
      <c r="H1119" s="47">
        <f>_xlfn.XLOOKUP(Curso[[#This Row],[Tempo Progr Acum]],Controle[Tempo Esperado Acum],Controle[Data corrida],,1,1)</f>
        <v>44781</v>
      </c>
      <c r="I1119" s="44"/>
      <c r="J1119" s="48">
        <f ca="1">IF(Curso[[#This Row],[Data Prevista]]&gt;TODAY(),0,IF(Curso[[#This Row],[Data Prevista]]=TODAY(),3,2))</f>
        <v>0</v>
      </c>
      <c r="K1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9" s="53" t="str">
        <f>IF((Curso[[#This Row],[Estudado]]-7)&lt;$H$2,"",Curso[[#This Row],[Estudado]]-7)</f>
        <v/>
      </c>
      <c r="M1119" s="53" t="str">
        <f>IF((Curso[[#This Row],[Estudado]]-15)&lt;$H$2,"",Curso[[#This Row],[Estudado]]-15)</f>
        <v/>
      </c>
      <c r="N1119" s="53" t="str">
        <f>IF((Curso[[#This Row],[Estudado]]-30)&lt;$H$2,"",Curso[[#This Row],[Estudado]]-30)</f>
        <v/>
      </c>
      <c r="O1119" s="53" t="str">
        <f>IF((Curso[[#This Row],[Estudado]]-60)&lt;$H$2,"",Curso[[#This Row],[Estudado]]-60)</f>
        <v/>
      </c>
      <c r="P1119" s="53" t="str">
        <f>IF((Curso[[#This Row],[Estudado]]-120)&lt;$H$2,"",Curso[[#This Row],[Estudado]]-120)</f>
        <v/>
      </c>
      <c r="Q1119" s="48"/>
    </row>
    <row r="1120" spans="1:17" x14ac:dyDescent="0.25">
      <c r="A1120" s="44">
        <f t="shared" si="66"/>
        <v>1119</v>
      </c>
      <c r="B1120" s="44" t="s">
        <v>823</v>
      </c>
      <c r="C1120" s="44" t="s">
        <v>68</v>
      </c>
      <c r="D1120" s="45">
        <v>0</v>
      </c>
      <c r="E1120" s="44" t="s">
        <v>69</v>
      </c>
      <c r="F1120" s="45">
        <f>Curso[[#This Row],[Tempo]]*$AG$4</f>
        <v>0</v>
      </c>
      <c r="G1120" s="46">
        <f t="shared" si="65"/>
        <v>8.3243559249936485</v>
      </c>
      <c r="H1120" s="47">
        <f>_xlfn.XLOOKUP(Curso[[#This Row],[Tempo Progr Acum]],Controle[Tempo Esperado Acum],Controle[Data corrida],,1,1)</f>
        <v>44781</v>
      </c>
      <c r="I1120" s="44"/>
      <c r="J1120" s="48">
        <f ca="1">IF(Curso[[#This Row],[Data Prevista]]&gt;TODAY(),0,IF(Curso[[#This Row],[Data Prevista]]=TODAY(),3,2))</f>
        <v>0</v>
      </c>
      <c r="K1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0" s="53" t="str">
        <f>IF((Curso[[#This Row],[Estudado]]-7)&lt;$H$2,"",Curso[[#This Row],[Estudado]]-7)</f>
        <v/>
      </c>
      <c r="M1120" s="53" t="str">
        <f>IF((Curso[[#This Row],[Estudado]]-15)&lt;$H$2,"",Curso[[#This Row],[Estudado]]-15)</f>
        <v/>
      </c>
      <c r="N1120" s="53" t="str">
        <f>IF((Curso[[#This Row],[Estudado]]-30)&lt;$H$2,"",Curso[[#This Row],[Estudado]]-30)</f>
        <v/>
      </c>
      <c r="O1120" s="53" t="str">
        <f>IF((Curso[[#This Row],[Estudado]]-60)&lt;$H$2,"",Curso[[#This Row],[Estudado]]-60)</f>
        <v/>
      </c>
      <c r="P1120" s="53" t="str">
        <f>IF((Curso[[#This Row],[Estudado]]-120)&lt;$H$2,"",Curso[[#This Row],[Estudado]]-120)</f>
        <v/>
      </c>
      <c r="Q1120" s="48"/>
    </row>
    <row r="1121" spans="1:17" x14ac:dyDescent="0.25">
      <c r="A1121" s="44">
        <f t="shared" si="66"/>
        <v>1120</v>
      </c>
      <c r="B1121" s="44" t="s">
        <v>823</v>
      </c>
      <c r="C1121" s="44" t="s">
        <v>165</v>
      </c>
      <c r="D1121" s="45">
        <v>0</v>
      </c>
      <c r="E1121" s="44" t="s">
        <v>7</v>
      </c>
      <c r="F1121" s="45">
        <f>Curso[[#This Row],[Tempo]]*$AG$4</f>
        <v>0</v>
      </c>
      <c r="G1121" s="46">
        <f t="shared" si="65"/>
        <v>8.3243559249936485</v>
      </c>
      <c r="H1121" s="47">
        <f>_xlfn.XLOOKUP(Curso[[#This Row],[Tempo Progr Acum]],Controle[Tempo Esperado Acum],Controle[Data corrida],,1,1)</f>
        <v>44781</v>
      </c>
      <c r="I1121" s="44"/>
      <c r="J1121" s="48">
        <f ca="1">IF(Curso[[#This Row],[Data Prevista]]&gt;TODAY(),0,IF(Curso[[#This Row],[Data Prevista]]=TODAY(),3,2))</f>
        <v>0</v>
      </c>
      <c r="K1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1" s="53" t="str">
        <f>IF((Curso[[#This Row],[Estudado]]-7)&lt;$H$2,"",Curso[[#This Row],[Estudado]]-7)</f>
        <v/>
      </c>
      <c r="M1121" s="53" t="str">
        <f>IF((Curso[[#This Row],[Estudado]]-15)&lt;$H$2,"",Curso[[#This Row],[Estudado]]-15)</f>
        <v/>
      </c>
      <c r="N1121" s="53" t="str">
        <f>IF((Curso[[#This Row],[Estudado]]-30)&lt;$H$2,"",Curso[[#This Row],[Estudado]]-30)</f>
        <v/>
      </c>
      <c r="O1121" s="53" t="str">
        <f>IF((Curso[[#This Row],[Estudado]]-60)&lt;$H$2,"",Curso[[#This Row],[Estudado]]-60)</f>
        <v/>
      </c>
      <c r="P1121" s="53" t="str">
        <f>IF((Curso[[#This Row],[Estudado]]-120)&lt;$H$2,"",Curso[[#This Row],[Estudado]]-120)</f>
        <v/>
      </c>
      <c r="Q1121" s="48"/>
    </row>
    <row r="1122" spans="1:17" x14ac:dyDescent="0.25">
      <c r="A1122" s="44">
        <f t="shared" si="66"/>
        <v>1121</v>
      </c>
      <c r="B1122" s="44" t="s">
        <v>823</v>
      </c>
      <c r="C1122" s="44" t="s">
        <v>39</v>
      </c>
      <c r="D1122" s="45">
        <v>0</v>
      </c>
      <c r="E1122" s="44" t="s">
        <v>7</v>
      </c>
      <c r="F1122" s="45">
        <f>Curso[[#This Row],[Tempo]]*$AG$4</f>
        <v>0</v>
      </c>
      <c r="G1122" s="46">
        <f t="shared" si="65"/>
        <v>8.3243559249936485</v>
      </c>
      <c r="H1122" s="47">
        <f>_xlfn.XLOOKUP(Curso[[#This Row],[Tempo Progr Acum]],Controle[Tempo Esperado Acum],Controle[Data corrida],,1,1)</f>
        <v>44781</v>
      </c>
      <c r="I1122" s="44"/>
      <c r="J1122" s="48">
        <f ca="1">IF(Curso[[#This Row],[Data Prevista]]&gt;TODAY(),0,IF(Curso[[#This Row],[Data Prevista]]=TODAY(),3,2))</f>
        <v>0</v>
      </c>
      <c r="K1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2" s="53" t="str">
        <f>IF((Curso[[#This Row],[Estudado]]-7)&lt;$H$2,"",Curso[[#This Row],[Estudado]]-7)</f>
        <v/>
      </c>
      <c r="M1122" s="53" t="str">
        <f>IF((Curso[[#This Row],[Estudado]]-15)&lt;$H$2,"",Curso[[#This Row],[Estudado]]-15)</f>
        <v/>
      </c>
      <c r="N1122" s="53" t="str">
        <f>IF((Curso[[#This Row],[Estudado]]-30)&lt;$H$2,"",Curso[[#This Row],[Estudado]]-30)</f>
        <v/>
      </c>
      <c r="O1122" s="53" t="str">
        <f>IF((Curso[[#This Row],[Estudado]]-60)&lt;$H$2,"",Curso[[#This Row],[Estudado]]-60)</f>
        <v/>
      </c>
      <c r="P1122" s="53" t="str">
        <f>IF((Curso[[#This Row],[Estudado]]-120)&lt;$H$2,"",Curso[[#This Row],[Estudado]]-120)</f>
        <v/>
      </c>
      <c r="Q1122" s="48"/>
    </row>
    <row r="1123" spans="1:17" x14ac:dyDescent="0.25">
      <c r="A1123" s="44">
        <f t="shared" si="66"/>
        <v>1122</v>
      </c>
      <c r="B1123" s="44" t="s">
        <v>823</v>
      </c>
      <c r="C1123" s="44" t="s">
        <v>42</v>
      </c>
      <c r="D1123" s="45">
        <v>4.9652777777777777E-3</v>
      </c>
      <c r="E1123" s="44"/>
      <c r="F1123" s="45">
        <f>Curso[[#This Row],[Tempo]]*$AG$4</f>
        <v>9.8471255141118156E-3</v>
      </c>
      <c r="G1123" s="46">
        <f t="shared" si="65"/>
        <v>8.3342030505077602</v>
      </c>
      <c r="H1123" s="47">
        <f>_xlfn.XLOOKUP(Curso[[#This Row],[Tempo Progr Acum]],Controle[Tempo Esperado Acum],Controle[Data corrida],,1,1)</f>
        <v>44782</v>
      </c>
      <c r="I1123" s="44"/>
      <c r="J1123" s="48">
        <f ca="1">IF(Curso[[#This Row],[Data Prevista]]&gt;TODAY(),0,IF(Curso[[#This Row],[Data Prevista]]=TODAY(),3,2))</f>
        <v>0</v>
      </c>
      <c r="K1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3" s="53" t="str">
        <f>IF((Curso[[#This Row],[Estudado]]-7)&lt;$H$2,"",Curso[[#This Row],[Estudado]]-7)</f>
        <v/>
      </c>
      <c r="M1123" s="53" t="str">
        <f>IF((Curso[[#This Row],[Estudado]]-15)&lt;$H$2,"",Curso[[#This Row],[Estudado]]-15)</f>
        <v/>
      </c>
      <c r="N1123" s="53" t="str">
        <f>IF((Curso[[#This Row],[Estudado]]-30)&lt;$H$2,"",Curso[[#This Row],[Estudado]]-30)</f>
        <v/>
      </c>
      <c r="O1123" s="53" t="str">
        <f>IF((Curso[[#This Row],[Estudado]]-60)&lt;$H$2,"",Curso[[#This Row],[Estudado]]-60)</f>
        <v/>
      </c>
      <c r="P1123" s="53" t="str">
        <f>IF((Curso[[#This Row],[Estudado]]-120)&lt;$H$2,"",Curso[[#This Row],[Estudado]]-120)</f>
        <v/>
      </c>
      <c r="Q1123" s="48"/>
    </row>
    <row r="1124" spans="1:17" x14ac:dyDescent="0.25">
      <c r="A1124" s="44">
        <f t="shared" si="66"/>
        <v>1123</v>
      </c>
      <c r="B1124" s="44" t="s">
        <v>823</v>
      </c>
      <c r="C1124" s="44" t="s">
        <v>929</v>
      </c>
      <c r="D1124" s="45">
        <v>5.115740740740741E-3</v>
      </c>
      <c r="E1124" s="44"/>
      <c r="F1124" s="45">
        <f>Curso[[#This Row],[Tempo]]*$AG$4</f>
        <v>1.014552325696369E-2</v>
      </c>
      <c r="G1124" s="46">
        <f t="shared" si="65"/>
        <v>8.3443485737647247</v>
      </c>
      <c r="H1124" s="47">
        <f>_xlfn.XLOOKUP(Curso[[#This Row],[Tempo Progr Acum]],Controle[Tempo Esperado Acum],Controle[Data corrida],,1,1)</f>
        <v>44782</v>
      </c>
      <c r="I1124" s="44"/>
      <c r="J1124" s="48">
        <f ca="1">IF(Curso[[#This Row],[Data Prevista]]&gt;TODAY(),0,IF(Curso[[#This Row],[Data Prevista]]=TODAY(),3,2))</f>
        <v>0</v>
      </c>
      <c r="K1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4" s="53" t="str">
        <f>IF((Curso[[#This Row],[Estudado]]-7)&lt;$H$2,"",Curso[[#This Row],[Estudado]]-7)</f>
        <v/>
      </c>
      <c r="M1124" s="53" t="str">
        <f>IF((Curso[[#This Row],[Estudado]]-15)&lt;$H$2,"",Curso[[#This Row],[Estudado]]-15)</f>
        <v/>
      </c>
      <c r="N1124" s="53" t="str">
        <f>IF((Curso[[#This Row],[Estudado]]-30)&lt;$H$2,"",Curso[[#This Row],[Estudado]]-30)</f>
        <v/>
      </c>
      <c r="O1124" s="53" t="str">
        <f>IF((Curso[[#This Row],[Estudado]]-60)&lt;$H$2,"",Curso[[#This Row],[Estudado]]-60)</f>
        <v/>
      </c>
      <c r="P1124" s="53" t="str">
        <f>IF((Curso[[#This Row],[Estudado]]-120)&lt;$H$2,"",Curso[[#This Row],[Estudado]]-120)</f>
        <v/>
      </c>
      <c r="Q1124" s="48"/>
    </row>
    <row r="1125" spans="1:17" x14ac:dyDescent="0.25">
      <c r="A1125" s="44">
        <f t="shared" si="66"/>
        <v>1124</v>
      </c>
      <c r="B1125" s="44" t="s">
        <v>823</v>
      </c>
      <c r="C1125" s="44" t="s">
        <v>930</v>
      </c>
      <c r="D1125" s="45">
        <v>5.8217592592592592E-3</v>
      </c>
      <c r="E1125" s="44"/>
      <c r="F1125" s="45">
        <f>Curso[[#This Row],[Tempo]]*$AG$4</f>
        <v>1.1545697281114787E-2</v>
      </c>
      <c r="G1125" s="46">
        <f t="shared" si="65"/>
        <v>8.3558942710458393</v>
      </c>
      <c r="H1125" s="47">
        <f>_xlfn.XLOOKUP(Curso[[#This Row],[Tempo Progr Acum]],Controle[Tempo Esperado Acum],Controle[Data corrida],,1,1)</f>
        <v>44782</v>
      </c>
      <c r="I1125" s="44"/>
      <c r="J1125" s="48">
        <f ca="1">IF(Curso[[#This Row],[Data Prevista]]&gt;TODAY(),0,IF(Curso[[#This Row],[Data Prevista]]=TODAY(),3,2))</f>
        <v>0</v>
      </c>
      <c r="K1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5" s="53" t="str">
        <f>IF((Curso[[#This Row],[Estudado]]-7)&lt;$H$2,"",Curso[[#This Row],[Estudado]]-7)</f>
        <v/>
      </c>
      <c r="M1125" s="53" t="str">
        <f>IF((Curso[[#This Row],[Estudado]]-15)&lt;$H$2,"",Curso[[#This Row],[Estudado]]-15)</f>
        <v/>
      </c>
      <c r="N1125" s="53" t="str">
        <f>IF((Curso[[#This Row],[Estudado]]-30)&lt;$H$2,"",Curso[[#This Row],[Estudado]]-30)</f>
        <v/>
      </c>
      <c r="O1125" s="53" t="str">
        <f>IF((Curso[[#This Row],[Estudado]]-60)&lt;$H$2,"",Curso[[#This Row],[Estudado]]-60)</f>
        <v/>
      </c>
      <c r="P1125" s="53" t="str">
        <f>IF((Curso[[#This Row],[Estudado]]-120)&lt;$H$2,"",Curso[[#This Row],[Estudado]]-120)</f>
        <v/>
      </c>
      <c r="Q1125" s="48"/>
    </row>
    <row r="1126" spans="1:17" x14ac:dyDescent="0.25">
      <c r="A1126" s="44">
        <f t="shared" si="66"/>
        <v>1125</v>
      </c>
      <c r="B1126" s="44" t="s">
        <v>823</v>
      </c>
      <c r="C1126" s="44" t="s">
        <v>931</v>
      </c>
      <c r="D1126" s="45">
        <v>0</v>
      </c>
      <c r="E1126" s="44" t="s">
        <v>7</v>
      </c>
      <c r="F1126" s="45">
        <f>Curso[[#This Row],[Tempo]]*$AG$4</f>
        <v>0</v>
      </c>
      <c r="G1126" s="46">
        <f t="shared" si="65"/>
        <v>8.3558942710458393</v>
      </c>
      <c r="H1126" s="47">
        <f>_xlfn.XLOOKUP(Curso[[#This Row],[Tempo Progr Acum]],Controle[Tempo Esperado Acum],Controle[Data corrida],,1,1)</f>
        <v>44782</v>
      </c>
      <c r="I1126" s="44"/>
      <c r="J1126" s="48">
        <f ca="1">IF(Curso[[#This Row],[Data Prevista]]&gt;TODAY(),0,IF(Curso[[#This Row],[Data Prevista]]=TODAY(),3,2))</f>
        <v>0</v>
      </c>
      <c r="K1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6" s="53" t="str">
        <f>IF((Curso[[#This Row],[Estudado]]-7)&lt;$H$2,"",Curso[[#This Row],[Estudado]]-7)</f>
        <v/>
      </c>
      <c r="M1126" s="53" t="str">
        <f>IF((Curso[[#This Row],[Estudado]]-15)&lt;$H$2,"",Curso[[#This Row],[Estudado]]-15)</f>
        <v/>
      </c>
      <c r="N1126" s="53" t="str">
        <f>IF((Curso[[#This Row],[Estudado]]-30)&lt;$H$2,"",Curso[[#This Row],[Estudado]]-30)</f>
        <v/>
      </c>
      <c r="O1126" s="53" t="str">
        <f>IF((Curso[[#This Row],[Estudado]]-60)&lt;$H$2,"",Curso[[#This Row],[Estudado]]-60)</f>
        <v/>
      </c>
      <c r="P1126" s="53" t="str">
        <f>IF((Curso[[#This Row],[Estudado]]-120)&lt;$H$2,"",Curso[[#This Row],[Estudado]]-120)</f>
        <v/>
      </c>
      <c r="Q1126" s="48"/>
    </row>
    <row r="1127" spans="1:17" x14ac:dyDescent="0.25">
      <c r="A1127" s="44">
        <f t="shared" si="66"/>
        <v>1126</v>
      </c>
      <c r="B1127" s="44" t="s">
        <v>823</v>
      </c>
      <c r="C1127" s="44" t="s">
        <v>932</v>
      </c>
      <c r="D1127" s="45">
        <v>8.5300925925925926E-3</v>
      </c>
      <c r="E1127" s="44"/>
      <c r="F1127" s="45">
        <f>Curso[[#This Row],[Tempo]]*$AG$4</f>
        <v>1.6916856652448502E-2</v>
      </c>
      <c r="G1127" s="46">
        <f t="shared" si="65"/>
        <v>8.3728111276982879</v>
      </c>
      <c r="H1127" s="47">
        <f>_xlfn.XLOOKUP(Curso[[#This Row],[Tempo Progr Acum]],Controle[Tempo Esperado Acum],Controle[Data corrida],,1,1)</f>
        <v>44782</v>
      </c>
      <c r="I1127" s="44"/>
      <c r="J1127" s="48">
        <f ca="1">IF(Curso[[#This Row],[Data Prevista]]&gt;TODAY(),0,IF(Curso[[#This Row],[Data Prevista]]=TODAY(),3,2))</f>
        <v>0</v>
      </c>
      <c r="K1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7" s="53" t="str">
        <f>IF((Curso[[#This Row],[Estudado]]-7)&lt;$H$2,"",Curso[[#This Row],[Estudado]]-7)</f>
        <v/>
      </c>
      <c r="M1127" s="53" t="str">
        <f>IF((Curso[[#This Row],[Estudado]]-15)&lt;$H$2,"",Curso[[#This Row],[Estudado]]-15)</f>
        <v/>
      </c>
      <c r="N1127" s="53" t="str">
        <f>IF((Curso[[#This Row],[Estudado]]-30)&lt;$H$2,"",Curso[[#This Row],[Estudado]]-30)</f>
        <v/>
      </c>
      <c r="O1127" s="53" t="str">
        <f>IF((Curso[[#This Row],[Estudado]]-60)&lt;$H$2,"",Curso[[#This Row],[Estudado]]-60)</f>
        <v/>
      </c>
      <c r="P1127" s="53" t="str">
        <f>IF((Curso[[#This Row],[Estudado]]-120)&lt;$H$2,"",Curso[[#This Row],[Estudado]]-120)</f>
        <v/>
      </c>
      <c r="Q1127" s="48"/>
    </row>
    <row r="1128" spans="1:17" x14ac:dyDescent="0.25">
      <c r="A1128" s="44">
        <f t="shared" si="66"/>
        <v>1127</v>
      </c>
      <c r="B1128" s="44" t="s">
        <v>823</v>
      </c>
      <c r="C1128" s="44" t="s">
        <v>933</v>
      </c>
      <c r="D1128" s="45">
        <v>5.2199074074074066E-3</v>
      </c>
      <c r="E1128" s="44"/>
      <c r="F1128" s="45">
        <f>Curso[[#This Row],[Tempo]]*$AG$4</f>
        <v>1.0352106309707293E-2</v>
      </c>
      <c r="G1128" s="46">
        <f t="shared" si="65"/>
        <v>8.3831632340079949</v>
      </c>
      <c r="H1128" s="47">
        <f>_xlfn.XLOOKUP(Curso[[#This Row],[Tempo Progr Acum]],Controle[Tempo Esperado Acum],Controle[Data corrida],,1,1)</f>
        <v>44782</v>
      </c>
      <c r="I1128" s="44"/>
      <c r="J1128" s="48">
        <f ca="1">IF(Curso[[#This Row],[Data Prevista]]&gt;TODAY(),0,IF(Curso[[#This Row],[Data Prevista]]=TODAY(),3,2))</f>
        <v>0</v>
      </c>
      <c r="K1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8" s="53" t="str">
        <f>IF((Curso[[#This Row],[Estudado]]-7)&lt;$H$2,"",Curso[[#This Row],[Estudado]]-7)</f>
        <v/>
      </c>
      <c r="M1128" s="53" t="str">
        <f>IF((Curso[[#This Row],[Estudado]]-15)&lt;$H$2,"",Curso[[#This Row],[Estudado]]-15)</f>
        <v/>
      </c>
      <c r="N1128" s="53" t="str">
        <f>IF((Curso[[#This Row],[Estudado]]-30)&lt;$H$2,"",Curso[[#This Row],[Estudado]]-30)</f>
        <v/>
      </c>
      <c r="O1128" s="53" t="str">
        <f>IF((Curso[[#This Row],[Estudado]]-60)&lt;$H$2,"",Curso[[#This Row],[Estudado]]-60)</f>
        <v/>
      </c>
      <c r="P1128" s="53" t="str">
        <f>IF((Curso[[#This Row],[Estudado]]-120)&lt;$H$2,"",Curso[[#This Row],[Estudado]]-120)</f>
        <v/>
      </c>
      <c r="Q1128" s="48"/>
    </row>
    <row r="1129" spans="1:17" x14ac:dyDescent="0.25">
      <c r="A1129" s="44">
        <f t="shared" si="66"/>
        <v>1128</v>
      </c>
      <c r="B1129" s="44" t="s">
        <v>823</v>
      </c>
      <c r="C1129" s="44" t="s">
        <v>934</v>
      </c>
      <c r="D1129" s="45">
        <v>4.5138888888888893E-3</v>
      </c>
      <c r="E1129" s="44"/>
      <c r="F1129" s="45">
        <f>Curso[[#This Row],[Tempo]]*$AG$4</f>
        <v>8.9519322855561977E-3</v>
      </c>
      <c r="G1129" s="46">
        <f t="shared" si="65"/>
        <v>8.3921151662935518</v>
      </c>
      <c r="H1129" s="47">
        <f>_xlfn.XLOOKUP(Curso[[#This Row],[Tempo Progr Acum]],Controle[Tempo Esperado Acum],Controle[Data corrida],,1,1)</f>
        <v>44782</v>
      </c>
      <c r="I1129" s="44"/>
      <c r="J1129" s="48">
        <f ca="1">IF(Curso[[#This Row],[Data Prevista]]&gt;TODAY(),0,IF(Curso[[#This Row],[Data Prevista]]=TODAY(),3,2))</f>
        <v>0</v>
      </c>
      <c r="K1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9" s="53" t="str">
        <f>IF((Curso[[#This Row],[Estudado]]-7)&lt;$H$2,"",Curso[[#This Row],[Estudado]]-7)</f>
        <v/>
      </c>
      <c r="M1129" s="53" t="str">
        <f>IF((Curso[[#This Row],[Estudado]]-15)&lt;$H$2,"",Curso[[#This Row],[Estudado]]-15)</f>
        <v/>
      </c>
      <c r="N1129" s="53" t="str">
        <f>IF((Curso[[#This Row],[Estudado]]-30)&lt;$H$2,"",Curso[[#This Row],[Estudado]]-30)</f>
        <v/>
      </c>
      <c r="O1129" s="53" t="str">
        <f>IF((Curso[[#This Row],[Estudado]]-60)&lt;$H$2,"",Curso[[#This Row],[Estudado]]-60)</f>
        <v/>
      </c>
      <c r="P1129" s="53" t="str">
        <f>IF((Curso[[#This Row],[Estudado]]-120)&lt;$H$2,"",Curso[[#This Row],[Estudado]]-120)</f>
        <v/>
      </c>
      <c r="Q1129" s="48"/>
    </row>
    <row r="1130" spans="1:17" x14ac:dyDescent="0.25">
      <c r="A1130" s="44">
        <f t="shared" si="66"/>
        <v>1129</v>
      </c>
      <c r="B1130" s="44" t="s">
        <v>823</v>
      </c>
      <c r="C1130" s="44" t="s">
        <v>935</v>
      </c>
      <c r="D1130" s="45">
        <v>2.7662037037037034E-3</v>
      </c>
      <c r="E1130" s="44"/>
      <c r="F1130" s="45">
        <f>Curso[[#This Row],[Tempo]]*$AG$4</f>
        <v>5.4859277339690529E-3</v>
      </c>
      <c r="G1130" s="46">
        <f t="shared" si="65"/>
        <v>8.3976010940275216</v>
      </c>
      <c r="H1130" s="47">
        <f>_xlfn.XLOOKUP(Curso[[#This Row],[Tempo Progr Acum]],Controle[Tempo Esperado Acum],Controle[Data corrida],,1,1)</f>
        <v>44782</v>
      </c>
      <c r="I1130" s="44"/>
      <c r="J1130" s="48">
        <f ca="1">IF(Curso[[#This Row],[Data Prevista]]&gt;TODAY(),0,IF(Curso[[#This Row],[Data Prevista]]=TODAY(),3,2))</f>
        <v>0</v>
      </c>
      <c r="K1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0" s="53" t="str">
        <f>IF((Curso[[#This Row],[Estudado]]-7)&lt;$H$2,"",Curso[[#This Row],[Estudado]]-7)</f>
        <v/>
      </c>
      <c r="M1130" s="53" t="str">
        <f>IF((Curso[[#This Row],[Estudado]]-15)&lt;$H$2,"",Curso[[#This Row],[Estudado]]-15)</f>
        <v/>
      </c>
      <c r="N1130" s="53" t="str">
        <f>IF((Curso[[#This Row],[Estudado]]-30)&lt;$H$2,"",Curso[[#This Row],[Estudado]]-30)</f>
        <v/>
      </c>
      <c r="O1130" s="53" t="str">
        <f>IF((Curso[[#This Row],[Estudado]]-60)&lt;$H$2,"",Curso[[#This Row],[Estudado]]-60)</f>
        <v/>
      </c>
      <c r="P1130" s="53" t="str">
        <f>IF((Curso[[#This Row],[Estudado]]-120)&lt;$H$2,"",Curso[[#This Row],[Estudado]]-120)</f>
        <v/>
      </c>
      <c r="Q1130" s="48"/>
    </row>
    <row r="1131" spans="1:17" x14ac:dyDescent="0.25">
      <c r="A1131" s="44">
        <f t="shared" si="66"/>
        <v>1130</v>
      </c>
      <c r="B1131" s="44" t="s">
        <v>823</v>
      </c>
      <c r="C1131" s="44" t="s">
        <v>936</v>
      </c>
      <c r="D1131" s="45">
        <v>3.5995370370370369E-3</v>
      </c>
      <c r="E1131" s="44"/>
      <c r="F1131" s="45">
        <f>Curso[[#This Row],[Tempo]]*$AG$4</f>
        <v>7.1385921559178897E-3</v>
      </c>
      <c r="G1131" s="46">
        <f t="shared" si="65"/>
        <v>8.40473968618344</v>
      </c>
      <c r="H1131" s="47">
        <f>_xlfn.XLOOKUP(Curso[[#This Row],[Tempo Progr Acum]],Controle[Tempo Esperado Acum],Controle[Data corrida],,1,1)</f>
        <v>44782</v>
      </c>
      <c r="I1131" s="44"/>
      <c r="J1131" s="48">
        <f ca="1">IF(Curso[[#This Row],[Data Prevista]]&gt;TODAY(),0,IF(Curso[[#This Row],[Data Prevista]]=TODAY(),3,2))</f>
        <v>0</v>
      </c>
      <c r="K1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1" s="53" t="str">
        <f>IF((Curso[[#This Row],[Estudado]]-7)&lt;$H$2,"",Curso[[#This Row],[Estudado]]-7)</f>
        <v/>
      </c>
      <c r="M1131" s="53" t="str">
        <f>IF((Curso[[#This Row],[Estudado]]-15)&lt;$H$2,"",Curso[[#This Row],[Estudado]]-15)</f>
        <v/>
      </c>
      <c r="N1131" s="53" t="str">
        <f>IF((Curso[[#This Row],[Estudado]]-30)&lt;$H$2,"",Curso[[#This Row],[Estudado]]-30)</f>
        <v/>
      </c>
      <c r="O1131" s="53" t="str">
        <f>IF((Curso[[#This Row],[Estudado]]-60)&lt;$H$2,"",Curso[[#This Row],[Estudado]]-60)</f>
        <v/>
      </c>
      <c r="P1131" s="53" t="str">
        <f>IF((Curso[[#This Row],[Estudado]]-120)&lt;$H$2,"",Curso[[#This Row],[Estudado]]-120)</f>
        <v/>
      </c>
      <c r="Q1131" s="48"/>
    </row>
    <row r="1132" spans="1:17" x14ac:dyDescent="0.25">
      <c r="A1132" s="44">
        <f t="shared" si="66"/>
        <v>1131</v>
      </c>
      <c r="B1132" s="44" t="s">
        <v>823</v>
      </c>
      <c r="C1132" s="44" t="s">
        <v>937</v>
      </c>
      <c r="D1132" s="45">
        <v>3.0671296296296297E-3</v>
      </c>
      <c r="E1132" s="44"/>
      <c r="F1132" s="45">
        <f>Curso[[#This Row],[Tempo]]*$AG$4</f>
        <v>6.0827232196727999E-3</v>
      </c>
      <c r="G1132" s="46">
        <f t="shared" si="65"/>
        <v>8.4108224094031137</v>
      </c>
      <c r="H1132" s="47">
        <f>_xlfn.XLOOKUP(Curso[[#This Row],[Tempo Progr Acum]],Controle[Tempo Esperado Acum],Controle[Data corrida],,1,1)</f>
        <v>44782</v>
      </c>
      <c r="I1132" s="44"/>
      <c r="J1132" s="48">
        <f ca="1">IF(Curso[[#This Row],[Data Prevista]]&gt;TODAY(),0,IF(Curso[[#This Row],[Data Prevista]]=TODAY(),3,2))</f>
        <v>0</v>
      </c>
      <c r="K1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2" s="53" t="str">
        <f>IF((Curso[[#This Row],[Estudado]]-7)&lt;$H$2,"",Curso[[#This Row],[Estudado]]-7)</f>
        <v/>
      </c>
      <c r="M1132" s="53" t="str">
        <f>IF((Curso[[#This Row],[Estudado]]-15)&lt;$H$2,"",Curso[[#This Row],[Estudado]]-15)</f>
        <v/>
      </c>
      <c r="N1132" s="53" t="str">
        <f>IF((Curso[[#This Row],[Estudado]]-30)&lt;$H$2,"",Curso[[#This Row],[Estudado]]-30)</f>
        <v/>
      </c>
      <c r="O1132" s="53" t="str">
        <f>IF((Curso[[#This Row],[Estudado]]-60)&lt;$H$2,"",Curso[[#This Row],[Estudado]]-60)</f>
        <v/>
      </c>
      <c r="P1132" s="53" t="str">
        <f>IF((Curso[[#This Row],[Estudado]]-120)&lt;$H$2,"",Curso[[#This Row],[Estudado]]-120)</f>
        <v/>
      </c>
      <c r="Q1132" s="48"/>
    </row>
    <row r="1133" spans="1:17" x14ac:dyDescent="0.25">
      <c r="A1133" s="44">
        <f t="shared" si="66"/>
        <v>1132</v>
      </c>
      <c r="B1133" s="44" t="s">
        <v>823</v>
      </c>
      <c r="C1133" s="44" t="s">
        <v>938</v>
      </c>
      <c r="D1133" s="45">
        <v>5.6944444444444438E-3</v>
      </c>
      <c r="E1133" s="44"/>
      <c r="F1133" s="45">
        <f>Curso[[#This Row],[Tempo]]*$AG$4</f>
        <v>1.1293206883317046E-2</v>
      </c>
      <c r="G1133" s="46">
        <f t="shared" si="65"/>
        <v>8.4221156162864315</v>
      </c>
      <c r="H1133" s="47">
        <f>_xlfn.XLOOKUP(Curso[[#This Row],[Tempo Progr Acum]],Controle[Tempo Esperado Acum],Controle[Data corrida],,1,1)</f>
        <v>44783</v>
      </c>
      <c r="I1133" s="44"/>
      <c r="J1133" s="48">
        <f ca="1">IF(Curso[[#This Row],[Data Prevista]]&gt;TODAY(),0,IF(Curso[[#This Row],[Data Prevista]]=TODAY(),3,2))</f>
        <v>0</v>
      </c>
      <c r="K1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3" s="53" t="str">
        <f>IF((Curso[[#This Row],[Estudado]]-7)&lt;$H$2,"",Curso[[#This Row],[Estudado]]-7)</f>
        <v/>
      </c>
      <c r="M1133" s="53" t="str">
        <f>IF((Curso[[#This Row],[Estudado]]-15)&lt;$H$2,"",Curso[[#This Row],[Estudado]]-15)</f>
        <v/>
      </c>
      <c r="N1133" s="53" t="str">
        <f>IF((Curso[[#This Row],[Estudado]]-30)&lt;$H$2,"",Curso[[#This Row],[Estudado]]-30)</f>
        <v/>
      </c>
      <c r="O1133" s="53" t="str">
        <f>IF((Curso[[#This Row],[Estudado]]-60)&lt;$H$2,"",Curso[[#This Row],[Estudado]]-60)</f>
        <v/>
      </c>
      <c r="P1133" s="53" t="str">
        <f>IF((Curso[[#This Row],[Estudado]]-120)&lt;$H$2,"",Curso[[#This Row],[Estudado]]-120)</f>
        <v/>
      </c>
      <c r="Q1133" s="48"/>
    </row>
    <row r="1134" spans="1:17" x14ac:dyDescent="0.25">
      <c r="A1134" s="44">
        <f t="shared" si="66"/>
        <v>1133</v>
      </c>
      <c r="B1134" s="44" t="s">
        <v>823</v>
      </c>
      <c r="C1134" s="44" t="s">
        <v>939</v>
      </c>
      <c r="D1134" s="45">
        <v>0</v>
      </c>
      <c r="E1134" s="44" t="s">
        <v>7</v>
      </c>
      <c r="F1134" s="45">
        <f>Curso[[#This Row],[Tempo]]*$AG$4</f>
        <v>0</v>
      </c>
      <c r="G1134" s="46">
        <f t="shared" si="65"/>
        <v>8.4221156162864315</v>
      </c>
      <c r="H1134" s="47">
        <f>_xlfn.XLOOKUP(Curso[[#This Row],[Tempo Progr Acum]],Controle[Tempo Esperado Acum],Controle[Data corrida],,1,1)</f>
        <v>44783</v>
      </c>
      <c r="I1134" s="44"/>
      <c r="J1134" s="48">
        <f ca="1">IF(Curso[[#This Row],[Data Prevista]]&gt;TODAY(),0,IF(Curso[[#This Row],[Data Prevista]]=TODAY(),3,2))</f>
        <v>0</v>
      </c>
      <c r="K1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4" s="53" t="str">
        <f>IF((Curso[[#This Row],[Estudado]]-7)&lt;$H$2,"",Curso[[#This Row],[Estudado]]-7)</f>
        <v/>
      </c>
      <c r="M1134" s="53" t="str">
        <f>IF((Curso[[#This Row],[Estudado]]-15)&lt;$H$2,"",Curso[[#This Row],[Estudado]]-15)</f>
        <v/>
      </c>
      <c r="N1134" s="53" t="str">
        <f>IF((Curso[[#This Row],[Estudado]]-30)&lt;$H$2,"",Curso[[#This Row],[Estudado]]-30)</f>
        <v/>
      </c>
      <c r="O1134" s="53" t="str">
        <f>IF((Curso[[#This Row],[Estudado]]-60)&lt;$H$2,"",Curso[[#This Row],[Estudado]]-60)</f>
        <v/>
      </c>
      <c r="P1134" s="53" t="str">
        <f>IF((Curso[[#This Row],[Estudado]]-120)&lt;$H$2,"",Curso[[#This Row],[Estudado]]-120)</f>
        <v/>
      </c>
      <c r="Q1134" s="48"/>
    </row>
    <row r="1135" spans="1:17" x14ac:dyDescent="0.25">
      <c r="A1135" s="44">
        <f t="shared" si="66"/>
        <v>1134</v>
      </c>
      <c r="B1135" s="44" t="s">
        <v>823</v>
      </c>
      <c r="C1135" s="44" t="s">
        <v>940</v>
      </c>
      <c r="D1135" s="45">
        <v>4.8263888888888887E-3</v>
      </c>
      <c r="E1135" s="44"/>
      <c r="F1135" s="45">
        <f>Curso[[#This Row],[Tempo]]*$AG$4</f>
        <v>9.5716814437870092E-3</v>
      </c>
      <c r="G1135" s="46">
        <f t="shared" si="65"/>
        <v>8.4316872977302193</v>
      </c>
      <c r="H1135" s="47">
        <f>_xlfn.XLOOKUP(Curso[[#This Row],[Tempo Progr Acum]],Controle[Tempo Esperado Acum],Controle[Data corrida],,1,1)</f>
        <v>44783</v>
      </c>
      <c r="I1135" s="44"/>
      <c r="J1135" s="48">
        <f ca="1">IF(Curso[[#This Row],[Data Prevista]]&gt;TODAY(),0,IF(Curso[[#This Row],[Data Prevista]]=TODAY(),3,2))</f>
        <v>0</v>
      </c>
      <c r="K1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5" s="53" t="str">
        <f>IF((Curso[[#This Row],[Estudado]]-7)&lt;$H$2,"",Curso[[#This Row],[Estudado]]-7)</f>
        <v/>
      </c>
      <c r="M1135" s="53" t="str">
        <f>IF((Curso[[#This Row],[Estudado]]-15)&lt;$H$2,"",Curso[[#This Row],[Estudado]]-15)</f>
        <v/>
      </c>
      <c r="N1135" s="53" t="str">
        <f>IF((Curso[[#This Row],[Estudado]]-30)&lt;$H$2,"",Curso[[#This Row],[Estudado]]-30)</f>
        <v/>
      </c>
      <c r="O1135" s="53" t="str">
        <f>IF((Curso[[#This Row],[Estudado]]-60)&lt;$H$2,"",Curso[[#This Row],[Estudado]]-60)</f>
        <v/>
      </c>
      <c r="P1135" s="53" t="str">
        <f>IF((Curso[[#This Row],[Estudado]]-120)&lt;$H$2,"",Curso[[#This Row],[Estudado]]-120)</f>
        <v/>
      </c>
      <c r="Q1135" s="48"/>
    </row>
    <row r="1136" spans="1:17" x14ac:dyDescent="0.25">
      <c r="A1136" s="44">
        <f t="shared" si="66"/>
        <v>1135</v>
      </c>
      <c r="B1136" s="44" t="s">
        <v>823</v>
      </c>
      <c r="C1136" s="44" t="s">
        <v>941</v>
      </c>
      <c r="D1136" s="45">
        <v>0</v>
      </c>
      <c r="E1136" s="44" t="s">
        <v>7</v>
      </c>
      <c r="F1136" s="45">
        <f>Curso[[#This Row],[Tempo]]*$AG$4</f>
        <v>0</v>
      </c>
      <c r="G1136" s="46">
        <f t="shared" si="65"/>
        <v>8.4316872977302193</v>
      </c>
      <c r="H1136" s="47">
        <f>_xlfn.XLOOKUP(Curso[[#This Row],[Tempo Progr Acum]],Controle[Tempo Esperado Acum],Controle[Data corrida],,1,1)</f>
        <v>44783</v>
      </c>
      <c r="I1136" s="44"/>
      <c r="J1136" s="48">
        <f ca="1">IF(Curso[[#This Row],[Data Prevista]]&gt;TODAY(),0,IF(Curso[[#This Row],[Data Prevista]]=TODAY(),3,2))</f>
        <v>0</v>
      </c>
      <c r="K1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6" s="53" t="str">
        <f>IF((Curso[[#This Row],[Estudado]]-7)&lt;$H$2,"",Curso[[#This Row],[Estudado]]-7)</f>
        <v/>
      </c>
      <c r="M1136" s="53" t="str">
        <f>IF((Curso[[#This Row],[Estudado]]-15)&lt;$H$2,"",Curso[[#This Row],[Estudado]]-15)</f>
        <v/>
      </c>
      <c r="N1136" s="53" t="str">
        <f>IF((Curso[[#This Row],[Estudado]]-30)&lt;$H$2,"",Curso[[#This Row],[Estudado]]-30)</f>
        <v/>
      </c>
      <c r="O1136" s="53" t="str">
        <f>IF((Curso[[#This Row],[Estudado]]-60)&lt;$H$2,"",Curso[[#This Row],[Estudado]]-60)</f>
        <v/>
      </c>
      <c r="P1136" s="53" t="str">
        <f>IF((Curso[[#This Row],[Estudado]]-120)&lt;$H$2,"",Curso[[#This Row],[Estudado]]-120)</f>
        <v/>
      </c>
      <c r="Q1136" s="48"/>
    </row>
    <row r="1137" spans="1:17" x14ac:dyDescent="0.25">
      <c r="A1137" s="44">
        <f t="shared" si="66"/>
        <v>1136</v>
      </c>
      <c r="B1137" s="44" t="s">
        <v>823</v>
      </c>
      <c r="C1137" s="44" t="s">
        <v>942</v>
      </c>
      <c r="D1137" s="45">
        <v>0</v>
      </c>
      <c r="E1137" s="44" t="s">
        <v>7</v>
      </c>
      <c r="F1137" s="45">
        <f>Curso[[#This Row],[Tempo]]*$AG$4</f>
        <v>0</v>
      </c>
      <c r="G1137" s="46">
        <f t="shared" si="65"/>
        <v>8.4316872977302193</v>
      </c>
      <c r="H1137" s="47">
        <f>_xlfn.XLOOKUP(Curso[[#This Row],[Tempo Progr Acum]],Controle[Tempo Esperado Acum],Controle[Data corrida],,1,1)</f>
        <v>44783</v>
      </c>
      <c r="I1137" s="44"/>
      <c r="J1137" s="48">
        <f ca="1">IF(Curso[[#This Row],[Data Prevista]]&gt;TODAY(),0,IF(Curso[[#This Row],[Data Prevista]]=TODAY(),3,2))</f>
        <v>0</v>
      </c>
      <c r="K1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7" s="53" t="str">
        <f>IF((Curso[[#This Row],[Estudado]]-7)&lt;$H$2,"",Curso[[#This Row],[Estudado]]-7)</f>
        <v/>
      </c>
      <c r="M1137" s="53" t="str">
        <f>IF((Curso[[#This Row],[Estudado]]-15)&lt;$H$2,"",Curso[[#This Row],[Estudado]]-15)</f>
        <v/>
      </c>
      <c r="N1137" s="53" t="str">
        <f>IF((Curso[[#This Row],[Estudado]]-30)&lt;$H$2,"",Curso[[#This Row],[Estudado]]-30)</f>
        <v/>
      </c>
      <c r="O1137" s="53" t="str">
        <f>IF((Curso[[#This Row],[Estudado]]-60)&lt;$H$2,"",Curso[[#This Row],[Estudado]]-60)</f>
        <v/>
      </c>
      <c r="P1137" s="53" t="str">
        <f>IF((Curso[[#This Row],[Estudado]]-120)&lt;$H$2,"",Curso[[#This Row],[Estudado]]-120)</f>
        <v/>
      </c>
      <c r="Q1137" s="48"/>
    </row>
    <row r="1138" spans="1:17" x14ac:dyDescent="0.25">
      <c r="A1138" s="44">
        <f t="shared" si="66"/>
        <v>1137</v>
      </c>
      <c r="B1138" s="44" t="s">
        <v>823</v>
      </c>
      <c r="C1138" s="44" t="s">
        <v>68</v>
      </c>
      <c r="D1138" s="45">
        <v>0</v>
      </c>
      <c r="E1138" s="44" t="s">
        <v>69</v>
      </c>
      <c r="F1138" s="45">
        <f>Curso[[#This Row],[Tempo]]*$AG$4</f>
        <v>0</v>
      </c>
      <c r="G1138" s="46">
        <f t="shared" si="65"/>
        <v>8.4316872977302193</v>
      </c>
      <c r="H1138" s="47">
        <f>_xlfn.XLOOKUP(Curso[[#This Row],[Tempo Progr Acum]],Controle[Tempo Esperado Acum],Controle[Data corrida],,1,1)</f>
        <v>44783</v>
      </c>
      <c r="I1138" s="44"/>
      <c r="J1138" s="48">
        <f ca="1">IF(Curso[[#This Row],[Data Prevista]]&gt;TODAY(),0,IF(Curso[[#This Row],[Data Prevista]]=TODAY(),3,2))</f>
        <v>0</v>
      </c>
      <c r="K1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8" s="53" t="str">
        <f>IF((Curso[[#This Row],[Estudado]]-7)&lt;$H$2,"",Curso[[#This Row],[Estudado]]-7)</f>
        <v/>
      </c>
      <c r="M1138" s="53" t="str">
        <f>IF((Curso[[#This Row],[Estudado]]-15)&lt;$H$2,"",Curso[[#This Row],[Estudado]]-15)</f>
        <v/>
      </c>
      <c r="N1138" s="53" t="str">
        <f>IF((Curso[[#This Row],[Estudado]]-30)&lt;$H$2,"",Curso[[#This Row],[Estudado]]-30)</f>
        <v/>
      </c>
      <c r="O1138" s="53" t="str">
        <f>IF((Curso[[#This Row],[Estudado]]-60)&lt;$H$2,"",Curso[[#This Row],[Estudado]]-60)</f>
        <v/>
      </c>
      <c r="P1138" s="53" t="str">
        <f>IF((Curso[[#This Row],[Estudado]]-120)&lt;$H$2,"",Curso[[#This Row],[Estudado]]-120)</f>
        <v/>
      </c>
      <c r="Q1138" s="48"/>
    </row>
    <row r="1139" spans="1:17" x14ac:dyDescent="0.25">
      <c r="A1139" s="44">
        <f t="shared" si="66"/>
        <v>1138</v>
      </c>
      <c r="B1139" s="44" t="s">
        <v>823</v>
      </c>
      <c r="C1139" s="44" t="s">
        <v>215</v>
      </c>
      <c r="D1139" s="45">
        <v>0</v>
      </c>
      <c r="E1139" s="44" t="s">
        <v>7</v>
      </c>
      <c r="F1139" s="45">
        <f>Curso[[#This Row],[Tempo]]*$AG$4</f>
        <v>0</v>
      </c>
      <c r="G1139" s="46">
        <f t="shared" si="65"/>
        <v>8.4316872977302193</v>
      </c>
      <c r="H1139" s="47">
        <f>_xlfn.XLOOKUP(Curso[[#This Row],[Tempo Progr Acum]],Controle[Tempo Esperado Acum],Controle[Data corrida],,1,1)</f>
        <v>44783</v>
      </c>
      <c r="I1139" s="44"/>
      <c r="J1139" s="48">
        <f ca="1">IF(Curso[[#This Row],[Data Prevista]]&gt;TODAY(),0,IF(Curso[[#This Row],[Data Prevista]]=TODAY(),3,2))</f>
        <v>0</v>
      </c>
      <c r="K1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9" s="53" t="str">
        <f>IF((Curso[[#This Row],[Estudado]]-7)&lt;$H$2,"",Curso[[#This Row],[Estudado]]-7)</f>
        <v/>
      </c>
      <c r="M1139" s="53" t="str">
        <f>IF((Curso[[#This Row],[Estudado]]-15)&lt;$H$2,"",Curso[[#This Row],[Estudado]]-15)</f>
        <v/>
      </c>
      <c r="N1139" s="53" t="str">
        <f>IF((Curso[[#This Row],[Estudado]]-30)&lt;$H$2,"",Curso[[#This Row],[Estudado]]-30)</f>
        <v/>
      </c>
      <c r="O1139" s="53" t="str">
        <f>IF((Curso[[#This Row],[Estudado]]-60)&lt;$H$2,"",Curso[[#This Row],[Estudado]]-60)</f>
        <v/>
      </c>
      <c r="P1139" s="53" t="str">
        <f>IF((Curso[[#This Row],[Estudado]]-120)&lt;$H$2,"",Curso[[#This Row],[Estudado]]-120)</f>
        <v/>
      </c>
      <c r="Q1139" s="48"/>
    </row>
    <row r="1140" spans="1:17" x14ac:dyDescent="0.25">
      <c r="A1140" s="44">
        <f t="shared" si="66"/>
        <v>1139</v>
      </c>
      <c r="B1140" s="44" t="s">
        <v>823</v>
      </c>
      <c r="C1140" s="44" t="s">
        <v>39</v>
      </c>
      <c r="D1140" s="45">
        <v>0</v>
      </c>
      <c r="E1140" s="44" t="s">
        <v>7</v>
      </c>
      <c r="F1140" s="45">
        <f>Curso[[#This Row],[Tempo]]*$AG$4</f>
        <v>0</v>
      </c>
      <c r="G1140" s="46">
        <f t="shared" si="65"/>
        <v>8.4316872977302193</v>
      </c>
      <c r="H1140" s="47">
        <f>_xlfn.XLOOKUP(Curso[[#This Row],[Tempo Progr Acum]],Controle[Tempo Esperado Acum],Controle[Data corrida],,1,1)</f>
        <v>44783</v>
      </c>
      <c r="I1140" s="44"/>
      <c r="J1140" s="48">
        <f ca="1">IF(Curso[[#This Row],[Data Prevista]]&gt;TODAY(),0,IF(Curso[[#This Row],[Data Prevista]]=TODAY(),3,2))</f>
        <v>0</v>
      </c>
      <c r="K1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0" s="53" t="str">
        <f>IF((Curso[[#This Row],[Estudado]]-7)&lt;$H$2,"",Curso[[#This Row],[Estudado]]-7)</f>
        <v/>
      </c>
      <c r="M1140" s="53" t="str">
        <f>IF((Curso[[#This Row],[Estudado]]-15)&lt;$H$2,"",Curso[[#This Row],[Estudado]]-15)</f>
        <v/>
      </c>
      <c r="N1140" s="53" t="str">
        <f>IF((Curso[[#This Row],[Estudado]]-30)&lt;$H$2,"",Curso[[#This Row],[Estudado]]-30)</f>
        <v/>
      </c>
      <c r="O1140" s="53" t="str">
        <f>IF((Curso[[#This Row],[Estudado]]-60)&lt;$H$2,"",Curso[[#This Row],[Estudado]]-60)</f>
        <v/>
      </c>
      <c r="P1140" s="53" t="str">
        <f>IF((Curso[[#This Row],[Estudado]]-120)&lt;$H$2,"",Curso[[#This Row],[Estudado]]-120)</f>
        <v/>
      </c>
      <c r="Q1140" s="48"/>
    </row>
    <row r="1141" spans="1:17" x14ac:dyDescent="0.25">
      <c r="A1141" s="44">
        <f t="shared" si="66"/>
        <v>1140</v>
      </c>
      <c r="B1141" s="44" t="s">
        <v>823</v>
      </c>
      <c r="C1141" s="44" t="s">
        <v>42</v>
      </c>
      <c r="D1141" s="45">
        <v>5.0925925925925921E-4</v>
      </c>
      <c r="E1141" s="44"/>
      <c r="F1141" s="45">
        <f>Curso[[#This Row],[Tempo]]*$AG$4</f>
        <v>1.0099615911909553E-3</v>
      </c>
      <c r="G1141" s="46">
        <f t="shared" si="65"/>
        <v>8.4326972593214098</v>
      </c>
      <c r="H1141" s="47">
        <f>_xlfn.XLOOKUP(Curso[[#This Row],[Tempo Progr Acum]],Controle[Tempo Esperado Acum],Controle[Data corrida],,1,1)</f>
        <v>44783</v>
      </c>
      <c r="I1141" s="44"/>
      <c r="J1141" s="48">
        <f ca="1">IF(Curso[[#This Row],[Data Prevista]]&gt;TODAY(),0,IF(Curso[[#This Row],[Data Prevista]]=TODAY(),3,2))</f>
        <v>0</v>
      </c>
      <c r="K1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1" s="53" t="str">
        <f>IF((Curso[[#This Row],[Estudado]]-7)&lt;$H$2,"",Curso[[#This Row],[Estudado]]-7)</f>
        <v/>
      </c>
      <c r="M1141" s="53" t="str">
        <f>IF((Curso[[#This Row],[Estudado]]-15)&lt;$H$2,"",Curso[[#This Row],[Estudado]]-15)</f>
        <v/>
      </c>
      <c r="N1141" s="53" t="str">
        <f>IF((Curso[[#This Row],[Estudado]]-30)&lt;$H$2,"",Curso[[#This Row],[Estudado]]-30)</f>
        <v/>
      </c>
      <c r="O1141" s="53" t="str">
        <f>IF((Curso[[#This Row],[Estudado]]-60)&lt;$H$2,"",Curso[[#This Row],[Estudado]]-60)</f>
        <v/>
      </c>
      <c r="P1141" s="53" t="str">
        <f>IF((Curso[[#This Row],[Estudado]]-120)&lt;$H$2,"",Curso[[#This Row],[Estudado]]-120)</f>
        <v/>
      </c>
      <c r="Q1141" s="48"/>
    </row>
    <row r="1142" spans="1:17" x14ac:dyDescent="0.25">
      <c r="A1142" s="44">
        <f t="shared" si="66"/>
        <v>1141</v>
      </c>
      <c r="B1142" s="44" t="s">
        <v>823</v>
      </c>
      <c r="C1142" s="44" t="s">
        <v>943</v>
      </c>
      <c r="D1142" s="45">
        <v>3.0787037037037037E-3</v>
      </c>
      <c r="E1142" s="44"/>
      <c r="F1142" s="45">
        <f>Curso[[#This Row],[Tempo]]*$AG$4</f>
        <v>6.1056768921998669E-3</v>
      </c>
      <c r="G1142" s="46">
        <f t="shared" si="65"/>
        <v>8.4388029362136088</v>
      </c>
      <c r="H1142" s="47">
        <f>_xlfn.XLOOKUP(Curso[[#This Row],[Tempo Progr Acum]],Controle[Tempo Esperado Acum],Controle[Data corrida],,1,1)</f>
        <v>44783</v>
      </c>
      <c r="I1142" s="44"/>
      <c r="J1142" s="48">
        <f ca="1">IF(Curso[[#This Row],[Data Prevista]]&gt;TODAY(),0,IF(Curso[[#This Row],[Data Prevista]]=TODAY(),3,2))</f>
        <v>0</v>
      </c>
      <c r="K1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2" s="53" t="str">
        <f>IF((Curso[[#This Row],[Estudado]]-7)&lt;$H$2,"",Curso[[#This Row],[Estudado]]-7)</f>
        <v/>
      </c>
      <c r="M1142" s="53" t="str">
        <f>IF((Curso[[#This Row],[Estudado]]-15)&lt;$H$2,"",Curso[[#This Row],[Estudado]]-15)</f>
        <v/>
      </c>
      <c r="N1142" s="53" t="str">
        <f>IF((Curso[[#This Row],[Estudado]]-30)&lt;$H$2,"",Curso[[#This Row],[Estudado]]-30)</f>
        <v/>
      </c>
      <c r="O1142" s="53" t="str">
        <f>IF((Curso[[#This Row],[Estudado]]-60)&lt;$H$2,"",Curso[[#This Row],[Estudado]]-60)</f>
        <v/>
      </c>
      <c r="P1142" s="53" t="str">
        <f>IF((Curso[[#This Row],[Estudado]]-120)&lt;$H$2,"",Curso[[#This Row],[Estudado]]-120)</f>
        <v/>
      </c>
      <c r="Q1142" s="48"/>
    </row>
    <row r="1143" spans="1:17" x14ac:dyDescent="0.25">
      <c r="A1143" s="44">
        <f t="shared" si="66"/>
        <v>1142</v>
      </c>
      <c r="B1143" s="44" t="s">
        <v>823</v>
      </c>
      <c r="C1143" s="44" t="s">
        <v>944</v>
      </c>
      <c r="D1143" s="45">
        <v>4.0509259259259257E-3</v>
      </c>
      <c r="E1143" s="44"/>
      <c r="F1143" s="45">
        <f>Curso[[#This Row],[Tempo]]*$AG$4</f>
        <v>8.0337853844735085E-3</v>
      </c>
      <c r="G1143" s="46">
        <f t="shared" si="65"/>
        <v>8.446836721598082</v>
      </c>
      <c r="H1143" s="47">
        <f>_xlfn.XLOOKUP(Curso[[#This Row],[Tempo Progr Acum]],Controle[Tempo Esperado Acum],Controle[Data corrida],,1,1)</f>
        <v>44783</v>
      </c>
      <c r="I1143" s="44"/>
      <c r="J1143" s="48">
        <f ca="1">IF(Curso[[#This Row],[Data Prevista]]&gt;TODAY(),0,IF(Curso[[#This Row],[Data Prevista]]=TODAY(),3,2))</f>
        <v>0</v>
      </c>
      <c r="K1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3" s="53" t="str">
        <f>IF((Curso[[#This Row],[Estudado]]-7)&lt;$H$2,"",Curso[[#This Row],[Estudado]]-7)</f>
        <v/>
      </c>
      <c r="M1143" s="53" t="str">
        <f>IF((Curso[[#This Row],[Estudado]]-15)&lt;$H$2,"",Curso[[#This Row],[Estudado]]-15)</f>
        <v/>
      </c>
      <c r="N1143" s="53" t="str">
        <f>IF((Curso[[#This Row],[Estudado]]-30)&lt;$H$2,"",Curso[[#This Row],[Estudado]]-30)</f>
        <v/>
      </c>
      <c r="O1143" s="53" t="str">
        <f>IF((Curso[[#This Row],[Estudado]]-60)&lt;$H$2,"",Curso[[#This Row],[Estudado]]-60)</f>
        <v/>
      </c>
      <c r="P1143" s="53" t="str">
        <f>IF((Curso[[#This Row],[Estudado]]-120)&lt;$H$2,"",Curso[[#This Row],[Estudado]]-120)</f>
        <v/>
      </c>
      <c r="Q1143" s="48"/>
    </row>
    <row r="1144" spans="1:17" x14ac:dyDescent="0.25">
      <c r="A1144" s="44">
        <f t="shared" si="66"/>
        <v>1143</v>
      </c>
      <c r="B1144" s="44" t="s">
        <v>823</v>
      </c>
      <c r="C1144" s="44" t="s">
        <v>945</v>
      </c>
      <c r="D1144" s="45">
        <v>3.7615740740740739E-3</v>
      </c>
      <c r="E1144" s="44"/>
      <c r="F1144" s="45">
        <f>Curso[[#This Row],[Tempo]]*$AG$4</f>
        <v>7.4599435712968294E-3</v>
      </c>
      <c r="G1144" s="46">
        <f t="shared" si="65"/>
        <v>8.4542966651693785</v>
      </c>
      <c r="H1144" s="47">
        <f>_xlfn.XLOOKUP(Curso[[#This Row],[Tempo Progr Acum]],Controle[Tempo Esperado Acum],Controle[Data corrida],,1,1)</f>
        <v>44783</v>
      </c>
      <c r="I1144" s="44"/>
      <c r="J1144" s="48">
        <f ca="1">IF(Curso[[#This Row],[Data Prevista]]&gt;TODAY(),0,IF(Curso[[#This Row],[Data Prevista]]=TODAY(),3,2))</f>
        <v>0</v>
      </c>
      <c r="K1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4" s="53" t="str">
        <f>IF((Curso[[#This Row],[Estudado]]-7)&lt;$H$2,"",Curso[[#This Row],[Estudado]]-7)</f>
        <v/>
      </c>
      <c r="M1144" s="53" t="str">
        <f>IF((Curso[[#This Row],[Estudado]]-15)&lt;$H$2,"",Curso[[#This Row],[Estudado]]-15)</f>
        <v/>
      </c>
      <c r="N1144" s="53" t="str">
        <f>IF((Curso[[#This Row],[Estudado]]-30)&lt;$H$2,"",Curso[[#This Row],[Estudado]]-30)</f>
        <v/>
      </c>
      <c r="O1144" s="53" t="str">
        <f>IF((Curso[[#This Row],[Estudado]]-60)&lt;$H$2,"",Curso[[#This Row],[Estudado]]-60)</f>
        <v/>
      </c>
      <c r="P1144" s="53" t="str">
        <f>IF((Curso[[#This Row],[Estudado]]-120)&lt;$H$2,"",Curso[[#This Row],[Estudado]]-120)</f>
        <v/>
      </c>
      <c r="Q1144" s="48"/>
    </row>
    <row r="1145" spans="1:17" x14ac:dyDescent="0.25">
      <c r="A1145" s="44">
        <f t="shared" si="66"/>
        <v>1144</v>
      </c>
      <c r="B1145" s="44" t="s">
        <v>823</v>
      </c>
      <c r="C1145" s="44" t="s">
        <v>946</v>
      </c>
      <c r="D1145" s="45">
        <v>4.1666666666666666E-3</v>
      </c>
      <c r="E1145" s="44"/>
      <c r="F1145" s="45">
        <f>Curso[[#This Row],[Tempo]]*$AG$4</f>
        <v>8.2633221097441808E-3</v>
      </c>
      <c r="G1145" s="46">
        <f t="shared" si="65"/>
        <v>8.4625599872791231</v>
      </c>
      <c r="H1145" s="47">
        <f>_xlfn.XLOOKUP(Curso[[#This Row],[Tempo Progr Acum]],Controle[Tempo Esperado Acum],Controle[Data corrida],,1,1)</f>
        <v>44783</v>
      </c>
      <c r="I1145" s="44"/>
      <c r="J1145" s="48">
        <f ca="1">IF(Curso[[#This Row],[Data Prevista]]&gt;TODAY(),0,IF(Curso[[#This Row],[Data Prevista]]=TODAY(),3,2))</f>
        <v>0</v>
      </c>
      <c r="K1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5" s="53" t="str">
        <f>IF((Curso[[#This Row],[Estudado]]-7)&lt;$H$2,"",Curso[[#This Row],[Estudado]]-7)</f>
        <v/>
      </c>
      <c r="M1145" s="53" t="str">
        <f>IF((Curso[[#This Row],[Estudado]]-15)&lt;$H$2,"",Curso[[#This Row],[Estudado]]-15)</f>
        <v/>
      </c>
      <c r="N1145" s="53" t="str">
        <f>IF((Curso[[#This Row],[Estudado]]-30)&lt;$H$2,"",Curso[[#This Row],[Estudado]]-30)</f>
        <v/>
      </c>
      <c r="O1145" s="53" t="str">
        <f>IF((Curso[[#This Row],[Estudado]]-60)&lt;$H$2,"",Curso[[#This Row],[Estudado]]-60)</f>
        <v/>
      </c>
      <c r="P1145" s="53" t="str">
        <f>IF((Curso[[#This Row],[Estudado]]-120)&lt;$H$2,"",Curso[[#This Row],[Estudado]]-120)</f>
        <v/>
      </c>
      <c r="Q1145" s="48"/>
    </row>
    <row r="1146" spans="1:17" x14ac:dyDescent="0.25">
      <c r="A1146" s="44">
        <f t="shared" si="66"/>
        <v>1145</v>
      </c>
      <c r="B1146" s="44" t="s">
        <v>823</v>
      </c>
      <c r="C1146" s="44" t="s">
        <v>947</v>
      </c>
      <c r="D1146" s="45">
        <v>3.2291666666666666E-3</v>
      </c>
      <c r="E1146" s="44"/>
      <c r="F1146" s="45">
        <f>Curso[[#This Row],[Tempo]]*$AG$4</f>
        <v>6.4040746350517404E-3</v>
      </c>
      <c r="G1146" s="46">
        <f t="shared" si="65"/>
        <v>8.4689640619141748</v>
      </c>
      <c r="H1146" s="47">
        <f>_xlfn.XLOOKUP(Curso[[#This Row],[Tempo Progr Acum]],Controle[Tempo Esperado Acum],Controle[Data corrida],,1,1)</f>
        <v>44783</v>
      </c>
      <c r="I1146" s="44"/>
      <c r="J1146" s="48">
        <f ca="1">IF(Curso[[#This Row],[Data Prevista]]&gt;TODAY(),0,IF(Curso[[#This Row],[Data Prevista]]=TODAY(),3,2))</f>
        <v>0</v>
      </c>
      <c r="K1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6" s="53" t="str">
        <f>IF((Curso[[#This Row],[Estudado]]-7)&lt;$H$2,"",Curso[[#This Row],[Estudado]]-7)</f>
        <v/>
      </c>
      <c r="M1146" s="53" t="str">
        <f>IF((Curso[[#This Row],[Estudado]]-15)&lt;$H$2,"",Curso[[#This Row],[Estudado]]-15)</f>
        <v/>
      </c>
      <c r="N1146" s="53" t="str">
        <f>IF((Curso[[#This Row],[Estudado]]-30)&lt;$H$2,"",Curso[[#This Row],[Estudado]]-30)</f>
        <v/>
      </c>
      <c r="O1146" s="53" t="str">
        <f>IF((Curso[[#This Row],[Estudado]]-60)&lt;$H$2,"",Curso[[#This Row],[Estudado]]-60)</f>
        <v/>
      </c>
      <c r="P1146" s="53" t="str">
        <f>IF((Curso[[#This Row],[Estudado]]-120)&lt;$H$2,"",Curso[[#This Row],[Estudado]]-120)</f>
        <v/>
      </c>
      <c r="Q1146" s="48"/>
    </row>
    <row r="1147" spans="1:17" x14ac:dyDescent="0.25">
      <c r="A1147" s="44">
        <f t="shared" si="66"/>
        <v>1146</v>
      </c>
      <c r="B1147" s="44" t="s">
        <v>823</v>
      </c>
      <c r="C1147" s="44" t="s">
        <v>948</v>
      </c>
      <c r="D1147" s="45">
        <v>5.6134259259259271E-3</v>
      </c>
      <c r="E1147" s="44"/>
      <c r="F1147" s="45">
        <f>Curso[[#This Row],[Tempo]]*$AG$4</f>
        <v>1.113253117562758E-2</v>
      </c>
      <c r="G1147" s="46">
        <f t="shared" si="65"/>
        <v>8.4800965930898027</v>
      </c>
      <c r="H1147" s="47">
        <f>_xlfn.XLOOKUP(Curso[[#This Row],[Tempo Progr Acum]],Controle[Tempo Esperado Acum],Controle[Data corrida],,1,1)</f>
        <v>44783</v>
      </c>
      <c r="I1147" s="44"/>
      <c r="J1147" s="48">
        <f ca="1">IF(Curso[[#This Row],[Data Prevista]]&gt;TODAY(),0,IF(Curso[[#This Row],[Data Prevista]]=TODAY(),3,2))</f>
        <v>0</v>
      </c>
      <c r="K1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7" s="53" t="str">
        <f>IF((Curso[[#This Row],[Estudado]]-7)&lt;$H$2,"",Curso[[#This Row],[Estudado]]-7)</f>
        <v/>
      </c>
      <c r="M1147" s="53" t="str">
        <f>IF((Curso[[#This Row],[Estudado]]-15)&lt;$H$2,"",Curso[[#This Row],[Estudado]]-15)</f>
        <v/>
      </c>
      <c r="N1147" s="53" t="str">
        <f>IF((Curso[[#This Row],[Estudado]]-30)&lt;$H$2,"",Curso[[#This Row],[Estudado]]-30)</f>
        <v/>
      </c>
      <c r="O1147" s="53" t="str">
        <f>IF((Curso[[#This Row],[Estudado]]-60)&lt;$H$2,"",Curso[[#This Row],[Estudado]]-60)</f>
        <v/>
      </c>
      <c r="P1147" s="53" t="str">
        <f>IF((Curso[[#This Row],[Estudado]]-120)&lt;$H$2,"",Curso[[#This Row],[Estudado]]-120)</f>
        <v/>
      </c>
      <c r="Q1147" s="48"/>
    </row>
    <row r="1148" spans="1:17" x14ac:dyDescent="0.25">
      <c r="A1148" s="44">
        <f t="shared" si="66"/>
        <v>1147</v>
      </c>
      <c r="B1148" s="44" t="s">
        <v>823</v>
      </c>
      <c r="C1148" s="44" t="s">
        <v>949</v>
      </c>
      <c r="D1148" s="45">
        <v>2.4074074074074076E-3</v>
      </c>
      <c r="E1148" s="44"/>
      <c r="F1148" s="45">
        <f>Curso[[#This Row],[Tempo]]*$AG$4</f>
        <v>4.7743638856299715E-3</v>
      </c>
      <c r="G1148" s="46">
        <f t="shared" si="65"/>
        <v>8.484870956975433</v>
      </c>
      <c r="H1148" s="47">
        <f>_xlfn.XLOOKUP(Curso[[#This Row],[Tempo Progr Acum]],Controle[Tempo Esperado Acum],Controle[Data corrida],,1,1)</f>
        <v>44783</v>
      </c>
      <c r="I1148" s="44"/>
      <c r="J1148" s="48">
        <f ca="1">IF(Curso[[#This Row],[Data Prevista]]&gt;TODAY(),0,IF(Curso[[#This Row],[Data Prevista]]=TODAY(),3,2))</f>
        <v>0</v>
      </c>
      <c r="K1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8" s="53" t="str">
        <f>IF((Curso[[#This Row],[Estudado]]-7)&lt;$H$2,"",Curso[[#This Row],[Estudado]]-7)</f>
        <v/>
      </c>
      <c r="M1148" s="53" t="str">
        <f>IF((Curso[[#This Row],[Estudado]]-15)&lt;$H$2,"",Curso[[#This Row],[Estudado]]-15)</f>
        <v/>
      </c>
      <c r="N1148" s="53" t="str">
        <f>IF((Curso[[#This Row],[Estudado]]-30)&lt;$H$2,"",Curso[[#This Row],[Estudado]]-30)</f>
        <v/>
      </c>
      <c r="O1148" s="53" t="str">
        <f>IF((Curso[[#This Row],[Estudado]]-60)&lt;$H$2,"",Curso[[#This Row],[Estudado]]-60)</f>
        <v/>
      </c>
      <c r="P1148" s="53" t="str">
        <f>IF((Curso[[#This Row],[Estudado]]-120)&lt;$H$2,"",Curso[[#This Row],[Estudado]]-120)</f>
        <v/>
      </c>
      <c r="Q1148" s="48"/>
    </row>
    <row r="1149" spans="1:17" x14ac:dyDescent="0.25">
      <c r="A1149" s="44">
        <f t="shared" si="66"/>
        <v>1148</v>
      </c>
      <c r="B1149" s="44" t="s">
        <v>823</v>
      </c>
      <c r="C1149" s="44" t="s">
        <v>950</v>
      </c>
      <c r="D1149" s="45">
        <v>4.7685185185185183E-3</v>
      </c>
      <c r="E1149" s="44"/>
      <c r="F1149" s="45">
        <f>Curso[[#This Row],[Tempo]]*$AG$4</f>
        <v>9.456913081151673E-3</v>
      </c>
      <c r="G1149" s="46">
        <f t="shared" si="65"/>
        <v>8.4943278700565852</v>
      </c>
      <c r="H1149" s="47">
        <f>_xlfn.XLOOKUP(Curso[[#This Row],[Tempo Progr Acum]],Controle[Tempo Esperado Acum],Controle[Data corrida],,1,1)</f>
        <v>44783</v>
      </c>
      <c r="I1149" s="44"/>
      <c r="J1149" s="48">
        <f ca="1">IF(Curso[[#This Row],[Data Prevista]]&gt;TODAY(),0,IF(Curso[[#This Row],[Data Prevista]]=TODAY(),3,2))</f>
        <v>0</v>
      </c>
      <c r="K1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9" s="53" t="str">
        <f>IF((Curso[[#This Row],[Estudado]]-7)&lt;$H$2,"",Curso[[#This Row],[Estudado]]-7)</f>
        <v/>
      </c>
      <c r="M1149" s="53" t="str">
        <f>IF((Curso[[#This Row],[Estudado]]-15)&lt;$H$2,"",Curso[[#This Row],[Estudado]]-15)</f>
        <v/>
      </c>
      <c r="N1149" s="53" t="str">
        <f>IF((Curso[[#This Row],[Estudado]]-30)&lt;$H$2,"",Curso[[#This Row],[Estudado]]-30)</f>
        <v/>
      </c>
      <c r="O1149" s="53" t="str">
        <f>IF((Curso[[#This Row],[Estudado]]-60)&lt;$H$2,"",Curso[[#This Row],[Estudado]]-60)</f>
        <v/>
      </c>
      <c r="P1149" s="53" t="str">
        <f>IF((Curso[[#This Row],[Estudado]]-120)&lt;$H$2,"",Curso[[#This Row],[Estudado]]-120)</f>
        <v/>
      </c>
      <c r="Q1149" s="48"/>
    </row>
    <row r="1150" spans="1:17" x14ac:dyDescent="0.25">
      <c r="A1150" s="44">
        <f t="shared" si="66"/>
        <v>1149</v>
      </c>
      <c r="B1150" s="44" t="s">
        <v>823</v>
      </c>
      <c r="C1150" s="44" t="s">
        <v>951</v>
      </c>
      <c r="D1150" s="45">
        <v>2.0717592592592593E-3</v>
      </c>
      <c r="E1150" s="44"/>
      <c r="F1150" s="45">
        <f>Curso[[#This Row],[Tempo]]*$AG$4</f>
        <v>4.1087073823450233E-3</v>
      </c>
      <c r="G1150" s="46">
        <f t="shared" si="65"/>
        <v>8.4984365774389303</v>
      </c>
      <c r="H1150" s="47">
        <f>_xlfn.XLOOKUP(Curso[[#This Row],[Tempo Progr Acum]],Controle[Tempo Esperado Acum],Controle[Data corrida],,1,1)</f>
        <v>44783</v>
      </c>
      <c r="I1150" s="44"/>
      <c r="J1150" s="48">
        <f ca="1">IF(Curso[[#This Row],[Data Prevista]]&gt;TODAY(),0,IF(Curso[[#This Row],[Data Prevista]]=TODAY(),3,2))</f>
        <v>0</v>
      </c>
      <c r="K1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0" s="53" t="str">
        <f>IF((Curso[[#This Row],[Estudado]]-7)&lt;$H$2,"",Curso[[#This Row],[Estudado]]-7)</f>
        <v/>
      </c>
      <c r="M1150" s="53" t="str">
        <f>IF((Curso[[#This Row],[Estudado]]-15)&lt;$H$2,"",Curso[[#This Row],[Estudado]]-15)</f>
        <v/>
      </c>
      <c r="N1150" s="53" t="str">
        <f>IF((Curso[[#This Row],[Estudado]]-30)&lt;$H$2,"",Curso[[#This Row],[Estudado]]-30)</f>
        <v/>
      </c>
      <c r="O1150" s="53" t="str">
        <f>IF((Curso[[#This Row],[Estudado]]-60)&lt;$H$2,"",Curso[[#This Row],[Estudado]]-60)</f>
        <v/>
      </c>
      <c r="P1150" s="53" t="str">
        <f>IF((Curso[[#This Row],[Estudado]]-120)&lt;$H$2,"",Curso[[#This Row],[Estudado]]-120)</f>
        <v/>
      </c>
      <c r="Q1150" s="48"/>
    </row>
    <row r="1151" spans="1:17" x14ac:dyDescent="0.25">
      <c r="A1151" s="44">
        <f t="shared" si="66"/>
        <v>1150</v>
      </c>
      <c r="B1151" s="44" t="s">
        <v>823</v>
      </c>
      <c r="C1151" s="44" t="s">
        <v>952</v>
      </c>
      <c r="D1151" s="45">
        <v>4.6527777777777774E-3</v>
      </c>
      <c r="E1151" s="44"/>
      <c r="F1151" s="45">
        <f>Curso[[#This Row],[Tempo]]*$AG$4</f>
        <v>9.2273763558810007E-3</v>
      </c>
      <c r="G1151" s="46">
        <f t="shared" si="65"/>
        <v>8.5076639537948111</v>
      </c>
      <c r="H1151" s="47">
        <f>_xlfn.XLOOKUP(Curso[[#This Row],[Tempo Progr Acum]],Controle[Tempo Esperado Acum],Controle[Data corrida],,1,1)</f>
        <v>44784</v>
      </c>
      <c r="I1151" s="44"/>
      <c r="J1151" s="48">
        <f ca="1">IF(Curso[[#This Row],[Data Prevista]]&gt;TODAY(),0,IF(Curso[[#This Row],[Data Prevista]]=TODAY(),3,2))</f>
        <v>0</v>
      </c>
      <c r="K1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1" s="53" t="str">
        <f>IF((Curso[[#This Row],[Estudado]]-7)&lt;$H$2,"",Curso[[#This Row],[Estudado]]-7)</f>
        <v/>
      </c>
      <c r="M1151" s="53" t="str">
        <f>IF((Curso[[#This Row],[Estudado]]-15)&lt;$H$2,"",Curso[[#This Row],[Estudado]]-15)</f>
        <v/>
      </c>
      <c r="N1151" s="53" t="str">
        <f>IF((Curso[[#This Row],[Estudado]]-30)&lt;$H$2,"",Curso[[#This Row],[Estudado]]-30)</f>
        <v/>
      </c>
      <c r="O1151" s="53" t="str">
        <f>IF((Curso[[#This Row],[Estudado]]-60)&lt;$H$2,"",Curso[[#This Row],[Estudado]]-60)</f>
        <v/>
      </c>
      <c r="P1151" s="53" t="str">
        <f>IF((Curso[[#This Row],[Estudado]]-120)&lt;$H$2,"",Curso[[#This Row],[Estudado]]-120)</f>
        <v/>
      </c>
      <c r="Q1151" s="48"/>
    </row>
    <row r="1152" spans="1:17" x14ac:dyDescent="0.25">
      <c r="A1152" s="44">
        <f t="shared" si="66"/>
        <v>1151</v>
      </c>
      <c r="B1152" s="44" t="s">
        <v>823</v>
      </c>
      <c r="C1152" s="44" t="s">
        <v>953</v>
      </c>
      <c r="D1152" s="45">
        <v>4.4328703703703709E-3</v>
      </c>
      <c r="E1152" s="44"/>
      <c r="F1152" s="45">
        <f>Curso[[#This Row],[Tempo]]*$AG$4</f>
        <v>8.7912565778667275E-3</v>
      </c>
      <c r="G1152" s="46">
        <f t="shared" si="65"/>
        <v>8.5164552103726781</v>
      </c>
      <c r="H1152" s="47">
        <f>_xlfn.XLOOKUP(Curso[[#This Row],[Tempo Progr Acum]],Controle[Tempo Esperado Acum],Controle[Data corrida],,1,1)</f>
        <v>44784</v>
      </c>
      <c r="I1152" s="44"/>
      <c r="J1152" s="48">
        <f ca="1">IF(Curso[[#This Row],[Data Prevista]]&gt;TODAY(),0,IF(Curso[[#This Row],[Data Prevista]]=TODAY(),3,2))</f>
        <v>0</v>
      </c>
      <c r="K1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2" s="53" t="str">
        <f>IF((Curso[[#This Row],[Estudado]]-7)&lt;$H$2,"",Curso[[#This Row],[Estudado]]-7)</f>
        <v/>
      </c>
      <c r="M1152" s="53" t="str">
        <f>IF((Curso[[#This Row],[Estudado]]-15)&lt;$H$2,"",Curso[[#This Row],[Estudado]]-15)</f>
        <v/>
      </c>
      <c r="N1152" s="53" t="str">
        <f>IF((Curso[[#This Row],[Estudado]]-30)&lt;$H$2,"",Curso[[#This Row],[Estudado]]-30)</f>
        <v/>
      </c>
      <c r="O1152" s="53" t="str">
        <f>IF((Curso[[#This Row],[Estudado]]-60)&lt;$H$2,"",Curso[[#This Row],[Estudado]]-60)</f>
        <v/>
      </c>
      <c r="P1152" s="53" t="str">
        <f>IF((Curso[[#This Row],[Estudado]]-120)&lt;$H$2,"",Curso[[#This Row],[Estudado]]-120)</f>
        <v/>
      </c>
      <c r="Q1152" s="48"/>
    </row>
    <row r="1153" spans="1:17" x14ac:dyDescent="0.25">
      <c r="A1153" s="44">
        <f t="shared" si="66"/>
        <v>1152</v>
      </c>
      <c r="B1153" s="44" t="s">
        <v>823</v>
      </c>
      <c r="C1153" s="44" t="s">
        <v>954</v>
      </c>
      <c r="D1153" s="45">
        <v>9.9537037037037042E-4</v>
      </c>
      <c r="E1153" s="44"/>
      <c r="F1153" s="45">
        <f>Curso[[#This Row],[Tempo]]*$AG$4</f>
        <v>1.9740158373277765E-3</v>
      </c>
      <c r="G1153" s="46">
        <f t="shared" si="65"/>
        <v>8.5184292262100065</v>
      </c>
      <c r="H1153" s="47">
        <f>_xlfn.XLOOKUP(Curso[[#This Row],[Tempo Progr Acum]],Controle[Tempo Esperado Acum],Controle[Data corrida],,1,1)</f>
        <v>44784</v>
      </c>
      <c r="I1153" s="44"/>
      <c r="J1153" s="48">
        <f ca="1">IF(Curso[[#This Row],[Data Prevista]]&gt;TODAY(),0,IF(Curso[[#This Row],[Data Prevista]]=TODAY(),3,2))</f>
        <v>0</v>
      </c>
      <c r="K1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3" s="53" t="str">
        <f>IF((Curso[[#This Row],[Estudado]]-7)&lt;$H$2,"",Curso[[#This Row],[Estudado]]-7)</f>
        <v/>
      </c>
      <c r="M1153" s="53" t="str">
        <f>IF((Curso[[#This Row],[Estudado]]-15)&lt;$H$2,"",Curso[[#This Row],[Estudado]]-15)</f>
        <v/>
      </c>
      <c r="N1153" s="53" t="str">
        <f>IF((Curso[[#This Row],[Estudado]]-30)&lt;$H$2,"",Curso[[#This Row],[Estudado]]-30)</f>
        <v/>
      </c>
      <c r="O1153" s="53" t="str">
        <f>IF((Curso[[#This Row],[Estudado]]-60)&lt;$H$2,"",Curso[[#This Row],[Estudado]]-60)</f>
        <v/>
      </c>
      <c r="P1153" s="53" t="str">
        <f>IF((Curso[[#This Row],[Estudado]]-120)&lt;$H$2,"",Curso[[#This Row],[Estudado]]-120)</f>
        <v/>
      </c>
      <c r="Q1153" s="48"/>
    </row>
    <row r="1154" spans="1:17" x14ac:dyDescent="0.25">
      <c r="A1154" s="44">
        <f t="shared" si="66"/>
        <v>1153</v>
      </c>
      <c r="B1154" s="44" t="s">
        <v>823</v>
      </c>
      <c r="C1154" s="44" t="s">
        <v>955</v>
      </c>
      <c r="D1154" s="45">
        <v>3.4027777777777784E-3</v>
      </c>
      <c r="E1154" s="44"/>
      <c r="F1154" s="45">
        <f>Curso[[#This Row],[Tempo]]*$AG$4</f>
        <v>6.7483797229577489E-3</v>
      </c>
      <c r="G1154" s="46">
        <f t="shared" si="65"/>
        <v>8.5251776059329636</v>
      </c>
      <c r="H1154" s="47">
        <f>_xlfn.XLOOKUP(Curso[[#This Row],[Tempo Progr Acum]],Controle[Tempo Esperado Acum],Controle[Data corrida],,1,1)</f>
        <v>44784</v>
      </c>
      <c r="I1154" s="44"/>
      <c r="J1154" s="48">
        <f ca="1">IF(Curso[[#This Row],[Data Prevista]]&gt;TODAY(),0,IF(Curso[[#This Row],[Data Prevista]]=TODAY(),3,2))</f>
        <v>0</v>
      </c>
      <c r="K1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4" s="53" t="str">
        <f>IF((Curso[[#This Row],[Estudado]]-7)&lt;$H$2,"",Curso[[#This Row],[Estudado]]-7)</f>
        <v/>
      </c>
      <c r="M1154" s="53" t="str">
        <f>IF((Curso[[#This Row],[Estudado]]-15)&lt;$H$2,"",Curso[[#This Row],[Estudado]]-15)</f>
        <v/>
      </c>
      <c r="N1154" s="53" t="str">
        <f>IF((Curso[[#This Row],[Estudado]]-30)&lt;$H$2,"",Curso[[#This Row],[Estudado]]-30)</f>
        <v/>
      </c>
      <c r="O1154" s="53" t="str">
        <f>IF((Curso[[#This Row],[Estudado]]-60)&lt;$H$2,"",Curso[[#This Row],[Estudado]]-60)</f>
        <v/>
      </c>
      <c r="P1154" s="53" t="str">
        <f>IF((Curso[[#This Row],[Estudado]]-120)&lt;$H$2,"",Curso[[#This Row],[Estudado]]-120)</f>
        <v/>
      </c>
      <c r="Q1154" s="48"/>
    </row>
    <row r="1155" spans="1:17" x14ac:dyDescent="0.25">
      <c r="A1155" s="44">
        <f t="shared" si="66"/>
        <v>1154</v>
      </c>
      <c r="B1155" s="44" t="s">
        <v>823</v>
      </c>
      <c r="C1155" s="44" t="s">
        <v>956</v>
      </c>
      <c r="D1155" s="45">
        <v>3.7847222222222223E-3</v>
      </c>
      <c r="E1155" s="44"/>
      <c r="F1155" s="45">
        <f>Curso[[#This Row],[Tempo]]*$AG$4</f>
        <v>7.5058509163509644E-3</v>
      </c>
      <c r="G1155" s="46">
        <f t="shared" si="65"/>
        <v>8.5326834568493144</v>
      </c>
      <c r="H1155" s="47">
        <f>_xlfn.XLOOKUP(Curso[[#This Row],[Tempo Progr Acum]],Controle[Tempo Esperado Acum],Controle[Data corrida],,1,1)</f>
        <v>44784</v>
      </c>
      <c r="I1155" s="44"/>
      <c r="J1155" s="48">
        <f ca="1">IF(Curso[[#This Row],[Data Prevista]]&gt;TODAY(),0,IF(Curso[[#This Row],[Data Prevista]]=TODAY(),3,2))</f>
        <v>0</v>
      </c>
      <c r="K1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5" s="53" t="str">
        <f>IF((Curso[[#This Row],[Estudado]]-7)&lt;$H$2,"",Curso[[#This Row],[Estudado]]-7)</f>
        <v/>
      </c>
      <c r="M1155" s="53" t="str">
        <f>IF((Curso[[#This Row],[Estudado]]-15)&lt;$H$2,"",Curso[[#This Row],[Estudado]]-15)</f>
        <v/>
      </c>
      <c r="N1155" s="53" t="str">
        <f>IF((Curso[[#This Row],[Estudado]]-30)&lt;$H$2,"",Curso[[#This Row],[Estudado]]-30)</f>
        <v/>
      </c>
      <c r="O1155" s="53" t="str">
        <f>IF((Curso[[#This Row],[Estudado]]-60)&lt;$H$2,"",Curso[[#This Row],[Estudado]]-60)</f>
        <v/>
      </c>
      <c r="P1155" s="53" t="str">
        <f>IF((Curso[[#This Row],[Estudado]]-120)&lt;$H$2,"",Curso[[#This Row],[Estudado]]-120)</f>
        <v/>
      </c>
      <c r="Q1155" s="48"/>
    </row>
    <row r="1156" spans="1:17" x14ac:dyDescent="0.25">
      <c r="A1156" s="44">
        <f t="shared" si="66"/>
        <v>1155</v>
      </c>
      <c r="B1156" s="44" t="s">
        <v>823</v>
      </c>
      <c r="C1156" s="44" t="s">
        <v>957</v>
      </c>
      <c r="D1156" s="45">
        <v>3.0902777777777782E-3</v>
      </c>
      <c r="E1156" s="44"/>
      <c r="F1156" s="45">
        <f>Curso[[#This Row],[Tempo]]*$AG$4</f>
        <v>6.1286305647269348E-3</v>
      </c>
      <c r="G1156" s="46">
        <f t="shared" ref="G1156:G1219" si="67">F1156+G1155</f>
        <v>8.5388120874140405</v>
      </c>
      <c r="H1156" s="47">
        <f>_xlfn.XLOOKUP(Curso[[#This Row],[Tempo Progr Acum]],Controle[Tempo Esperado Acum],Controle[Data corrida],,1,1)</f>
        <v>44784</v>
      </c>
      <c r="I1156" s="44"/>
      <c r="J1156" s="48">
        <f ca="1">IF(Curso[[#This Row],[Data Prevista]]&gt;TODAY(),0,IF(Curso[[#This Row],[Data Prevista]]=TODAY(),3,2))</f>
        <v>0</v>
      </c>
      <c r="K1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6" s="53" t="str">
        <f>IF((Curso[[#This Row],[Estudado]]-7)&lt;$H$2,"",Curso[[#This Row],[Estudado]]-7)</f>
        <v/>
      </c>
      <c r="M1156" s="53" t="str">
        <f>IF((Curso[[#This Row],[Estudado]]-15)&lt;$H$2,"",Curso[[#This Row],[Estudado]]-15)</f>
        <v/>
      </c>
      <c r="N1156" s="53" t="str">
        <f>IF((Curso[[#This Row],[Estudado]]-30)&lt;$H$2,"",Curso[[#This Row],[Estudado]]-30)</f>
        <v/>
      </c>
      <c r="O1156" s="53" t="str">
        <f>IF((Curso[[#This Row],[Estudado]]-60)&lt;$H$2,"",Curso[[#This Row],[Estudado]]-60)</f>
        <v/>
      </c>
      <c r="P1156" s="53" t="str">
        <f>IF((Curso[[#This Row],[Estudado]]-120)&lt;$H$2,"",Curso[[#This Row],[Estudado]]-120)</f>
        <v/>
      </c>
      <c r="Q1156" s="48"/>
    </row>
    <row r="1157" spans="1:17" x14ac:dyDescent="0.25">
      <c r="A1157" s="44">
        <f t="shared" si="66"/>
        <v>1156</v>
      </c>
      <c r="B1157" s="44" t="s">
        <v>823</v>
      </c>
      <c r="C1157" s="44" t="s">
        <v>958</v>
      </c>
      <c r="D1157" s="45">
        <v>3.9004629629629632E-3</v>
      </c>
      <c r="E1157" s="44"/>
      <c r="F1157" s="45">
        <f>Curso[[#This Row],[Tempo]]*$AG$4</f>
        <v>7.7353876416216367E-3</v>
      </c>
      <c r="G1157" s="46">
        <f t="shared" si="67"/>
        <v>8.5465474750556627</v>
      </c>
      <c r="H1157" s="47">
        <f>_xlfn.XLOOKUP(Curso[[#This Row],[Tempo Progr Acum]],Controle[Tempo Esperado Acum],Controle[Data corrida],,1,1)</f>
        <v>44784</v>
      </c>
      <c r="I1157" s="44"/>
      <c r="J1157" s="48">
        <f ca="1">IF(Curso[[#This Row],[Data Prevista]]&gt;TODAY(),0,IF(Curso[[#This Row],[Data Prevista]]=TODAY(),3,2))</f>
        <v>0</v>
      </c>
      <c r="K1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7" s="53" t="str">
        <f>IF((Curso[[#This Row],[Estudado]]-7)&lt;$H$2,"",Curso[[#This Row],[Estudado]]-7)</f>
        <v/>
      </c>
      <c r="M1157" s="53" t="str">
        <f>IF((Curso[[#This Row],[Estudado]]-15)&lt;$H$2,"",Curso[[#This Row],[Estudado]]-15)</f>
        <v/>
      </c>
      <c r="N1157" s="53" t="str">
        <f>IF((Curso[[#This Row],[Estudado]]-30)&lt;$H$2,"",Curso[[#This Row],[Estudado]]-30)</f>
        <v/>
      </c>
      <c r="O1157" s="53" t="str">
        <f>IF((Curso[[#This Row],[Estudado]]-60)&lt;$H$2,"",Curso[[#This Row],[Estudado]]-60)</f>
        <v/>
      </c>
      <c r="P1157" s="53" t="str">
        <f>IF((Curso[[#This Row],[Estudado]]-120)&lt;$H$2,"",Curso[[#This Row],[Estudado]]-120)</f>
        <v/>
      </c>
      <c r="Q1157" s="48"/>
    </row>
    <row r="1158" spans="1:17" x14ac:dyDescent="0.25">
      <c r="A1158" s="44">
        <f t="shared" ref="A1158:A1221" si="68">A1157+1</f>
        <v>1157</v>
      </c>
      <c r="B1158" s="44" t="s">
        <v>823</v>
      </c>
      <c r="C1158" s="44" t="s">
        <v>959</v>
      </c>
      <c r="D1158" s="45">
        <v>5.8449074074074072E-3</v>
      </c>
      <c r="E1158" s="44"/>
      <c r="F1158" s="45">
        <f>Curso[[#This Row],[Tempo]]*$AG$4</f>
        <v>1.1591604626168921E-2</v>
      </c>
      <c r="G1158" s="46">
        <f t="shared" si="67"/>
        <v>8.5581390796818315</v>
      </c>
      <c r="H1158" s="47">
        <f>_xlfn.XLOOKUP(Curso[[#This Row],[Tempo Progr Acum]],Controle[Tempo Esperado Acum],Controle[Data corrida],,1,1)</f>
        <v>44784</v>
      </c>
      <c r="I1158" s="44"/>
      <c r="J1158" s="48">
        <f ca="1">IF(Curso[[#This Row],[Data Prevista]]&gt;TODAY(),0,IF(Curso[[#This Row],[Data Prevista]]=TODAY(),3,2))</f>
        <v>0</v>
      </c>
      <c r="K1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8" s="53" t="str">
        <f>IF((Curso[[#This Row],[Estudado]]-7)&lt;$H$2,"",Curso[[#This Row],[Estudado]]-7)</f>
        <v/>
      </c>
      <c r="M1158" s="53" t="str">
        <f>IF((Curso[[#This Row],[Estudado]]-15)&lt;$H$2,"",Curso[[#This Row],[Estudado]]-15)</f>
        <v/>
      </c>
      <c r="N1158" s="53" t="str">
        <f>IF((Curso[[#This Row],[Estudado]]-30)&lt;$H$2,"",Curso[[#This Row],[Estudado]]-30)</f>
        <v/>
      </c>
      <c r="O1158" s="53" t="str">
        <f>IF((Curso[[#This Row],[Estudado]]-60)&lt;$H$2,"",Curso[[#This Row],[Estudado]]-60)</f>
        <v/>
      </c>
      <c r="P1158" s="53" t="str">
        <f>IF((Curso[[#This Row],[Estudado]]-120)&lt;$H$2,"",Curso[[#This Row],[Estudado]]-120)</f>
        <v/>
      </c>
      <c r="Q1158" s="48"/>
    </row>
    <row r="1159" spans="1:17" x14ac:dyDescent="0.25">
      <c r="A1159" s="44">
        <f t="shared" si="68"/>
        <v>1158</v>
      </c>
      <c r="B1159" s="44" t="s">
        <v>823</v>
      </c>
      <c r="C1159" s="44" t="s">
        <v>960</v>
      </c>
      <c r="D1159" s="45">
        <v>4.1435185185185186E-3</v>
      </c>
      <c r="E1159" s="44"/>
      <c r="F1159" s="45">
        <f>Curso[[#This Row],[Tempo]]*$AG$4</f>
        <v>8.2174147646900467E-3</v>
      </c>
      <c r="G1159" s="46">
        <f t="shared" si="67"/>
        <v>8.5663564944465218</v>
      </c>
      <c r="H1159" s="47">
        <f>_xlfn.XLOOKUP(Curso[[#This Row],[Tempo Progr Acum]],Controle[Tempo Esperado Acum],Controle[Data corrida],,1,1)</f>
        <v>44784</v>
      </c>
      <c r="I1159" s="44"/>
      <c r="J1159" s="48">
        <f ca="1">IF(Curso[[#This Row],[Data Prevista]]&gt;TODAY(),0,IF(Curso[[#This Row],[Data Prevista]]=TODAY(),3,2))</f>
        <v>0</v>
      </c>
      <c r="K1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9" s="53" t="str">
        <f>IF((Curso[[#This Row],[Estudado]]-7)&lt;$H$2,"",Curso[[#This Row],[Estudado]]-7)</f>
        <v/>
      </c>
      <c r="M1159" s="53" t="str">
        <f>IF((Curso[[#This Row],[Estudado]]-15)&lt;$H$2,"",Curso[[#This Row],[Estudado]]-15)</f>
        <v/>
      </c>
      <c r="N1159" s="53" t="str">
        <f>IF((Curso[[#This Row],[Estudado]]-30)&lt;$H$2,"",Curso[[#This Row],[Estudado]]-30)</f>
        <v/>
      </c>
      <c r="O1159" s="53" t="str">
        <f>IF((Curso[[#This Row],[Estudado]]-60)&lt;$H$2,"",Curso[[#This Row],[Estudado]]-60)</f>
        <v/>
      </c>
      <c r="P1159" s="53" t="str">
        <f>IF((Curso[[#This Row],[Estudado]]-120)&lt;$H$2,"",Curso[[#This Row],[Estudado]]-120)</f>
        <v/>
      </c>
      <c r="Q1159" s="48"/>
    </row>
    <row r="1160" spans="1:17" x14ac:dyDescent="0.25">
      <c r="A1160" s="44">
        <f t="shared" si="68"/>
        <v>1159</v>
      </c>
      <c r="B1160" s="44" t="s">
        <v>823</v>
      </c>
      <c r="C1160" s="44" t="s">
        <v>961</v>
      </c>
      <c r="D1160" s="45">
        <v>4.2245370370370371E-3</v>
      </c>
      <c r="E1160" s="44"/>
      <c r="F1160" s="45">
        <f>Curso[[#This Row],[Tempo]]*$AG$4</f>
        <v>8.3780904723795169E-3</v>
      </c>
      <c r="G1160" s="46">
        <f t="shared" si="67"/>
        <v>8.5747345849189021</v>
      </c>
      <c r="H1160" s="47">
        <f>_xlfn.XLOOKUP(Curso[[#This Row],[Tempo Progr Acum]],Controle[Tempo Esperado Acum],Controle[Data corrida],,1,1)</f>
        <v>44784</v>
      </c>
      <c r="I1160" s="44"/>
      <c r="J1160" s="48">
        <f ca="1">IF(Curso[[#This Row],[Data Prevista]]&gt;TODAY(),0,IF(Curso[[#This Row],[Data Prevista]]=TODAY(),3,2))</f>
        <v>0</v>
      </c>
      <c r="K1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0" s="53" t="str">
        <f>IF((Curso[[#This Row],[Estudado]]-7)&lt;$H$2,"",Curso[[#This Row],[Estudado]]-7)</f>
        <v/>
      </c>
      <c r="M1160" s="53" t="str">
        <f>IF((Curso[[#This Row],[Estudado]]-15)&lt;$H$2,"",Curso[[#This Row],[Estudado]]-15)</f>
        <v/>
      </c>
      <c r="N1160" s="53" t="str">
        <f>IF((Curso[[#This Row],[Estudado]]-30)&lt;$H$2,"",Curso[[#This Row],[Estudado]]-30)</f>
        <v/>
      </c>
      <c r="O1160" s="53" t="str">
        <f>IF((Curso[[#This Row],[Estudado]]-60)&lt;$H$2,"",Curso[[#This Row],[Estudado]]-60)</f>
        <v/>
      </c>
      <c r="P1160" s="53" t="str">
        <f>IF((Curso[[#This Row],[Estudado]]-120)&lt;$H$2,"",Curso[[#This Row],[Estudado]]-120)</f>
        <v/>
      </c>
      <c r="Q1160" s="48"/>
    </row>
    <row r="1161" spans="1:17" x14ac:dyDescent="0.25">
      <c r="A1161" s="44">
        <f t="shared" si="68"/>
        <v>1160</v>
      </c>
      <c r="B1161" s="44" t="s">
        <v>823</v>
      </c>
      <c r="C1161" s="44" t="s">
        <v>962</v>
      </c>
      <c r="D1161" s="45">
        <v>3.9930555555555561E-3</v>
      </c>
      <c r="E1161" s="44"/>
      <c r="F1161" s="45">
        <f>Curso[[#This Row],[Tempo]]*$AG$4</f>
        <v>7.919017021838174E-3</v>
      </c>
      <c r="G1161" s="46">
        <f t="shared" si="67"/>
        <v>8.5826536019407396</v>
      </c>
      <c r="H1161" s="47">
        <f>_xlfn.XLOOKUP(Curso[[#This Row],[Tempo Progr Acum]],Controle[Tempo Esperado Acum],Controle[Data corrida],,1,1)</f>
        <v>44784</v>
      </c>
      <c r="I1161" s="44"/>
      <c r="J1161" s="48">
        <f ca="1">IF(Curso[[#This Row],[Data Prevista]]&gt;TODAY(),0,IF(Curso[[#This Row],[Data Prevista]]=TODAY(),3,2))</f>
        <v>0</v>
      </c>
      <c r="K1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1" s="53" t="str">
        <f>IF((Curso[[#This Row],[Estudado]]-7)&lt;$H$2,"",Curso[[#This Row],[Estudado]]-7)</f>
        <v/>
      </c>
      <c r="M1161" s="53" t="str">
        <f>IF((Curso[[#This Row],[Estudado]]-15)&lt;$H$2,"",Curso[[#This Row],[Estudado]]-15)</f>
        <v/>
      </c>
      <c r="N1161" s="53" t="str">
        <f>IF((Curso[[#This Row],[Estudado]]-30)&lt;$H$2,"",Curso[[#This Row],[Estudado]]-30)</f>
        <v/>
      </c>
      <c r="O1161" s="53" t="str">
        <f>IF((Curso[[#This Row],[Estudado]]-60)&lt;$H$2,"",Curso[[#This Row],[Estudado]]-60)</f>
        <v/>
      </c>
      <c r="P1161" s="53" t="str">
        <f>IF((Curso[[#This Row],[Estudado]]-120)&lt;$H$2,"",Curso[[#This Row],[Estudado]]-120)</f>
        <v/>
      </c>
      <c r="Q1161" s="48"/>
    </row>
    <row r="1162" spans="1:17" x14ac:dyDescent="0.25">
      <c r="A1162" s="44">
        <f t="shared" si="68"/>
        <v>1161</v>
      </c>
      <c r="B1162" s="44" t="s">
        <v>823</v>
      </c>
      <c r="C1162" s="44" t="s">
        <v>963</v>
      </c>
      <c r="D1162" s="45">
        <v>3.0902777777777782E-3</v>
      </c>
      <c r="E1162" s="44"/>
      <c r="F1162" s="45">
        <f>Curso[[#This Row],[Tempo]]*$AG$4</f>
        <v>6.1286305647269348E-3</v>
      </c>
      <c r="G1162" s="46">
        <f t="shared" si="67"/>
        <v>8.5887822325054657</v>
      </c>
      <c r="H1162" s="47">
        <f>_xlfn.XLOOKUP(Curso[[#This Row],[Tempo Progr Acum]],Controle[Tempo Esperado Acum],Controle[Data corrida],,1,1)</f>
        <v>44785</v>
      </c>
      <c r="I1162" s="44"/>
      <c r="J1162" s="48">
        <f ca="1">IF(Curso[[#This Row],[Data Prevista]]&gt;TODAY(),0,IF(Curso[[#This Row],[Data Prevista]]=TODAY(),3,2))</f>
        <v>0</v>
      </c>
      <c r="K1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2" s="53" t="str">
        <f>IF((Curso[[#This Row],[Estudado]]-7)&lt;$H$2,"",Curso[[#This Row],[Estudado]]-7)</f>
        <v/>
      </c>
      <c r="M1162" s="53" t="str">
        <f>IF((Curso[[#This Row],[Estudado]]-15)&lt;$H$2,"",Curso[[#This Row],[Estudado]]-15)</f>
        <v/>
      </c>
      <c r="N1162" s="53" t="str">
        <f>IF((Curso[[#This Row],[Estudado]]-30)&lt;$H$2,"",Curso[[#This Row],[Estudado]]-30)</f>
        <v/>
      </c>
      <c r="O1162" s="53" t="str">
        <f>IF((Curso[[#This Row],[Estudado]]-60)&lt;$H$2,"",Curso[[#This Row],[Estudado]]-60)</f>
        <v/>
      </c>
      <c r="P1162" s="53" t="str">
        <f>IF((Curso[[#This Row],[Estudado]]-120)&lt;$H$2,"",Curso[[#This Row],[Estudado]]-120)</f>
        <v/>
      </c>
      <c r="Q1162" s="48"/>
    </row>
    <row r="1163" spans="1:17" x14ac:dyDescent="0.25">
      <c r="A1163" s="44">
        <f t="shared" si="68"/>
        <v>1162</v>
      </c>
      <c r="B1163" s="44" t="s">
        <v>823</v>
      </c>
      <c r="C1163" s="44" t="s">
        <v>964</v>
      </c>
      <c r="D1163" s="45">
        <v>2.3842592592592591E-3</v>
      </c>
      <c r="E1163" s="44"/>
      <c r="F1163" s="45">
        <f>Curso[[#This Row],[Tempo]]*$AG$4</f>
        <v>4.7284565405758365E-3</v>
      </c>
      <c r="G1163" s="46">
        <f t="shared" si="67"/>
        <v>8.5935106890460418</v>
      </c>
      <c r="H1163" s="47">
        <f>_xlfn.XLOOKUP(Curso[[#This Row],[Tempo Progr Acum]],Controle[Tempo Esperado Acum],Controle[Data corrida],,1,1)</f>
        <v>44785</v>
      </c>
      <c r="I1163" s="44"/>
      <c r="J1163" s="48">
        <f ca="1">IF(Curso[[#This Row],[Data Prevista]]&gt;TODAY(),0,IF(Curso[[#This Row],[Data Prevista]]=TODAY(),3,2))</f>
        <v>0</v>
      </c>
      <c r="K1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3" s="53" t="str">
        <f>IF((Curso[[#This Row],[Estudado]]-7)&lt;$H$2,"",Curso[[#This Row],[Estudado]]-7)</f>
        <v/>
      </c>
      <c r="M1163" s="53" t="str">
        <f>IF((Curso[[#This Row],[Estudado]]-15)&lt;$H$2,"",Curso[[#This Row],[Estudado]]-15)</f>
        <v/>
      </c>
      <c r="N1163" s="53" t="str">
        <f>IF((Curso[[#This Row],[Estudado]]-30)&lt;$H$2,"",Curso[[#This Row],[Estudado]]-30)</f>
        <v/>
      </c>
      <c r="O1163" s="53" t="str">
        <f>IF((Curso[[#This Row],[Estudado]]-60)&lt;$H$2,"",Curso[[#This Row],[Estudado]]-60)</f>
        <v/>
      </c>
      <c r="P1163" s="53" t="str">
        <f>IF((Curso[[#This Row],[Estudado]]-120)&lt;$H$2,"",Curso[[#This Row],[Estudado]]-120)</f>
        <v/>
      </c>
      <c r="Q1163" s="48"/>
    </row>
    <row r="1164" spans="1:17" x14ac:dyDescent="0.25">
      <c r="A1164" s="44">
        <f t="shared" si="68"/>
        <v>1163</v>
      </c>
      <c r="B1164" s="44" t="s">
        <v>823</v>
      </c>
      <c r="C1164" s="44" t="s">
        <v>965</v>
      </c>
      <c r="D1164" s="45">
        <v>4.4791666666666669E-3</v>
      </c>
      <c r="E1164" s="44"/>
      <c r="F1164" s="45">
        <f>Curso[[#This Row],[Tempo]]*$AG$4</f>
        <v>8.8830712679749957E-3</v>
      </c>
      <c r="G1164" s="46">
        <f t="shared" si="67"/>
        <v>8.6023937603140173</v>
      </c>
      <c r="H1164" s="47">
        <f>_xlfn.XLOOKUP(Curso[[#This Row],[Tempo Progr Acum]],Controle[Tempo Esperado Acum],Controle[Data corrida],,1,1)</f>
        <v>44785</v>
      </c>
      <c r="I1164" s="44"/>
      <c r="J1164" s="48">
        <f ca="1">IF(Curso[[#This Row],[Data Prevista]]&gt;TODAY(),0,IF(Curso[[#This Row],[Data Prevista]]=TODAY(),3,2))</f>
        <v>0</v>
      </c>
      <c r="K1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4" s="53" t="str">
        <f>IF((Curso[[#This Row],[Estudado]]-7)&lt;$H$2,"",Curso[[#This Row],[Estudado]]-7)</f>
        <v/>
      </c>
      <c r="M1164" s="53" t="str">
        <f>IF((Curso[[#This Row],[Estudado]]-15)&lt;$H$2,"",Curso[[#This Row],[Estudado]]-15)</f>
        <v/>
      </c>
      <c r="N1164" s="53" t="str">
        <f>IF((Curso[[#This Row],[Estudado]]-30)&lt;$H$2,"",Curso[[#This Row],[Estudado]]-30)</f>
        <v/>
      </c>
      <c r="O1164" s="53" t="str">
        <f>IF((Curso[[#This Row],[Estudado]]-60)&lt;$H$2,"",Curso[[#This Row],[Estudado]]-60)</f>
        <v/>
      </c>
      <c r="P1164" s="53" t="str">
        <f>IF((Curso[[#This Row],[Estudado]]-120)&lt;$H$2,"",Curso[[#This Row],[Estudado]]-120)</f>
        <v/>
      </c>
      <c r="Q1164" s="48"/>
    </row>
    <row r="1165" spans="1:17" x14ac:dyDescent="0.25">
      <c r="A1165" s="44">
        <f t="shared" si="68"/>
        <v>1164</v>
      </c>
      <c r="B1165" s="44" t="s">
        <v>823</v>
      </c>
      <c r="C1165" s="44" t="s">
        <v>966</v>
      </c>
      <c r="D1165" s="45">
        <v>4.4444444444444444E-3</v>
      </c>
      <c r="E1165" s="44"/>
      <c r="F1165" s="45">
        <f>Curso[[#This Row],[Tempo]]*$AG$4</f>
        <v>8.8142102503937936E-3</v>
      </c>
      <c r="G1165" s="46">
        <f t="shared" si="67"/>
        <v>8.6112079705644113</v>
      </c>
      <c r="H1165" s="47">
        <f>_xlfn.XLOOKUP(Curso[[#This Row],[Tempo Progr Acum]],Controle[Tempo Esperado Acum],Controle[Data corrida],,1,1)</f>
        <v>44785</v>
      </c>
      <c r="I1165" s="44"/>
      <c r="J1165" s="48">
        <f ca="1">IF(Curso[[#This Row],[Data Prevista]]&gt;TODAY(),0,IF(Curso[[#This Row],[Data Prevista]]=TODAY(),3,2))</f>
        <v>0</v>
      </c>
      <c r="K1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5" s="53" t="str">
        <f>IF((Curso[[#This Row],[Estudado]]-7)&lt;$H$2,"",Curso[[#This Row],[Estudado]]-7)</f>
        <v/>
      </c>
      <c r="M1165" s="53" t="str">
        <f>IF((Curso[[#This Row],[Estudado]]-15)&lt;$H$2,"",Curso[[#This Row],[Estudado]]-15)</f>
        <v/>
      </c>
      <c r="N1165" s="53" t="str">
        <f>IF((Curso[[#This Row],[Estudado]]-30)&lt;$H$2,"",Curso[[#This Row],[Estudado]]-30)</f>
        <v/>
      </c>
      <c r="O1165" s="53" t="str">
        <f>IF((Curso[[#This Row],[Estudado]]-60)&lt;$H$2,"",Curso[[#This Row],[Estudado]]-60)</f>
        <v/>
      </c>
      <c r="P1165" s="53" t="str">
        <f>IF((Curso[[#This Row],[Estudado]]-120)&lt;$H$2,"",Curso[[#This Row],[Estudado]]-120)</f>
        <v/>
      </c>
      <c r="Q1165" s="48"/>
    </row>
    <row r="1166" spans="1:17" x14ac:dyDescent="0.25">
      <c r="A1166" s="44">
        <f t="shared" si="68"/>
        <v>1165</v>
      </c>
      <c r="B1166" s="44" t="s">
        <v>823</v>
      </c>
      <c r="C1166" s="44" t="s">
        <v>967</v>
      </c>
      <c r="D1166" s="45">
        <v>2.6967592592592594E-3</v>
      </c>
      <c r="E1166" s="44"/>
      <c r="F1166" s="45">
        <f>Curso[[#This Row],[Tempo]]*$AG$4</f>
        <v>5.3482056988066505E-3</v>
      </c>
      <c r="G1166" s="46">
        <f t="shared" si="67"/>
        <v>8.6165561762632183</v>
      </c>
      <c r="H1166" s="47">
        <f>_xlfn.XLOOKUP(Curso[[#This Row],[Tempo Progr Acum]],Controle[Tempo Esperado Acum],Controle[Data corrida],,1,1)</f>
        <v>44785</v>
      </c>
      <c r="I1166" s="44"/>
      <c r="J1166" s="48">
        <f ca="1">IF(Curso[[#This Row],[Data Prevista]]&gt;TODAY(),0,IF(Curso[[#This Row],[Data Prevista]]=TODAY(),3,2))</f>
        <v>0</v>
      </c>
      <c r="K1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6" s="53" t="str">
        <f>IF((Curso[[#This Row],[Estudado]]-7)&lt;$H$2,"",Curso[[#This Row],[Estudado]]-7)</f>
        <v/>
      </c>
      <c r="M1166" s="53" t="str">
        <f>IF((Curso[[#This Row],[Estudado]]-15)&lt;$H$2,"",Curso[[#This Row],[Estudado]]-15)</f>
        <v/>
      </c>
      <c r="N1166" s="53" t="str">
        <f>IF((Curso[[#This Row],[Estudado]]-30)&lt;$H$2,"",Curso[[#This Row],[Estudado]]-30)</f>
        <v/>
      </c>
      <c r="O1166" s="53" t="str">
        <f>IF((Curso[[#This Row],[Estudado]]-60)&lt;$H$2,"",Curso[[#This Row],[Estudado]]-60)</f>
        <v/>
      </c>
      <c r="P1166" s="53" t="str">
        <f>IF((Curso[[#This Row],[Estudado]]-120)&lt;$H$2,"",Curso[[#This Row],[Estudado]]-120)</f>
        <v/>
      </c>
      <c r="Q1166" s="48"/>
    </row>
    <row r="1167" spans="1:17" x14ac:dyDescent="0.25">
      <c r="A1167" s="44">
        <f t="shared" si="68"/>
        <v>1166</v>
      </c>
      <c r="B1167" s="44" t="s">
        <v>823</v>
      </c>
      <c r="C1167" s="44" t="s">
        <v>968</v>
      </c>
      <c r="D1167" s="45">
        <v>4.155092592592593E-3</v>
      </c>
      <c r="E1167" s="44"/>
      <c r="F1167" s="45">
        <f>Curso[[#This Row],[Tempo]]*$AG$4</f>
        <v>8.2403684372171146E-3</v>
      </c>
      <c r="G1167" s="46">
        <f t="shared" si="67"/>
        <v>8.6247965447004358</v>
      </c>
      <c r="H1167" s="47">
        <f>_xlfn.XLOOKUP(Curso[[#This Row],[Tempo Progr Acum]],Controle[Tempo Esperado Acum],Controle[Data corrida],,1,1)</f>
        <v>44785</v>
      </c>
      <c r="I1167" s="44"/>
      <c r="J1167" s="48">
        <f ca="1">IF(Curso[[#This Row],[Data Prevista]]&gt;TODAY(),0,IF(Curso[[#This Row],[Data Prevista]]=TODAY(),3,2))</f>
        <v>0</v>
      </c>
      <c r="K1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7" s="53" t="str">
        <f>IF((Curso[[#This Row],[Estudado]]-7)&lt;$H$2,"",Curso[[#This Row],[Estudado]]-7)</f>
        <v/>
      </c>
      <c r="M1167" s="53" t="str">
        <f>IF((Curso[[#This Row],[Estudado]]-15)&lt;$H$2,"",Curso[[#This Row],[Estudado]]-15)</f>
        <v/>
      </c>
      <c r="N1167" s="53" t="str">
        <f>IF((Curso[[#This Row],[Estudado]]-30)&lt;$H$2,"",Curso[[#This Row],[Estudado]]-30)</f>
        <v/>
      </c>
      <c r="O1167" s="53" t="str">
        <f>IF((Curso[[#This Row],[Estudado]]-60)&lt;$H$2,"",Curso[[#This Row],[Estudado]]-60)</f>
        <v/>
      </c>
      <c r="P1167" s="53" t="str">
        <f>IF((Curso[[#This Row],[Estudado]]-120)&lt;$H$2,"",Curso[[#This Row],[Estudado]]-120)</f>
        <v/>
      </c>
      <c r="Q1167" s="48"/>
    </row>
    <row r="1168" spans="1:17" x14ac:dyDescent="0.25">
      <c r="A1168" s="44">
        <f t="shared" si="68"/>
        <v>1167</v>
      </c>
      <c r="B1168" s="44" t="s">
        <v>823</v>
      </c>
      <c r="C1168" s="44" t="s">
        <v>969</v>
      </c>
      <c r="D1168" s="45">
        <v>4.0277777777777777E-3</v>
      </c>
      <c r="E1168" s="44"/>
      <c r="F1168" s="45">
        <f>Curso[[#This Row],[Tempo]]*$AG$4</f>
        <v>7.9878780394193744E-3</v>
      </c>
      <c r="G1168" s="46">
        <f t="shared" si="67"/>
        <v>8.6327844227398547</v>
      </c>
      <c r="H1168" s="47">
        <f>_xlfn.XLOOKUP(Curso[[#This Row],[Tempo Progr Acum]],Controle[Tempo Esperado Acum],Controle[Data corrida],,1,1)</f>
        <v>44785</v>
      </c>
      <c r="I1168" s="44"/>
      <c r="J1168" s="48">
        <f ca="1">IF(Curso[[#This Row],[Data Prevista]]&gt;TODAY(),0,IF(Curso[[#This Row],[Data Prevista]]=TODAY(),3,2))</f>
        <v>0</v>
      </c>
      <c r="K1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8" s="53" t="str">
        <f>IF((Curso[[#This Row],[Estudado]]-7)&lt;$H$2,"",Curso[[#This Row],[Estudado]]-7)</f>
        <v/>
      </c>
      <c r="M1168" s="53" t="str">
        <f>IF((Curso[[#This Row],[Estudado]]-15)&lt;$H$2,"",Curso[[#This Row],[Estudado]]-15)</f>
        <v/>
      </c>
      <c r="N1168" s="53" t="str">
        <f>IF((Curso[[#This Row],[Estudado]]-30)&lt;$H$2,"",Curso[[#This Row],[Estudado]]-30)</f>
        <v/>
      </c>
      <c r="O1168" s="53" t="str">
        <f>IF((Curso[[#This Row],[Estudado]]-60)&lt;$H$2,"",Curso[[#This Row],[Estudado]]-60)</f>
        <v/>
      </c>
      <c r="P1168" s="53" t="str">
        <f>IF((Curso[[#This Row],[Estudado]]-120)&lt;$H$2,"",Curso[[#This Row],[Estudado]]-120)</f>
        <v/>
      </c>
      <c r="Q1168" s="48"/>
    </row>
    <row r="1169" spans="1:17" x14ac:dyDescent="0.25">
      <c r="A1169" s="44">
        <f t="shared" si="68"/>
        <v>1168</v>
      </c>
      <c r="B1169" s="44" t="s">
        <v>823</v>
      </c>
      <c r="C1169" s="44" t="s">
        <v>970</v>
      </c>
      <c r="D1169" s="45">
        <v>3.7152777777777774E-3</v>
      </c>
      <c r="E1169" s="44"/>
      <c r="F1169" s="45">
        <f>Curso[[#This Row],[Tempo]]*$AG$4</f>
        <v>7.3681288811885612E-3</v>
      </c>
      <c r="G1169" s="46">
        <f t="shared" si="67"/>
        <v>8.6401525516210427</v>
      </c>
      <c r="H1169" s="47">
        <f>_xlfn.XLOOKUP(Curso[[#This Row],[Tempo Progr Acum]],Controle[Tempo Esperado Acum],Controle[Data corrida],,1,1)</f>
        <v>44785</v>
      </c>
      <c r="I1169" s="44"/>
      <c r="J1169" s="48">
        <f ca="1">IF(Curso[[#This Row],[Data Prevista]]&gt;TODAY(),0,IF(Curso[[#This Row],[Data Prevista]]=TODAY(),3,2))</f>
        <v>0</v>
      </c>
      <c r="K1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9" s="53" t="str">
        <f>IF((Curso[[#This Row],[Estudado]]-7)&lt;$H$2,"",Curso[[#This Row],[Estudado]]-7)</f>
        <v/>
      </c>
      <c r="M1169" s="53" t="str">
        <f>IF((Curso[[#This Row],[Estudado]]-15)&lt;$H$2,"",Curso[[#This Row],[Estudado]]-15)</f>
        <v/>
      </c>
      <c r="N1169" s="53" t="str">
        <f>IF((Curso[[#This Row],[Estudado]]-30)&lt;$H$2,"",Curso[[#This Row],[Estudado]]-30)</f>
        <v/>
      </c>
      <c r="O1169" s="53" t="str">
        <f>IF((Curso[[#This Row],[Estudado]]-60)&lt;$H$2,"",Curso[[#This Row],[Estudado]]-60)</f>
        <v/>
      </c>
      <c r="P1169" s="53" t="str">
        <f>IF((Curso[[#This Row],[Estudado]]-120)&lt;$H$2,"",Curso[[#This Row],[Estudado]]-120)</f>
        <v/>
      </c>
      <c r="Q1169" s="48"/>
    </row>
    <row r="1170" spans="1:17" x14ac:dyDescent="0.25">
      <c r="A1170" s="44">
        <f t="shared" si="68"/>
        <v>1169</v>
      </c>
      <c r="B1170" s="44" t="s">
        <v>823</v>
      </c>
      <c r="C1170" s="44" t="s">
        <v>971</v>
      </c>
      <c r="D1170" s="45">
        <v>5.115740740740741E-3</v>
      </c>
      <c r="E1170" s="44"/>
      <c r="F1170" s="45">
        <f>Curso[[#This Row],[Tempo]]*$AG$4</f>
        <v>1.014552325696369E-2</v>
      </c>
      <c r="G1170" s="46">
        <f t="shared" si="67"/>
        <v>8.6502980748780072</v>
      </c>
      <c r="H1170" s="47">
        <f>_xlfn.XLOOKUP(Curso[[#This Row],[Tempo Progr Acum]],Controle[Tempo Esperado Acum],Controle[Data corrida],,1,1)</f>
        <v>44785</v>
      </c>
      <c r="I1170" s="44"/>
      <c r="J1170" s="48">
        <f ca="1">IF(Curso[[#This Row],[Data Prevista]]&gt;TODAY(),0,IF(Curso[[#This Row],[Data Prevista]]=TODAY(),3,2))</f>
        <v>0</v>
      </c>
      <c r="K1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0" s="53" t="str">
        <f>IF((Curso[[#This Row],[Estudado]]-7)&lt;$H$2,"",Curso[[#This Row],[Estudado]]-7)</f>
        <v/>
      </c>
      <c r="M1170" s="53" t="str">
        <f>IF((Curso[[#This Row],[Estudado]]-15)&lt;$H$2,"",Curso[[#This Row],[Estudado]]-15)</f>
        <v/>
      </c>
      <c r="N1170" s="53" t="str">
        <f>IF((Curso[[#This Row],[Estudado]]-30)&lt;$H$2,"",Curso[[#This Row],[Estudado]]-30)</f>
        <v/>
      </c>
      <c r="O1170" s="53" t="str">
        <f>IF((Curso[[#This Row],[Estudado]]-60)&lt;$H$2,"",Curso[[#This Row],[Estudado]]-60)</f>
        <v/>
      </c>
      <c r="P1170" s="53" t="str">
        <f>IF((Curso[[#This Row],[Estudado]]-120)&lt;$H$2,"",Curso[[#This Row],[Estudado]]-120)</f>
        <v/>
      </c>
      <c r="Q1170" s="48"/>
    </row>
    <row r="1171" spans="1:17" x14ac:dyDescent="0.25">
      <c r="A1171" s="44">
        <f t="shared" si="68"/>
        <v>1170</v>
      </c>
      <c r="B1171" s="44" t="s">
        <v>823</v>
      </c>
      <c r="C1171" s="44" t="s">
        <v>249</v>
      </c>
      <c r="D1171" s="45">
        <v>0</v>
      </c>
      <c r="E1171" s="44" t="s">
        <v>7</v>
      </c>
      <c r="F1171" s="45">
        <f>Curso[[#This Row],[Tempo]]*$AG$4</f>
        <v>0</v>
      </c>
      <c r="G1171" s="46">
        <f t="shared" si="67"/>
        <v>8.6502980748780072</v>
      </c>
      <c r="H1171" s="47">
        <f>_xlfn.XLOOKUP(Curso[[#This Row],[Tempo Progr Acum]],Controle[Tempo Esperado Acum],Controle[Data corrida],,1,1)</f>
        <v>44785</v>
      </c>
      <c r="I1171" s="44"/>
      <c r="J1171" s="48">
        <f ca="1">IF(Curso[[#This Row],[Data Prevista]]&gt;TODAY(),0,IF(Curso[[#This Row],[Data Prevista]]=TODAY(),3,2))</f>
        <v>0</v>
      </c>
      <c r="K1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1" s="53" t="str">
        <f>IF((Curso[[#This Row],[Estudado]]-7)&lt;$H$2,"",Curso[[#This Row],[Estudado]]-7)</f>
        <v/>
      </c>
      <c r="M1171" s="53" t="str">
        <f>IF((Curso[[#This Row],[Estudado]]-15)&lt;$H$2,"",Curso[[#This Row],[Estudado]]-15)</f>
        <v/>
      </c>
      <c r="N1171" s="53" t="str">
        <f>IF((Curso[[#This Row],[Estudado]]-30)&lt;$H$2,"",Curso[[#This Row],[Estudado]]-30)</f>
        <v/>
      </c>
      <c r="O1171" s="53" t="str">
        <f>IF((Curso[[#This Row],[Estudado]]-60)&lt;$H$2,"",Curso[[#This Row],[Estudado]]-60)</f>
        <v/>
      </c>
      <c r="P1171" s="53" t="str">
        <f>IF((Curso[[#This Row],[Estudado]]-120)&lt;$H$2,"",Curso[[#This Row],[Estudado]]-120)</f>
        <v/>
      </c>
      <c r="Q1171" s="48"/>
    </row>
    <row r="1172" spans="1:17" x14ac:dyDescent="0.25">
      <c r="A1172" s="44">
        <f t="shared" si="68"/>
        <v>1171</v>
      </c>
      <c r="B1172" s="44" t="s">
        <v>823</v>
      </c>
      <c r="C1172" s="44" t="s">
        <v>39</v>
      </c>
      <c r="D1172" s="45">
        <v>0</v>
      </c>
      <c r="E1172" s="44" t="s">
        <v>7</v>
      </c>
      <c r="F1172" s="45">
        <f>Curso[[#This Row],[Tempo]]*$AG$4</f>
        <v>0</v>
      </c>
      <c r="G1172" s="46">
        <f t="shared" si="67"/>
        <v>8.6502980748780072</v>
      </c>
      <c r="H1172" s="47">
        <f>_xlfn.XLOOKUP(Curso[[#This Row],[Tempo Progr Acum]],Controle[Tempo Esperado Acum],Controle[Data corrida],,1,1)</f>
        <v>44785</v>
      </c>
      <c r="I1172" s="44"/>
      <c r="J1172" s="48">
        <f ca="1">IF(Curso[[#This Row],[Data Prevista]]&gt;TODAY(),0,IF(Curso[[#This Row],[Data Prevista]]=TODAY(),3,2))</f>
        <v>0</v>
      </c>
      <c r="K1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2" s="53" t="str">
        <f>IF((Curso[[#This Row],[Estudado]]-7)&lt;$H$2,"",Curso[[#This Row],[Estudado]]-7)</f>
        <v/>
      </c>
      <c r="M1172" s="53" t="str">
        <f>IF((Curso[[#This Row],[Estudado]]-15)&lt;$H$2,"",Curso[[#This Row],[Estudado]]-15)</f>
        <v/>
      </c>
      <c r="N1172" s="53" t="str">
        <f>IF((Curso[[#This Row],[Estudado]]-30)&lt;$H$2,"",Curso[[#This Row],[Estudado]]-30)</f>
        <v/>
      </c>
      <c r="O1172" s="53" t="str">
        <f>IF((Curso[[#This Row],[Estudado]]-60)&lt;$H$2,"",Curso[[#This Row],[Estudado]]-60)</f>
        <v/>
      </c>
      <c r="P1172" s="53" t="str">
        <f>IF((Curso[[#This Row],[Estudado]]-120)&lt;$H$2,"",Curso[[#This Row],[Estudado]]-120)</f>
        <v/>
      </c>
      <c r="Q1172" s="48"/>
    </row>
    <row r="1173" spans="1:17" x14ac:dyDescent="0.25">
      <c r="A1173" s="44">
        <f t="shared" si="68"/>
        <v>1172</v>
      </c>
      <c r="B1173" s="44" t="s">
        <v>823</v>
      </c>
      <c r="C1173" s="44" t="s">
        <v>42</v>
      </c>
      <c r="D1173" s="45">
        <v>2.4189814814814816E-3</v>
      </c>
      <c r="E1173" s="44"/>
      <c r="F1173" s="45">
        <f>Curso[[#This Row],[Tempo]]*$AG$4</f>
        <v>4.7973175581570385E-3</v>
      </c>
      <c r="G1173" s="46">
        <f t="shared" si="67"/>
        <v>8.6550953924361647</v>
      </c>
      <c r="H1173" s="47">
        <f>_xlfn.XLOOKUP(Curso[[#This Row],[Tempo Progr Acum]],Controle[Tempo Esperado Acum],Controle[Data corrida],,1,1)</f>
        <v>44785</v>
      </c>
      <c r="I1173" s="44"/>
      <c r="J1173" s="48">
        <f ca="1">IF(Curso[[#This Row],[Data Prevista]]&gt;TODAY(),0,IF(Curso[[#This Row],[Data Prevista]]=TODAY(),3,2))</f>
        <v>0</v>
      </c>
      <c r="K1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3" s="53" t="str">
        <f>IF((Curso[[#This Row],[Estudado]]-7)&lt;$H$2,"",Curso[[#This Row],[Estudado]]-7)</f>
        <v/>
      </c>
      <c r="M1173" s="53" t="str">
        <f>IF((Curso[[#This Row],[Estudado]]-15)&lt;$H$2,"",Curso[[#This Row],[Estudado]]-15)</f>
        <v/>
      </c>
      <c r="N1173" s="53" t="str">
        <f>IF((Curso[[#This Row],[Estudado]]-30)&lt;$H$2,"",Curso[[#This Row],[Estudado]]-30)</f>
        <v/>
      </c>
      <c r="O1173" s="53" t="str">
        <f>IF((Curso[[#This Row],[Estudado]]-60)&lt;$H$2,"",Curso[[#This Row],[Estudado]]-60)</f>
        <v/>
      </c>
      <c r="P1173" s="53" t="str">
        <f>IF((Curso[[#This Row],[Estudado]]-120)&lt;$H$2,"",Curso[[#This Row],[Estudado]]-120)</f>
        <v/>
      </c>
      <c r="Q1173" s="48"/>
    </row>
    <row r="1174" spans="1:17" x14ac:dyDescent="0.25">
      <c r="A1174" s="44">
        <f t="shared" si="68"/>
        <v>1173</v>
      </c>
      <c r="B1174" s="44" t="s">
        <v>823</v>
      </c>
      <c r="C1174" s="44" t="s">
        <v>972</v>
      </c>
      <c r="D1174" s="45">
        <v>3.1018518518518522E-3</v>
      </c>
      <c r="E1174" s="44"/>
      <c r="F1174" s="45">
        <f>Curso[[#This Row],[Tempo]]*$AG$4</f>
        <v>6.1515842372540019E-3</v>
      </c>
      <c r="G1174" s="46">
        <f t="shared" si="67"/>
        <v>8.6612469766734179</v>
      </c>
      <c r="H1174" s="47">
        <f>_xlfn.XLOOKUP(Curso[[#This Row],[Tempo Progr Acum]],Controle[Tempo Esperado Acum],Controle[Data corrida],,1,1)</f>
        <v>44785</v>
      </c>
      <c r="I1174" s="44"/>
      <c r="J1174" s="48">
        <f ca="1">IF(Curso[[#This Row],[Data Prevista]]&gt;TODAY(),0,IF(Curso[[#This Row],[Data Prevista]]=TODAY(),3,2))</f>
        <v>0</v>
      </c>
      <c r="K1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4" s="53" t="str">
        <f>IF((Curso[[#This Row],[Estudado]]-7)&lt;$H$2,"",Curso[[#This Row],[Estudado]]-7)</f>
        <v/>
      </c>
      <c r="M1174" s="53" t="str">
        <f>IF((Curso[[#This Row],[Estudado]]-15)&lt;$H$2,"",Curso[[#This Row],[Estudado]]-15)</f>
        <v/>
      </c>
      <c r="N1174" s="53" t="str">
        <f>IF((Curso[[#This Row],[Estudado]]-30)&lt;$H$2,"",Curso[[#This Row],[Estudado]]-30)</f>
        <v/>
      </c>
      <c r="O1174" s="53" t="str">
        <f>IF((Curso[[#This Row],[Estudado]]-60)&lt;$H$2,"",Curso[[#This Row],[Estudado]]-60)</f>
        <v/>
      </c>
      <c r="P1174" s="53" t="str">
        <f>IF((Curso[[#This Row],[Estudado]]-120)&lt;$H$2,"",Curso[[#This Row],[Estudado]]-120)</f>
        <v/>
      </c>
      <c r="Q1174" s="48"/>
    </row>
    <row r="1175" spans="1:17" x14ac:dyDescent="0.25">
      <c r="A1175" s="44">
        <f t="shared" si="68"/>
        <v>1174</v>
      </c>
      <c r="B1175" s="44" t="s">
        <v>823</v>
      </c>
      <c r="C1175" s="44" t="s">
        <v>973</v>
      </c>
      <c r="D1175" s="45">
        <v>3.645833333333333E-3</v>
      </c>
      <c r="E1175" s="44"/>
      <c r="F1175" s="45">
        <f>Curso[[#This Row],[Tempo]]*$AG$4</f>
        <v>7.230406846026158E-3</v>
      </c>
      <c r="G1175" s="46">
        <f t="shared" si="67"/>
        <v>8.6684773835194449</v>
      </c>
      <c r="H1175" s="47">
        <f>_xlfn.XLOOKUP(Curso[[#This Row],[Tempo Progr Acum]],Controle[Tempo Esperado Acum],Controle[Data corrida],,1,1)</f>
        <v>44785</v>
      </c>
      <c r="I1175" s="44"/>
      <c r="J1175" s="48">
        <f ca="1">IF(Curso[[#This Row],[Data Prevista]]&gt;TODAY(),0,IF(Curso[[#This Row],[Data Prevista]]=TODAY(),3,2))</f>
        <v>0</v>
      </c>
      <c r="K1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5" s="53" t="str">
        <f>IF((Curso[[#This Row],[Estudado]]-7)&lt;$H$2,"",Curso[[#This Row],[Estudado]]-7)</f>
        <v/>
      </c>
      <c r="M1175" s="53" t="str">
        <f>IF((Curso[[#This Row],[Estudado]]-15)&lt;$H$2,"",Curso[[#This Row],[Estudado]]-15)</f>
        <v/>
      </c>
      <c r="N1175" s="53" t="str">
        <f>IF((Curso[[#This Row],[Estudado]]-30)&lt;$H$2,"",Curso[[#This Row],[Estudado]]-30)</f>
        <v/>
      </c>
      <c r="O1175" s="53" t="str">
        <f>IF((Curso[[#This Row],[Estudado]]-60)&lt;$H$2,"",Curso[[#This Row],[Estudado]]-60)</f>
        <v/>
      </c>
      <c r="P1175" s="53" t="str">
        <f>IF((Curso[[#This Row],[Estudado]]-120)&lt;$H$2,"",Curso[[#This Row],[Estudado]]-120)</f>
        <v/>
      </c>
      <c r="Q1175" s="48"/>
    </row>
    <row r="1176" spans="1:17" x14ac:dyDescent="0.25">
      <c r="A1176" s="44">
        <f t="shared" si="68"/>
        <v>1175</v>
      </c>
      <c r="B1176" s="44" t="s">
        <v>823</v>
      </c>
      <c r="C1176" s="44" t="s">
        <v>974</v>
      </c>
      <c r="D1176" s="45">
        <v>2.7546296296296294E-3</v>
      </c>
      <c r="E1176" s="44"/>
      <c r="F1176" s="45">
        <f>Curso[[#This Row],[Tempo]]*$AG$4</f>
        <v>5.4629740614419858E-3</v>
      </c>
      <c r="G1176" s="46">
        <f t="shared" si="67"/>
        <v>8.6739403575808876</v>
      </c>
      <c r="H1176" s="47">
        <f>_xlfn.XLOOKUP(Curso[[#This Row],[Tempo Progr Acum]],Controle[Tempo Esperado Acum],Controle[Data corrida],,1,1)</f>
        <v>44786</v>
      </c>
      <c r="I1176" s="44"/>
      <c r="J1176" s="48">
        <f ca="1">IF(Curso[[#This Row],[Data Prevista]]&gt;TODAY(),0,IF(Curso[[#This Row],[Data Prevista]]=TODAY(),3,2))</f>
        <v>0</v>
      </c>
      <c r="K1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6" s="53" t="str">
        <f>IF((Curso[[#This Row],[Estudado]]-7)&lt;$H$2,"",Curso[[#This Row],[Estudado]]-7)</f>
        <v/>
      </c>
      <c r="M1176" s="53" t="str">
        <f>IF((Curso[[#This Row],[Estudado]]-15)&lt;$H$2,"",Curso[[#This Row],[Estudado]]-15)</f>
        <v/>
      </c>
      <c r="N1176" s="53" t="str">
        <f>IF((Curso[[#This Row],[Estudado]]-30)&lt;$H$2,"",Curso[[#This Row],[Estudado]]-30)</f>
        <v/>
      </c>
      <c r="O1176" s="53" t="str">
        <f>IF((Curso[[#This Row],[Estudado]]-60)&lt;$H$2,"",Curso[[#This Row],[Estudado]]-60)</f>
        <v/>
      </c>
      <c r="P1176" s="53" t="str">
        <f>IF((Curso[[#This Row],[Estudado]]-120)&lt;$H$2,"",Curso[[#This Row],[Estudado]]-120)</f>
        <v/>
      </c>
      <c r="Q1176" s="48"/>
    </row>
    <row r="1177" spans="1:17" x14ac:dyDescent="0.25">
      <c r="A1177" s="44">
        <f t="shared" si="68"/>
        <v>1176</v>
      </c>
      <c r="B1177" s="44" t="s">
        <v>823</v>
      </c>
      <c r="C1177" s="44" t="s">
        <v>975</v>
      </c>
      <c r="D1177" s="45">
        <v>4.1435185185185186E-3</v>
      </c>
      <c r="E1177" s="44"/>
      <c r="F1177" s="45">
        <f>Curso[[#This Row],[Tempo]]*$AG$4</f>
        <v>8.2174147646900467E-3</v>
      </c>
      <c r="G1177" s="46">
        <f t="shared" si="67"/>
        <v>8.6821577723455778</v>
      </c>
      <c r="H1177" s="47">
        <f>_xlfn.XLOOKUP(Curso[[#This Row],[Tempo Progr Acum]],Controle[Tempo Esperado Acum],Controle[Data corrida],,1,1)</f>
        <v>44786</v>
      </c>
      <c r="I1177" s="44"/>
      <c r="J1177" s="48">
        <f ca="1">IF(Curso[[#This Row],[Data Prevista]]&gt;TODAY(),0,IF(Curso[[#This Row],[Data Prevista]]=TODAY(),3,2))</f>
        <v>0</v>
      </c>
      <c r="K1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7" s="53" t="str">
        <f>IF((Curso[[#This Row],[Estudado]]-7)&lt;$H$2,"",Curso[[#This Row],[Estudado]]-7)</f>
        <v/>
      </c>
      <c r="M1177" s="53" t="str">
        <f>IF((Curso[[#This Row],[Estudado]]-15)&lt;$H$2,"",Curso[[#This Row],[Estudado]]-15)</f>
        <v/>
      </c>
      <c r="N1177" s="53" t="str">
        <f>IF((Curso[[#This Row],[Estudado]]-30)&lt;$H$2,"",Curso[[#This Row],[Estudado]]-30)</f>
        <v/>
      </c>
      <c r="O1177" s="53" t="str">
        <f>IF((Curso[[#This Row],[Estudado]]-60)&lt;$H$2,"",Curso[[#This Row],[Estudado]]-60)</f>
        <v/>
      </c>
      <c r="P1177" s="53" t="str">
        <f>IF((Curso[[#This Row],[Estudado]]-120)&lt;$H$2,"",Curso[[#This Row],[Estudado]]-120)</f>
        <v/>
      </c>
      <c r="Q1177" s="48"/>
    </row>
    <row r="1178" spans="1:17" x14ac:dyDescent="0.25">
      <c r="A1178" s="44">
        <f t="shared" si="68"/>
        <v>1177</v>
      </c>
      <c r="B1178" s="44" t="s">
        <v>823</v>
      </c>
      <c r="C1178" s="44" t="s">
        <v>976</v>
      </c>
      <c r="D1178" s="45">
        <v>2.8356481481481479E-3</v>
      </c>
      <c r="E1178" s="44"/>
      <c r="F1178" s="45">
        <f>Curso[[#This Row],[Tempo]]*$AG$4</f>
        <v>5.6236497691314561E-3</v>
      </c>
      <c r="G1178" s="46">
        <f t="shared" si="67"/>
        <v>8.6877814221147087</v>
      </c>
      <c r="H1178" s="47">
        <f>_xlfn.XLOOKUP(Curso[[#This Row],[Tempo Progr Acum]],Controle[Tempo Esperado Acum],Controle[Data corrida],,1,1)</f>
        <v>44786</v>
      </c>
      <c r="I1178" s="44"/>
      <c r="J1178" s="48">
        <f ca="1">IF(Curso[[#This Row],[Data Prevista]]&gt;TODAY(),0,IF(Curso[[#This Row],[Data Prevista]]=TODAY(),3,2))</f>
        <v>0</v>
      </c>
      <c r="K1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8" s="53" t="str">
        <f>IF((Curso[[#This Row],[Estudado]]-7)&lt;$H$2,"",Curso[[#This Row],[Estudado]]-7)</f>
        <v/>
      </c>
      <c r="M1178" s="53" t="str">
        <f>IF((Curso[[#This Row],[Estudado]]-15)&lt;$H$2,"",Curso[[#This Row],[Estudado]]-15)</f>
        <v/>
      </c>
      <c r="N1178" s="53" t="str">
        <f>IF((Curso[[#This Row],[Estudado]]-30)&lt;$H$2,"",Curso[[#This Row],[Estudado]]-30)</f>
        <v/>
      </c>
      <c r="O1178" s="53" t="str">
        <f>IF((Curso[[#This Row],[Estudado]]-60)&lt;$H$2,"",Curso[[#This Row],[Estudado]]-60)</f>
        <v/>
      </c>
      <c r="P1178" s="53" t="str">
        <f>IF((Curso[[#This Row],[Estudado]]-120)&lt;$H$2,"",Curso[[#This Row],[Estudado]]-120)</f>
        <v/>
      </c>
      <c r="Q1178" s="48"/>
    </row>
    <row r="1179" spans="1:17" x14ac:dyDescent="0.25">
      <c r="A1179" s="44">
        <f t="shared" si="68"/>
        <v>1178</v>
      </c>
      <c r="B1179" s="44" t="s">
        <v>823</v>
      </c>
      <c r="C1179" s="44" t="s">
        <v>977</v>
      </c>
      <c r="D1179" s="45">
        <v>5.0810185185185186E-3</v>
      </c>
      <c r="E1179" s="44"/>
      <c r="F1179" s="45">
        <f>Curso[[#This Row],[Tempo]]*$AG$4</f>
        <v>1.0076662239382488E-2</v>
      </c>
      <c r="G1179" s="46">
        <f t="shared" si="67"/>
        <v>8.6978580843540918</v>
      </c>
      <c r="H1179" s="47">
        <f>_xlfn.XLOOKUP(Curso[[#This Row],[Tempo Progr Acum]],Controle[Tempo Esperado Acum],Controle[Data corrida],,1,1)</f>
        <v>44786</v>
      </c>
      <c r="I1179" s="44"/>
      <c r="J1179" s="48">
        <f ca="1">IF(Curso[[#This Row],[Data Prevista]]&gt;TODAY(),0,IF(Curso[[#This Row],[Data Prevista]]=TODAY(),3,2))</f>
        <v>0</v>
      </c>
      <c r="K1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9" s="53" t="str">
        <f>IF((Curso[[#This Row],[Estudado]]-7)&lt;$H$2,"",Curso[[#This Row],[Estudado]]-7)</f>
        <v/>
      </c>
      <c r="M1179" s="53" t="str">
        <f>IF((Curso[[#This Row],[Estudado]]-15)&lt;$H$2,"",Curso[[#This Row],[Estudado]]-15)</f>
        <v/>
      </c>
      <c r="N1179" s="53" t="str">
        <f>IF((Curso[[#This Row],[Estudado]]-30)&lt;$H$2,"",Curso[[#This Row],[Estudado]]-30)</f>
        <v/>
      </c>
      <c r="O1179" s="53" t="str">
        <f>IF((Curso[[#This Row],[Estudado]]-60)&lt;$H$2,"",Curso[[#This Row],[Estudado]]-60)</f>
        <v/>
      </c>
      <c r="P1179" s="53" t="str">
        <f>IF((Curso[[#This Row],[Estudado]]-120)&lt;$H$2,"",Curso[[#This Row],[Estudado]]-120)</f>
        <v/>
      </c>
      <c r="Q1179" s="48"/>
    </row>
    <row r="1180" spans="1:17" x14ac:dyDescent="0.25">
      <c r="A1180" s="44">
        <f t="shared" si="68"/>
        <v>1179</v>
      </c>
      <c r="B1180" s="44" t="s">
        <v>823</v>
      </c>
      <c r="C1180" s="44" t="s">
        <v>978</v>
      </c>
      <c r="D1180" s="45">
        <v>3.6342592592592594E-3</v>
      </c>
      <c r="E1180" s="44"/>
      <c r="F1180" s="45">
        <f>Curso[[#This Row],[Tempo]]*$AG$4</f>
        <v>7.2074531734990918E-3</v>
      </c>
      <c r="G1180" s="46">
        <f t="shared" si="67"/>
        <v>8.7050655375275916</v>
      </c>
      <c r="H1180" s="47">
        <f>_xlfn.XLOOKUP(Curso[[#This Row],[Tempo Progr Acum]],Controle[Tempo Esperado Acum],Controle[Data corrida],,1,1)</f>
        <v>44786</v>
      </c>
      <c r="I1180" s="44"/>
      <c r="J1180" s="48">
        <f ca="1">IF(Curso[[#This Row],[Data Prevista]]&gt;TODAY(),0,IF(Curso[[#This Row],[Data Prevista]]=TODAY(),3,2))</f>
        <v>0</v>
      </c>
      <c r="K1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0" s="53" t="str">
        <f>IF((Curso[[#This Row],[Estudado]]-7)&lt;$H$2,"",Curso[[#This Row],[Estudado]]-7)</f>
        <v/>
      </c>
      <c r="M1180" s="53" t="str">
        <f>IF((Curso[[#This Row],[Estudado]]-15)&lt;$H$2,"",Curso[[#This Row],[Estudado]]-15)</f>
        <v/>
      </c>
      <c r="N1180" s="53" t="str">
        <f>IF((Curso[[#This Row],[Estudado]]-30)&lt;$H$2,"",Curso[[#This Row],[Estudado]]-30)</f>
        <v/>
      </c>
      <c r="O1180" s="53" t="str">
        <f>IF((Curso[[#This Row],[Estudado]]-60)&lt;$H$2,"",Curso[[#This Row],[Estudado]]-60)</f>
        <v/>
      </c>
      <c r="P1180" s="53" t="str">
        <f>IF((Curso[[#This Row],[Estudado]]-120)&lt;$H$2,"",Curso[[#This Row],[Estudado]]-120)</f>
        <v/>
      </c>
      <c r="Q1180" s="48"/>
    </row>
    <row r="1181" spans="1:17" x14ac:dyDescent="0.25">
      <c r="A1181" s="44">
        <f t="shared" si="68"/>
        <v>1180</v>
      </c>
      <c r="B1181" s="44" t="s">
        <v>823</v>
      </c>
      <c r="C1181" s="44" t="s">
        <v>979</v>
      </c>
      <c r="D1181" s="45">
        <v>5.8564814814814825E-3</v>
      </c>
      <c r="E1181" s="44"/>
      <c r="F1181" s="45">
        <f>Curso[[#This Row],[Tempo]]*$AG$4</f>
        <v>1.161455829869599E-2</v>
      </c>
      <c r="G1181" s="46">
        <f t="shared" si="67"/>
        <v>8.7166800958262876</v>
      </c>
      <c r="H1181" s="47">
        <f>_xlfn.XLOOKUP(Curso[[#This Row],[Tempo Progr Acum]],Controle[Tempo Esperado Acum],Controle[Data corrida],,1,1)</f>
        <v>44786</v>
      </c>
      <c r="I1181" s="44"/>
      <c r="J1181" s="48">
        <f ca="1">IF(Curso[[#This Row],[Data Prevista]]&gt;TODAY(),0,IF(Curso[[#This Row],[Data Prevista]]=TODAY(),3,2))</f>
        <v>0</v>
      </c>
      <c r="K1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1" s="53" t="str">
        <f>IF((Curso[[#This Row],[Estudado]]-7)&lt;$H$2,"",Curso[[#This Row],[Estudado]]-7)</f>
        <v/>
      </c>
      <c r="M1181" s="53" t="str">
        <f>IF((Curso[[#This Row],[Estudado]]-15)&lt;$H$2,"",Curso[[#This Row],[Estudado]]-15)</f>
        <v/>
      </c>
      <c r="N1181" s="53" t="str">
        <f>IF((Curso[[#This Row],[Estudado]]-30)&lt;$H$2,"",Curso[[#This Row],[Estudado]]-30)</f>
        <v/>
      </c>
      <c r="O1181" s="53" t="str">
        <f>IF((Curso[[#This Row],[Estudado]]-60)&lt;$H$2,"",Curso[[#This Row],[Estudado]]-60)</f>
        <v/>
      </c>
      <c r="P1181" s="53" t="str">
        <f>IF((Curso[[#This Row],[Estudado]]-120)&lt;$H$2,"",Curso[[#This Row],[Estudado]]-120)</f>
        <v/>
      </c>
      <c r="Q1181" s="48"/>
    </row>
    <row r="1182" spans="1:17" x14ac:dyDescent="0.25">
      <c r="A1182" s="44">
        <f t="shared" si="68"/>
        <v>1181</v>
      </c>
      <c r="B1182" s="44" t="s">
        <v>823</v>
      </c>
      <c r="C1182" s="44" t="s">
        <v>980</v>
      </c>
      <c r="D1182" s="45">
        <v>4.1666666666666666E-3</v>
      </c>
      <c r="E1182" s="44"/>
      <c r="F1182" s="45">
        <f>Curso[[#This Row],[Tempo]]*$AG$4</f>
        <v>8.2633221097441808E-3</v>
      </c>
      <c r="G1182" s="46">
        <f t="shared" si="67"/>
        <v>8.7249434179360321</v>
      </c>
      <c r="H1182" s="47">
        <f>_xlfn.XLOOKUP(Curso[[#This Row],[Tempo Progr Acum]],Controle[Tempo Esperado Acum],Controle[Data corrida],,1,1)</f>
        <v>44786</v>
      </c>
      <c r="I1182" s="44"/>
      <c r="J1182" s="48">
        <f ca="1">IF(Curso[[#This Row],[Data Prevista]]&gt;TODAY(),0,IF(Curso[[#This Row],[Data Prevista]]=TODAY(),3,2))</f>
        <v>0</v>
      </c>
      <c r="K1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2" s="53" t="str">
        <f>IF((Curso[[#This Row],[Estudado]]-7)&lt;$H$2,"",Curso[[#This Row],[Estudado]]-7)</f>
        <v/>
      </c>
      <c r="M1182" s="53" t="str">
        <f>IF((Curso[[#This Row],[Estudado]]-15)&lt;$H$2,"",Curso[[#This Row],[Estudado]]-15)</f>
        <v/>
      </c>
      <c r="N1182" s="53" t="str">
        <f>IF((Curso[[#This Row],[Estudado]]-30)&lt;$H$2,"",Curso[[#This Row],[Estudado]]-30)</f>
        <v/>
      </c>
      <c r="O1182" s="53" t="str">
        <f>IF((Curso[[#This Row],[Estudado]]-60)&lt;$H$2,"",Curso[[#This Row],[Estudado]]-60)</f>
        <v/>
      </c>
      <c r="P1182" s="53" t="str">
        <f>IF((Curso[[#This Row],[Estudado]]-120)&lt;$H$2,"",Curso[[#This Row],[Estudado]]-120)</f>
        <v/>
      </c>
      <c r="Q1182" s="48"/>
    </row>
    <row r="1183" spans="1:17" x14ac:dyDescent="0.25">
      <c r="A1183" s="44">
        <f t="shared" si="68"/>
        <v>1182</v>
      </c>
      <c r="B1183" s="44" t="s">
        <v>823</v>
      </c>
      <c r="C1183" s="44" t="s">
        <v>981</v>
      </c>
      <c r="D1183" s="45">
        <v>4.5601851851851853E-3</v>
      </c>
      <c r="E1183" s="44"/>
      <c r="F1183" s="45">
        <f>Curso[[#This Row],[Tempo]]*$AG$4</f>
        <v>9.043746975664466E-3</v>
      </c>
      <c r="G1183" s="46">
        <f t="shared" si="67"/>
        <v>8.7339871649116958</v>
      </c>
      <c r="H1183" s="47">
        <f>_xlfn.XLOOKUP(Curso[[#This Row],[Tempo Progr Acum]],Controle[Tempo Esperado Acum],Controle[Data corrida],,1,1)</f>
        <v>44786</v>
      </c>
      <c r="I1183" s="44"/>
      <c r="J1183" s="48">
        <f ca="1">IF(Curso[[#This Row],[Data Prevista]]&gt;TODAY(),0,IF(Curso[[#This Row],[Data Prevista]]=TODAY(),3,2))</f>
        <v>0</v>
      </c>
      <c r="K1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3" s="53" t="str">
        <f>IF((Curso[[#This Row],[Estudado]]-7)&lt;$H$2,"",Curso[[#This Row],[Estudado]]-7)</f>
        <v/>
      </c>
      <c r="M1183" s="53" t="str">
        <f>IF((Curso[[#This Row],[Estudado]]-15)&lt;$H$2,"",Curso[[#This Row],[Estudado]]-15)</f>
        <v/>
      </c>
      <c r="N1183" s="53" t="str">
        <f>IF((Curso[[#This Row],[Estudado]]-30)&lt;$H$2,"",Curso[[#This Row],[Estudado]]-30)</f>
        <v/>
      </c>
      <c r="O1183" s="53" t="str">
        <f>IF((Curso[[#This Row],[Estudado]]-60)&lt;$H$2,"",Curso[[#This Row],[Estudado]]-60)</f>
        <v/>
      </c>
      <c r="P1183" s="53" t="str">
        <f>IF((Curso[[#This Row],[Estudado]]-120)&lt;$H$2,"",Curso[[#This Row],[Estudado]]-120)</f>
        <v/>
      </c>
      <c r="Q1183" s="48"/>
    </row>
    <row r="1184" spans="1:17" x14ac:dyDescent="0.25">
      <c r="A1184" s="44">
        <f t="shared" si="68"/>
        <v>1183</v>
      </c>
      <c r="B1184" s="44" t="s">
        <v>823</v>
      </c>
      <c r="C1184" s="44" t="s">
        <v>982</v>
      </c>
      <c r="D1184" s="45">
        <v>4.5833333333333334E-3</v>
      </c>
      <c r="E1184" s="44"/>
      <c r="F1184" s="45">
        <f>Curso[[#This Row],[Tempo]]*$AG$4</f>
        <v>9.0896543207186001E-3</v>
      </c>
      <c r="G1184" s="46">
        <f t="shared" si="67"/>
        <v>8.7430768192324138</v>
      </c>
      <c r="H1184" s="47">
        <f>_xlfn.XLOOKUP(Curso[[#This Row],[Tempo Progr Acum]],Controle[Tempo Esperado Acum],Controle[Data corrida],,1,1)</f>
        <v>44786</v>
      </c>
      <c r="I1184" s="44"/>
      <c r="J1184" s="48">
        <f ca="1">IF(Curso[[#This Row],[Data Prevista]]&gt;TODAY(),0,IF(Curso[[#This Row],[Data Prevista]]=TODAY(),3,2))</f>
        <v>0</v>
      </c>
      <c r="K1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4" s="53" t="str">
        <f>IF((Curso[[#This Row],[Estudado]]-7)&lt;$H$2,"",Curso[[#This Row],[Estudado]]-7)</f>
        <v/>
      </c>
      <c r="M1184" s="53" t="str">
        <f>IF((Curso[[#This Row],[Estudado]]-15)&lt;$H$2,"",Curso[[#This Row],[Estudado]]-15)</f>
        <v/>
      </c>
      <c r="N1184" s="53" t="str">
        <f>IF((Curso[[#This Row],[Estudado]]-30)&lt;$H$2,"",Curso[[#This Row],[Estudado]]-30)</f>
        <v/>
      </c>
      <c r="O1184" s="53" t="str">
        <f>IF((Curso[[#This Row],[Estudado]]-60)&lt;$H$2,"",Curso[[#This Row],[Estudado]]-60)</f>
        <v/>
      </c>
      <c r="P1184" s="53" t="str">
        <f>IF((Curso[[#This Row],[Estudado]]-120)&lt;$H$2,"",Curso[[#This Row],[Estudado]]-120)</f>
        <v/>
      </c>
      <c r="Q1184" s="48"/>
    </row>
    <row r="1185" spans="1:17" x14ac:dyDescent="0.25">
      <c r="A1185" s="44">
        <f t="shared" si="68"/>
        <v>1184</v>
      </c>
      <c r="B1185" s="44" t="s">
        <v>823</v>
      </c>
      <c r="C1185" s="44" t="s">
        <v>983</v>
      </c>
      <c r="D1185" s="45">
        <v>5.2893518518518515E-3</v>
      </c>
      <c r="E1185" s="44"/>
      <c r="F1185" s="45">
        <f>Curso[[#This Row],[Tempo]]*$AG$4</f>
        <v>1.0489828344869697E-2</v>
      </c>
      <c r="G1185" s="46">
        <f t="shared" si="67"/>
        <v>8.7535666475772835</v>
      </c>
      <c r="H1185" s="47">
        <f>_xlfn.XLOOKUP(Curso[[#This Row],[Tempo Progr Acum]],Controle[Tempo Esperado Acum],Controle[Data corrida],,1,1)</f>
        <v>44786</v>
      </c>
      <c r="I1185" s="44"/>
      <c r="J1185" s="48">
        <f ca="1">IF(Curso[[#This Row],[Data Prevista]]&gt;TODAY(),0,IF(Curso[[#This Row],[Data Prevista]]=TODAY(),3,2))</f>
        <v>0</v>
      </c>
      <c r="K1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5" s="53" t="str">
        <f>IF((Curso[[#This Row],[Estudado]]-7)&lt;$H$2,"",Curso[[#This Row],[Estudado]]-7)</f>
        <v/>
      </c>
      <c r="M1185" s="53" t="str">
        <f>IF((Curso[[#This Row],[Estudado]]-15)&lt;$H$2,"",Curso[[#This Row],[Estudado]]-15)</f>
        <v/>
      </c>
      <c r="N1185" s="53" t="str">
        <f>IF((Curso[[#This Row],[Estudado]]-30)&lt;$H$2,"",Curso[[#This Row],[Estudado]]-30)</f>
        <v/>
      </c>
      <c r="O1185" s="53" t="str">
        <f>IF((Curso[[#This Row],[Estudado]]-60)&lt;$H$2,"",Curso[[#This Row],[Estudado]]-60)</f>
        <v/>
      </c>
      <c r="P1185" s="53" t="str">
        <f>IF((Curso[[#This Row],[Estudado]]-120)&lt;$H$2,"",Curso[[#This Row],[Estudado]]-120)</f>
        <v/>
      </c>
      <c r="Q1185" s="48"/>
    </row>
    <row r="1186" spans="1:17" x14ac:dyDescent="0.25">
      <c r="A1186" s="44">
        <f t="shared" si="68"/>
        <v>1185</v>
      </c>
      <c r="B1186" s="44" t="s">
        <v>823</v>
      </c>
      <c r="C1186" s="44" t="s">
        <v>984</v>
      </c>
      <c r="D1186" s="45">
        <v>1.7939814814814815E-3</v>
      </c>
      <c r="E1186" s="44"/>
      <c r="F1186" s="45">
        <f>Curso[[#This Row],[Tempo]]*$AG$4</f>
        <v>3.5578192416954113E-3</v>
      </c>
      <c r="G1186" s="46">
        <f t="shared" si="67"/>
        <v>8.7571244668189792</v>
      </c>
      <c r="H1186" s="47">
        <f>_xlfn.XLOOKUP(Curso[[#This Row],[Tempo Progr Acum]],Controle[Tempo Esperado Acum],Controle[Data corrida],,1,1)</f>
        <v>44788</v>
      </c>
      <c r="I1186" s="44"/>
      <c r="J1186" s="48">
        <f ca="1">IF(Curso[[#This Row],[Data Prevista]]&gt;TODAY(),0,IF(Curso[[#This Row],[Data Prevista]]=TODAY(),3,2))</f>
        <v>0</v>
      </c>
      <c r="K1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6" s="53" t="str">
        <f>IF((Curso[[#This Row],[Estudado]]-7)&lt;$H$2,"",Curso[[#This Row],[Estudado]]-7)</f>
        <v/>
      </c>
      <c r="M1186" s="53" t="str">
        <f>IF((Curso[[#This Row],[Estudado]]-15)&lt;$H$2,"",Curso[[#This Row],[Estudado]]-15)</f>
        <v/>
      </c>
      <c r="N1186" s="53" t="str">
        <f>IF((Curso[[#This Row],[Estudado]]-30)&lt;$H$2,"",Curso[[#This Row],[Estudado]]-30)</f>
        <v/>
      </c>
      <c r="O1186" s="53" t="str">
        <f>IF((Curso[[#This Row],[Estudado]]-60)&lt;$H$2,"",Curso[[#This Row],[Estudado]]-60)</f>
        <v/>
      </c>
      <c r="P1186" s="53" t="str">
        <f>IF((Curso[[#This Row],[Estudado]]-120)&lt;$H$2,"",Curso[[#This Row],[Estudado]]-120)</f>
        <v/>
      </c>
      <c r="Q1186" s="48"/>
    </row>
    <row r="1187" spans="1:17" x14ac:dyDescent="0.25">
      <c r="A1187" s="44">
        <f t="shared" si="68"/>
        <v>1186</v>
      </c>
      <c r="B1187" s="44" t="s">
        <v>823</v>
      </c>
      <c r="C1187" s="44" t="s">
        <v>985</v>
      </c>
      <c r="D1187" s="45">
        <v>7.0717592592592594E-3</v>
      </c>
      <c r="E1187" s="44"/>
      <c r="F1187" s="45">
        <f>Curso[[#This Row],[Tempo]]*$AG$4</f>
        <v>1.4024693914038041E-2</v>
      </c>
      <c r="G1187" s="46">
        <f t="shared" si="67"/>
        <v>8.7711491607330174</v>
      </c>
      <c r="H1187" s="47">
        <f>_xlfn.XLOOKUP(Curso[[#This Row],[Tempo Progr Acum]],Controle[Tempo Esperado Acum],Controle[Data corrida],,1,1)</f>
        <v>44788</v>
      </c>
      <c r="I1187" s="44"/>
      <c r="J1187" s="48">
        <f ca="1">IF(Curso[[#This Row],[Data Prevista]]&gt;TODAY(),0,IF(Curso[[#This Row],[Data Prevista]]=TODAY(),3,2))</f>
        <v>0</v>
      </c>
      <c r="K1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7" s="53" t="str">
        <f>IF((Curso[[#This Row],[Estudado]]-7)&lt;$H$2,"",Curso[[#This Row],[Estudado]]-7)</f>
        <v/>
      </c>
      <c r="M1187" s="53" t="str">
        <f>IF((Curso[[#This Row],[Estudado]]-15)&lt;$H$2,"",Curso[[#This Row],[Estudado]]-15)</f>
        <v/>
      </c>
      <c r="N1187" s="53" t="str">
        <f>IF((Curso[[#This Row],[Estudado]]-30)&lt;$H$2,"",Curso[[#This Row],[Estudado]]-30)</f>
        <v/>
      </c>
      <c r="O1187" s="53" t="str">
        <f>IF((Curso[[#This Row],[Estudado]]-60)&lt;$H$2,"",Curso[[#This Row],[Estudado]]-60)</f>
        <v/>
      </c>
      <c r="P1187" s="53" t="str">
        <f>IF((Curso[[#This Row],[Estudado]]-120)&lt;$H$2,"",Curso[[#This Row],[Estudado]]-120)</f>
        <v/>
      </c>
      <c r="Q1187" s="48"/>
    </row>
    <row r="1188" spans="1:17" x14ac:dyDescent="0.25">
      <c r="A1188" s="44">
        <f t="shared" si="68"/>
        <v>1187</v>
      </c>
      <c r="B1188" s="44" t="s">
        <v>823</v>
      </c>
      <c r="C1188" s="44" t="s">
        <v>986</v>
      </c>
      <c r="D1188" s="45">
        <v>5.4861111111111117E-3</v>
      </c>
      <c r="E1188" s="44"/>
      <c r="F1188" s="45">
        <f>Curso[[#This Row],[Tempo]]*$AG$4</f>
        <v>1.0880040777829839E-2</v>
      </c>
      <c r="G1188" s="46">
        <f t="shared" si="67"/>
        <v>8.7820292015108468</v>
      </c>
      <c r="H1188" s="47">
        <f>_xlfn.XLOOKUP(Curso[[#This Row],[Tempo Progr Acum]],Controle[Tempo Esperado Acum],Controle[Data corrida],,1,1)</f>
        <v>44788</v>
      </c>
      <c r="I1188" s="44"/>
      <c r="J1188" s="48">
        <f ca="1">IF(Curso[[#This Row],[Data Prevista]]&gt;TODAY(),0,IF(Curso[[#This Row],[Data Prevista]]=TODAY(),3,2))</f>
        <v>0</v>
      </c>
      <c r="K1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8" s="53" t="str">
        <f>IF((Curso[[#This Row],[Estudado]]-7)&lt;$H$2,"",Curso[[#This Row],[Estudado]]-7)</f>
        <v/>
      </c>
      <c r="M1188" s="53" t="str">
        <f>IF((Curso[[#This Row],[Estudado]]-15)&lt;$H$2,"",Curso[[#This Row],[Estudado]]-15)</f>
        <v/>
      </c>
      <c r="N1188" s="53" t="str">
        <f>IF((Curso[[#This Row],[Estudado]]-30)&lt;$H$2,"",Curso[[#This Row],[Estudado]]-30)</f>
        <v/>
      </c>
      <c r="O1188" s="53" t="str">
        <f>IF((Curso[[#This Row],[Estudado]]-60)&lt;$H$2,"",Curso[[#This Row],[Estudado]]-60)</f>
        <v/>
      </c>
      <c r="P1188" s="53" t="str">
        <f>IF((Curso[[#This Row],[Estudado]]-120)&lt;$H$2,"",Curso[[#This Row],[Estudado]]-120)</f>
        <v/>
      </c>
      <c r="Q1188" s="48"/>
    </row>
    <row r="1189" spans="1:17" x14ac:dyDescent="0.25">
      <c r="A1189" s="44">
        <f t="shared" si="68"/>
        <v>1188</v>
      </c>
      <c r="B1189" s="44" t="s">
        <v>823</v>
      </c>
      <c r="C1189" s="44" t="s">
        <v>987</v>
      </c>
      <c r="D1189" s="45">
        <v>5.7638888888888887E-3</v>
      </c>
      <c r="E1189" s="44"/>
      <c r="F1189" s="45">
        <f>Curso[[#This Row],[Tempo]]*$AG$4</f>
        <v>1.143092891847945E-2</v>
      </c>
      <c r="G1189" s="46">
        <f t="shared" si="67"/>
        <v>8.7934601304293256</v>
      </c>
      <c r="H1189" s="47">
        <f>_xlfn.XLOOKUP(Curso[[#This Row],[Tempo Progr Acum]],Controle[Tempo Esperado Acum],Controle[Data corrida],,1,1)</f>
        <v>44788</v>
      </c>
      <c r="I1189" s="44"/>
      <c r="J1189" s="48">
        <f ca="1">IF(Curso[[#This Row],[Data Prevista]]&gt;TODAY(),0,IF(Curso[[#This Row],[Data Prevista]]=TODAY(),3,2))</f>
        <v>0</v>
      </c>
      <c r="K1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9" s="53" t="str">
        <f>IF((Curso[[#This Row],[Estudado]]-7)&lt;$H$2,"",Curso[[#This Row],[Estudado]]-7)</f>
        <v/>
      </c>
      <c r="M1189" s="53" t="str">
        <f>IF((Curso[[#This Row],[Estudado]]-15)&lt;$H$2,"",Curso[[#This Row],[Estudado]]-15)</f>
        <v/>
      </c>
      <c r="N1189" s="53" t="str">
        <f>IF((Curso[[#This Row],[Estudado]]-30)&lt;$H$2,"",Curso[[#This Row],[Estudado]]-30)</f>
        <v/>
      </c>
      <c r="O1189" s="53" t="str">
        <f>IF((Curso[[#This Row],[Estudado]]-60)&lt;$H$2,"",Curso[[#This Row],[Estudado]]-60)</f>
        <v/>
      </c>
      <c r="P1189" s="53" t="str">
        <f>IF((Curso[[#This Row],[Estudado]]-120)&lt;$H$2,"",Curso[[#This Row],[Estudado]]-120)</f>
        <v/>
      </c>
      <c r="Q1189" s="48"/>
    </row>
    <row r="1190" spans="1:17" x14ac:dyDescent="0.25">
      <c r="A1190" s="44">
        <f t="shared" si="68"/>
        <v>1189</v>
      </c>
      <c r="B1190" s="44" t="s">
        <v>823</v>
      </c>
      <c r="C1190" s="44" t="s">
        <v>988</v>
      </c>
      <c r="D1190" s="45">
        <v>3.6574074074074074E-3</v>
      </c>
      <c r="E1190" s="44"/>
      <c r="F1190" s="45">
        <f>Curso[[#This Row],[Tempo]]*$AG$4</f>
        <v>7.2533605185532259E-3</v>
      </c>
      <c r="G1190" s="46">
        <f t="shared" si="67"/>
        <v>8.8007134909478797</v>
      </c>
      <c r="H1190" s="47">
        <f>_xlfn.XLOOKUP(Curso[[#This Row],[Tempo Progr Acum]],Controle[Tempo Esperado Acum],Controle[Data corrida],,1,1)</f>
        <v>44788</v>
      </c>
      <c r="I1190" s="44"/>
      <c r="J1190" s="48">
        <f ca="1">IF(Curso[[#This Row],[Data Prevista]]&gt;TODAY(),0,IF(Curso[[#This Row],[Data Prevista]]=TODAY(),3,2))</f>
        <v>0</v>
      </c>
      <c r="K1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0" s="53" t="str">
        <f>IF((Curso[[#This Row],[Estudado]]-7)&lt;$H$2,"",Curso[[#This Row],[Estudado]]-7)</f>
        <v/>
      </c>
      <c r="M1190" s="53" t="str">
        <f>IF((Curso[[#This Row],[Estudado]]-15)&lt;$H$2,"",Curso[[#This Row],[Estudado]]-15)</f>
        <v/>
      </c>
      <c r="N1190" s="53" t="str">
        <f>IF((Curso[[#This Row],[Estudado]]-30)&lt;$H$2,"",Curso[[#This Row],[Estudado]]-30)</f>
        <v/>
      </c>
      <c r="O1190" s="53" t="str">
        <f>IF((Curso[[#This Row],[Estudado]]-60)&lt;$H$2,"",Curso[[#This Row],[Estudado]]-60)</f>
        <v/>
      </c>
      <c r="P1190" s="53" t="str">
        <f>IF((Curso[[#This Row],[Estudado]]-120)&lt;$H$2,"",Curso[[#This Row],[Estudado]]-120)</f>
        <v/>
      </c>
      <c r="Q1190" s="48"/>
    </row>
    <row r="1191" spans="1:17" x14ac:dyDescent="0.25">
      <c r="A1191" s="44">
        <f t="shared" si="68"/>
        <v>1190</v>
      </c>
      <c r="B1191" s="44" t="s">
        <v>823</v>
      </c>
      <c r="C1191" s="44" t="s">
        <v>989</v>
      </c>
      <c r="D1191" s="45">
        <v>4.9652777777777777E-3</v>
      </c>
      <c r="E1191" s="44"/>
      <c r="F1191" s="45">
        <f>Curso[[#This Row],[Tempo]]*$AG$4</f>
        <v>9.8471255141118156E-3</v>
      </c>
      <c r="G1191" s="46">
        <f t="shared" si="67"/>
        <v>8.8105606164619914</v>
      </c>
      <c r="H1191" s="47">
        <f>_xlfn.XLOOKUP(Curso[[#This Row],[Tempo Progr Acum]],Controle[Tempo Esperado Acum],Controle[Data corrida],,1,1)</f>
        <v>44788</v>
      </c>
      <c r="I1191" s="44"/>
      <c r="J1191" s="48">
        <f ca="1">IF(Curso[[#This Row],[Data Prevista]]&gt;TODAY(),0,IF(Curso[[#This Row],[Data Prevista]]=TODAY(),3,2))</f>
        <v>0</v>
      </c>
      <c r="K1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1" s="53" t="str">
        <f>IF((Curso[[#This Row],[Estudado]]-7)&lt;$H$2,"",Curso[[#This Row],[Estudado]]-7)</f>
        <v/>
      </c>
      <c r="M1191" s="53" t="str">
        <f>IF((Curso[[#This Row],[Estudado]]-15)&lt;$H$2,"",Curso[[#This Row],[Estudado]]-15)</f>
        <v/>
      </c>
      <c r="N1191" s="53" t="str">
        <f>IF((Curso[[#This Row],[Estudado]]-30)&lt;$H$2,"",Curso[[#This Row],[Estudado]]-30)</f>
        <v/>
      </c>
      <c r="O1191" s="53" t="str">
        <f>IF((Curso[[#This Row],[Estudado]]-60)&lt;$H$2,"",Curso[[#This Row],[Estudado]]-60)</f>
        <v/>
      </c>
      <c r="P1191" s="53" t="str">
        <f>IF((Curso[[#This Row],[Estudado]]-120)&lt;$H$2,"",Curso[[#This Row],[Estudado]]-120)</f>
        <v/>
      </c>
      <c r="Q1191" s="48"/>
    </row>
    <row r="1192" spans="1:17" x14ac:dyDescent="0.25">
      <c r="A1192" s="44">
        <f t="shared" si="68"/>
        <v>1191</v>
      </c>
      <c r="B1192" s="44" t="s">
        <v>823</v>
      </c>
      <c r="C1192" s="44" t="s">
        <v>990</v>
      </c>
      <c r="D1192" s="45">
        <v>2.3495370370370371E-3</v>
      </c>
      <c r="E1192" s="44"/>
      <c r="F1192" s="45">
        <f>Curso[[#This Row],[Tempo]]*$AG$4</f>
        <v>4.6595955229946353E-3</v>
      </c>
      <c r="G1192" s="46">
        <f t="shared" si="67"/>
        <v>8.8152202119849861</v>
      </c>
      <c r="H1192" s="47">
        <f>_xlfn.XLOOKUP(Curso[[#This Row],[Tempo Progr Acum]],Controle[Tempo Esperado Acum],Controle[Data corrida],,1,1)</f>
        <v>44788</v>
      </c>
      <c r="I1192" s="44"/>
      <c r="J1192" s="48">
        <f ca="1">IF(Curso[[#This Row],[Data Prevista]]&gt;TODAY(),0,IF(Curso[[#This Row],[Data Prevista]]=TODAY(),3,2))</f>
        <v>0</v>
      </c>
      <c r="K1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2" s="53" t="str">
        <f>IF((Curso[[#This Row],[Estudado]]-7)&lt;$H$2,"",Curso[[#This Row],[Estudado]]-7)</f>
        <v/>
      </c>
      <c r="M1192" s="53" t="str">
        <f>IF((Curso[[#This Row],[Estudado]]-15)&lt;$H$2,"",Curso[[#This Row],[Estudado]]-15)</f>
        <v/>
      </c>
      <c r="N1192" s="53" t="str">
        <f>IF((Curso[[#This Row],[Estudado]]-30)&lt;$H$2,"",Curso[[#This Row],[Estudado]]-30)</f>
        <v/>
      </c>
      <c r="O1192" s="53" t="str">
        <f>IF((Curso[[#This Row],[Estudado]]-60)&lt;$H$2,"",Curso[[#This Row],[Estudado]]-60)</f>
        <v/>
      </c>
      <c r="P1192" s="53" t="str">
        <f>IF((Curso[[#This Row],[Estudado]]-120)&lt;$H$2,"",Curso[[#This Row],[Estudado]]-120)</f>
        <v/>
      </c>
      <c r="Q1192" s="48"/>
    </row>
    <row r="1193" spans="1:17" x14ac:dyDescent="0.25">
      <c r="A1193" s="44">
        <f t="shared" si="68"/>
        <v>1192</v>
      </c>
      <c r="B1193" s="44" t="s">
        <v>823</v>
      </c>
      <c r="C1193" s="44" t="s">
        <v>991</v>
      </c>
      <c r="D1193" s="45">
        <v>2.8009259259259259E-3</v>
      </c>
      <c r="E1193" s="44"/>
      <c r="F1193" s="45">
        <f>Curso[[#This Row],[Tempo]]*$AG$4</f>
        <v>5.5547887515502549E-3</v>
      </c>
      <c r="G1193" s="46">
        <f t="shared" si="67"/>
        <v>8.8207750007365355</v>
      </c>
      <c r="H1193" s="47">
        <f>_xlfn.XLOOKUP(Curso[[#This Row],[Tempo Progr Acum]],Controle[Tempo Esperado Acum],Controle[Data corrida],,1,1)</f>
        <v>44788</v>
      </c>
      <c r="I1193" s="44"/>
      <c r="J1193" s="48">
        <f ca="1">IF(Curso[[#This Row],[Data Prevista]]&gt;TODAY(),0,IF(Curso[[#This Row],[Data Prevista]]=TODAY(),3,2))</f>
        <v>0</v>
      </c>
      <c r="K1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3" s="53" t="str">
        <f>IF((Curso[[#This Row],[Estudado]]-7)&lt;$H$2,"",Curso[[#This Row],[Estudado]]-7)</f>
        <v/>
      </c>
      <c r="M1193" s="53" t="str">
        <f>IF((Curso[[#This Row],[Estudado]]-15)&lt;$H$2,"",Curso[[#This Row],[Estudado]]-15)</f>
        <v/>
      </c>
      <c r="N1193" s="53" t="str">
        <f>IF((Curso[[#This Row],[Estudado]]-30)&lt;$H$2,"",Curso[[#This Row],[Estudado]]-30)</f>
        <v/>
      </c>
      <c r="O1193" s="53" t="str">
        <f>IF((Curso[[#This Row],[Estudado]]-60)&lt;$H$2,"",Curso[[#This Row],[Estudado]]-60)</f>
        <v/>
      </c>
      <c r="P1193" s="53" t="str">
        <f>IF((Curso[[#This Row],[Estudado]]-120)&lt;$H$2,"",Curso[[#This Row],[Estudado]]-120)</f>
        <v/>
      </c>
      <c r="Q1193" s="48"/>
    </row>
    <row r="1194" spans="1:17" x14ac:dyDescent="0.25">
      <c r="A1194" s="44">
        <f t="shared" si="68"/>
        <v>1193</v>
      </c>
      <c r="B1194" s="44" t="s">
        <v>823</v>
      </c>
      <c r="C1194" s="44" t="s">
        <v>992</v>
      </c>
      <c r="D1194" s="45">
        <v>4.9768518518518521E-3</v>
      </c>
      <c r="E1194" s="44"/>
      <c r="F1194" s="45">
        <f>Curso[[#This Row],[Tempo]]*$AG$4</f>
        <v>9.8700791866388835E-3</v>
      </c>
      <c r="G1194" s="46">
        <f t="shared" si="67"/>
        <v>8.8306450799231744</v>
      </c>
      <c r="H1194" s="47">
        <f>_xlfn.XLOOKUP(Curso[[#This Row],[Tempo Progr Acum]],Controle[Tempo Esperado Acum],Controle[Data corrida],,1,1)</f>
        <v>44788</v>
      </c>
      <c r="I1194" s="44"/>
      <c r="J1194" s="48">
        <f ca="1">IF(Curso[[#This Row],[Data Prevista]]&gt;TODAY(),0,IF(Curso[[#This Row],[Data Prevista]]=TODAY(),3,2))</f>
        <v>0</v>
      </c>
      <c r="K1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4" s="53" t="str">
        <f>IF((Curso[[#This Row],[Estudado]]-7)&lt;$H$2,"",Curso[[#This Row],[Estudado]]-7)</f>
        <v/>
      </c>
      <c r="M1194" s="53" t="str">
        <f>IF((Curso[[#This Row],[Estudado]]-15)&lt;$H$2,"",Curso[[#This Row],[Estudado]]-15)</f>
        <v/>
      </c>
      <c r="N1194" s="53" t="str">
        <f>IF((Curso[[#This Row],[Estudado]]-30)&lt;$H$2,"",Curso[[#This Row],[Estudado]]-30)</f>
        <v/>
      </c>
      <c r="O1194" s="53" t="str">
        <f>IF((Curso[[#This Row],[Estudado]]-60)&lt;$H$2,"",Curso[[#This Row],[Estudado]]-60)</f>
        <v/>
      </c>
      <c r="P1194" s="53" t="str">
        <f>IF((Curso[[#This Row],[Estudado]]-120)&lt;$H$2,"",Curso[[#This Row],[Estudado]]-120)</f>
        <v/>
      </c>
      <c r="Q1194" s="48"/>
    </row>
    <row r="1195" spans="1:17" x14ac:dyDescent="0.25">
      <c r="A1195" s="44">
        <f t="shared" si="68"/>
        <v>1194</v>
      </c>
      <c r="B1195" s="44" t="s">
        <v>823</v>
      </c>
      <c r="C1195" s="44" t="s">
        <v>993</v>
      </c>
      <c r="D1195" s="45">
        <v>5.6828703703703702E-3</v>
      </c>
      <c r="E1195" s="44"/>
      <c r="F1195" s="45">
        <f>Curso[[#This Row],[Tempo]]*$AG$4</f>
        <v>1.127025321078998E-2</v>
      </c>
      <c r="G1195" s="46">
        <f t="shared" si="67"/>
        <v>8.841915333133965</v>
      </c>
      <c r="H1195" s="47">
        <f>_xlfn.XLOOKUP(Curso[[#This Row],[Tempo Progr Acum]],Controle[Tempo Esperado Acum],Controle[Data corrida],,1,1)</f>
        <v>44789</v>
      </c>
      <c r="I1195" s="44"/>
      <c r="J1195" s="48">
        <f ca="1">IF(Curso[[#This Row],[Data Prevista]]&gt;TODAY(),0,IF(Curso[[#This Row],[Data Prevista]]=TODAY(),3,2))</f>
        <v>0</v>
      </c>
      <c r="K1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5" s="53" t="str">
        <f>IF((Curso[[#This Row],[Estudado]]-7)&lt;$H$2,"",Curso[[#This Row],[Estudado]]-7)</f>
        <v/>
      </c>
      <c r="M1195" s="53" t="str">
        <f>IF((Curso[[#This Row],[Estudado]]-15)&lt;$H$2,"",Curso[[#This Row],[Estudado]]-15)</f>
        <v/>
      </c>
      <c r="N1195" s="53" t="str">
        <f>IF((Curso[[#This Row],[Estudado]]-30)&lt;$H$2,"",Curso[[#This Row],[Estudado]]-30)</f>
        <v/>
      </c>
      <c r="O1195" s="53" t="str">
        <f>IF((Curso[[#This Row],[Estudado]]-60)&lt;$H$2,"",Curso[[#This Row],[Estudado]]-60)</f>
        <v/>
      </c>
      <c r="P1195" s="53" t="str">
        <f>IF((Curso[[#This Row],[Estudado]]-120)&lt;$H$2,"",Curso[[#This Row],[Estudado]]-120)</f>
        <v/>
      </c>
      <c r="Q1195" s="48"/>
    </row>
    <row r="1196" spans="1:17" x14ac:dyDescent="0.25">
      <c r="A1196" s="44">
        <f t="shared" si="68"/>
        <v>1195</v>
      </c>
      <c r="B1196" s="44" t="s">
        <v>823</v>
      </c>
      <c r="C1196" s="44" t="s">
        <v>994</v>
      </c>
      <c r="D1196" s="45">
        <v>4.2129629629629626E-3</v>
      </c>
      <c r="E1196" s="44"/>
      <c r="F1196" s="45">
        <f>Curso[[#This Row],[Tempo]]*$AG$4</f>
        <v>8.355136799852449E-3</v>
      </c>
      <c r="G1196" s="46">
        <f t="shared" si="67"/>
        <v>8.8502704699338182</v>
      </c>
      <c r="H1196" s="47">
        <f>_xlfn.XLOOKUP(Curso[[#This Row],[Tempo Progr Acum]],Controle[Tempo Esperado Acum],Controle[Data corrida],,1,1)</f>
        <v>44789</v>
      </c>
      <c r="I1196" s="44"/>
      <c r="J1196" s="48">
        <f ca="1">IF(Curso[[#This Row],[Data Prevista]]&gt;TODAY(),0,IF(Curso[[#This Row],[Data Prevista]]=TODAY(),3,2))</f>
        <v>0</v>
      </c>
      <c r="K1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6" s="53" t="str">
        <f>IF((Curso[[#This Row],[Estudado]]-7)&lt;$H$2,"",Curso[[#This Row],[Estudado]]-7)</f>
        <v/>
      </c>
      <c r="M1196" s="53" t="str">
        <f>IF((Curso[[#This Row],[Estudado]]-15)&lt;$H$2,"",Curso[[#This Row],[Estudado]]-15)</f>
        <v/>
      </c>
      <c r="N1196" s="53" t="str">
        <f>IF((Curso[[#This Row],[Estudado]]-30)&lt;$H$2,"",Curso[[#This Row],[Estudado]]-30)</f>
        <v/>
      </c>
      <c r="O1196" s="53" t="str">
        <f>IF((Curso[[#This Row],[Estudado]]-60)&lt;$H$2,"",Curso[[#This Row],[Estudado]]-60)</f>
        <v/>
      </c>
      <c r="P1196" s="53" t="str">
        <f>IF((Curso[[#This Row],[Estudado]]-120)&lt;$H$2,"",Curso[[#This Row],[Estudado]]-120)</f>
        <v/>
      </c>
      <c r="Q1196" s="48"/>
    </row>
    <row r="1197" spans="1:17" x14ac:dyDescent="0.25">
      <c r="A1197" s="44">
        <f t="shared" si="68"/>
        <v>1196</v>
      </c>
      <c r="B1197" s="44" t="s">
        <v>823</v>
      </c>
      <c r="C1197" s="44" t="s">
        <v>995</v>
      </c>
      <c r="D1197" s="45">
        <v>6.3194444444444444E-3</v>
      </c>
      <c r="E1197" s="44"/>
      <c r="F1197" s="45">
        <f>Curso[[#This Row],[Tempo]]*$AG$4</f>
        <v>1.2532705199778674E-2</v>
      </c>
      <c r="G1197" s="46">
        <f t="shared" si="67"/>
        <v>8.8628031751335961</v>
      </c>
      <c r="H1197" s="47">
        <f>_xlfn.XLOOKUP(Curso[[#This Row],[Tempo Progr Acum]],Controle[Tempo Esperado Acum],Controle[Data corrida],,1,1)</f>
        <v>44789</v>
      </c>
      <c r="I1197" s="44"/>
      <c r="J1197" s="48">
        <f ca="1">IF(Curso[[#This Row],[Data Prevista]]&gt;TODAY(),0,IF(Curso[[#This Row],[Data Prevista]]=TODAY(),3,2))</f>
        <v>0</v>
      </c>
      <c r="K1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7" s="53" t="str">
        <f>IF((Curso[[#This Row],[Estudado]]-7)&lt;$H$2,"",Curso[[#This Row],[Estudado]]-7)</f>
        <v/>
      </c>
      <c r="M1197" s="53" t="str">
        <f>IF((Curso[[#This Row],[Estudado]]-15)&lt;$H$2,"",Curso[[#This Row],[Estudado]]-15)</f>
        <v/>
      </c>
      <c r="N1197" s="53" t="str">
        <f>IF((Curso[[#This Row],[Estudado]]-30)&lt;$H$2,"",Curso[[#This Row],[Estudado]]-30)</f>
        <v/>
      </c>
      <c r="O1197" s="53" t="str">
        <f>IF((Curso[[#This Row],[Estudado]]-60)&lt;$H$2,"",Curso[[#This Row],[Estudado]]-60)</f>
        <v/>
      </c>
      <c r="P1197" s="53" t="str">
        <f>IF((Curso[[#This Row],[Estudado]]-120)&lt;$H$2,"",Curso[[#This Row],[Estudado]]-120)</f>
        <v/>
      </c>
      <c r="Q1197" s="48"/>
    </row>
    <row r="1198" spans="1:17" x14ac:dyDescent="0.25">
      <c r="A1198" s="44">
        <f t="shared" si="68"/>
        <v>1197</v>
      </c>
      <c r="B1198" s="44" t="s">
        <v>823</v>
      </c>
      <c r="C1198" s="44" t="s">
        <v>68</v>
      </c>
      <c r="D1198" s="45">
        <v>0</v>
      </c>
      <c r="E1198" s="44" t="s">
        <v>69</v>
      </c>
      <c r="F1198" s="45">
        <f>Curso[[#This Row],[Tempo]]*$AG$4</f>
        <v>0</v>
      </c>
      <c r="G1198" s="46">
        <f t="shared" si="67"/>
        <v>8.8628031751335961</v>
      </c>
      <c r="H1198" s="47">
        <f>_xlfn.XLOOKUP(Curso[[#This Row],[Tempo Progr Acum]],Controle[Tempo Esperado Acum],Controle[Data corrida],,1,1)</f>
        <v>44789</v>
      </c>
      <c r="I1198" s="44"/>
      <c r="J1198" s="48">
        <f ca="1">IF(Curso[[#This Row],[Data Prevista]]&gt;TODAY(),0,IF(Curso[[#This Row],[Data Prevista]]=TODAY(),3,2))</f>
        <v>0</v>
      </c>
      <c r="K1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8" s="53" t="str">
        <f>IF((Curso[[#This Row],[Estudado]]-7)&lt;$H$2,"",Curso[[#This Row],[Estudado]]-7)</f>
        <v/>
      </c>
      <c r="M1198" s="53" t="str">
        <f>IF((Curso[[#This Row],[Estudado]]-15)&lt;$H$2,"",Curso[[#This Row],[Estudado]]-15)</f>
        <v/>
      </c>
      <c r="N1198" s="53" t="str">
        <f>IF((Curso[[#This Row],[Estudado]]-30)&lt;$H$2,"",Curso[[#This Row],[Estudado]]-30)</f>
        <v/>
      </c>
      <c r="O1198" s="53" t="str">
        <f>IF((Curso[[#This Row],[Estudado]]-60)&lt;$H$2,"",Curso[[#This Row],[Estudado]]-60)</f>
        <v/>
      </c>
      <c r="P1198" s="53" t="str">
        <f>IF((Curso[[#This Row],[Estudado]]-120)&lt;$H$2,"",Curso[[#This Row],[Estudado]]-120)</f>
        <v/>
      </c>
      <c r="Q1198" s="48"/>
    </row>
    <row r="1199" spans="1:17" x14ac:dyDescent="0.25">
      <c r="A1199" s="44">
        <f t="shared" si="68"/>
        <v>1198</v>
      </c>
      <c r="B1199" s="44" t="s">
        <v>823</v>
      </c>
      <c r="C1199" s="44" t="s">
        <v>271</v>
      </c>
      <c r="D1199" s="45">
        <v>0</v>
      </c>
      <c r="E1199" s="44" t="s">
        <v>7</v>
      </c>
      <c r="F1199" s="45">
        <f>Curso[[#This Row],[Tempo]]*$AG$4</f>
        <v>0</v>
      </c>
      <c r="G1199" s="46">
        <f t="shared" si="67"/>
        <v>8.8628031751335961</v>
      </c>
      <c r="H1199" s="47">
        <f>_xlfn.XLOOKUP(Curso[[#This Row],[Tempo Progr Acum]],Controle[Tempo Esperado Acum],Controle[Data corrida],,1,1)</f>
        <v>44789</v>
      </c>
      <c r="I1199" s="44"/>
      <c r="J1199" s="48">
        <f ca="1">IF(Curso[[#This Row],[Data Prevista]]&gt;TODAY(),0,IF(Curso[[#This Row],[Data Prevista]]=TODAY(),3,2))</f>
        <v>0</v>
      </c>
      <c r="K1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9" s="53" t="str">
        <f>IF((Curso[[#This Row],[Estudado]]-7)&lt;$H$2,"",Curso[[#This Row],[Estudado]]-7)</f>
        <v/>
      </c>
      <c r="M1199" s="53" t="str">
        <f>IF((Curso[[#This Row],[Estudado]]-15)&lt;$H$2,"",Curso[[#This Row],[Estudado]]-15)</f>
        <v/>
      </c>
      <c r="N1199" s="53" t="str">
        <f>IF((Curso[[#This Row],[Estudado]]-30)&lt;$H$2,"",Curso[[#This Row],[Estudado]]-30)</f>
        <v/>
      </c>
      <c r="O1199" s="53" t="str">
        <f>IF((Curso[[#This Row],[Estudado]]-60)&lt;$H$2,"",Curso[[#This Row],[Estudado]]-60)</f>
        <v/>
      </c>
      <c r="P1199" s="53" t="str">
        <f>IF((Curso[[#This Row],[Estudado]]-120)&lt;$H$2,"",Curso[[#This Row],[Estudado]]-120)</f>
        <v/>
      </c>
      <c r="Q1199" s="48"/>
    </row>
    <row r="1200" spans="1:17" x14ac:dyDescent="0.25">
      <c r="A1200" s="44">
        <f t="shared" si="68"/>
        <v>1199</v>
      </c>
      <c r="B1200" s="44" t="s">
        <v>823</v>
      </c>
      <c r="C1200" s="44" t="s">
        <v>39</v>
      </c>
      <c r="D1200" s="45">
        <v>0</v>
      </c>
      <c r="E1200" s="44" t="s">
        <v>7</v>
      </c>
      <c r="F1200" s="45">
        <f>Curso[[#This Row],[Tempo]]*$AG$4</f>
        <v>0</v>
      </c>
      <c r="G1200" s="46">
        <f t="shared" si="67"/>
        <v>8.8628031751335961</v>
      </c>
      <c r="H1200" s="47">
        <f>_xlfn.XLOOKUP(Curso[[#This Row],[Tempo Progr Acum]],Controle[Tempo Esperado Acum],Controle[Data corrida],,1,1)</f>
        <v>44789</v>
      </c>
      <c r="I1200" s="44"/>
      <c r="J1200" s="48">
        <f ca="1">IF(Curso[[#This Row],[Data Prevista]]&gt;TODAY(),0,IF(Curso[[#This Row],[Data Prevista]]=TODAY(),3,2))</f>
        <v>0</v>
      </c>
      <c r="K1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0" s="53" t="str">
        <f>IF((Curso[[#This Row],[Estudado]]-7)&lt;$H$2,"",Curso[[#This Row],[Estudado]]-7)</f>
        <v/>
      </c>
      <c r="M1200" s="53" t="str">
        <f>IF((Curso[[#This Row],[Estudado]]-15)&lt;$H$2,"",Curso[[#This Row],[Estudado]]-15)</f>
        <v/>
      </c>
      <c r="N1200" s="53" t="str">
        <f>IF((Curso[[#This Row],[Estudado]]-30)&lt;$H$2,"",Curso[[#This Row],[Estudado]]-30)</f>
        <v/>
      </c>
      <c r="O1200" s="53" t="str">
        <f>IF((Curso[[#This Row],[Estudado]]-60)&lt;$H$2,"",Curso[[#This Row],[Estudado]]-60)</f>
        <v/>
      </c>
      <c r="P1200" s="53" t="str">
        <f>IF((Curso[[#This Row],[Estudado]]-120)&lt;$H$2,"",Curso[[#This Row],[Estudado]]-120)</f>
        <v/>
      </c>
      <c r="Q1200" s="48"/>
    </row>
    <row r="1201" spans="1:17" x14ac:dyDescent="0.25">
      <c r="A1201" s="44">
        <f t="shared" si="68"/>
        <v>1200</v>
      </c>
      <c r="B1201" s="44" t="s">
        <v>823</v>
      </c>
      <c r="C1201" s="44" t="s">
        <v>42</v>
      </c>
      <c r="D1201" s="45">
        <v>1.0069444444444444E-3</v>
      </c>
      <c r="E1201" s="44"/>
      <c r="F1201" s="45">
        <f>Curso[[#This Row],[Tempo]]*$AG$4</f>
        <v>1.9969695098548436E-3</v>
      </c>
      <c r="G1201" s="46">
        <f t="shared" si="67"/>
        <v>8.8648001446434517</v>
      </c>
      <c r="H1201" s="47">
        <f>_xlfn.XLOOKUP(Curso[[#This Row],[Tempo Progr Acum]],Controle[Tempo Esperado Acum],Controle[Data corrida],,1,1)</f>
        <v>44789</v>
      </c>
      <c r="I1201" s="44"/>
      <c r="J1201" s="48">
        <f ca="1">IF(Curso[[#This Row],[Data Prevista]]&gt;TODAY(),0,IF(Curso[[#This Row],[Data Prevista]]=TODAY(),3,2))</f>
        <v>0</v>
      </c>
      <c r="K1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1" s="53" t="str">
        <f>IF((Curso[[#This Row],[Estudado]]-7)&lt;$H$2,"",Curso[[#This Row],[Estudado]]-7)</f>
        <v/>
      </c>
      <c r="M1201" s="53" t="str">
        <f>IF((Curso[[#This Row],[Estudado]]-15)&lt;$H$2,"",Curso[[#This Row],[Estudado]]-15)</f>
        <v/>
      </c>
      <c r="N1201" s="53" t="str">
        <f>IF((Curso[[#This Row],[Estudado]]-30)&lt;$H$2,"",Curso[[#This Row],[Estudado]]-30)</f>
        <v/>
      </c>
      <c r="O1201" s="53" t="str">
        <f>IF((Curso[[#This Row],[Estudado]]-60)&lt;$H$2,"",Curso[[#This Row],[Estudado]]-60)</f>
        <v/>
      </c>
      <c r="P1201" s="53" t="str">
        <f>IF((Curso[[#This Row],[Estudado]]-120)&lt;$H$2,"",Curso[[#This Row],[Estudado]]-120)</f>
        <v/>
      </c>
      <c r="Q1201" s="48"/>
    </row>
    <row r="1202" spans="1:17" x14ac:dyDescent="0.25">
      <c r="A1202" s="44">
        <f t="shared" si="68"/>
        <v>1201</v>
      </c>
      <c r="B1202" s="44" t="s">
        <v>823</v>
      </c>
      <c r="C1202" s="44" t="s">
        <v>996</v>
      </c>
      <c r="D1202" s="45">
        <v>4.6990740740740743E-3</v>
      </c>
      <c r="E1202" s="44"/>
      <c r="F1202" s="45">
        <f>Curso[[#This Row],[Tempo]]*$AG$4</f>
        <v>9.3191910459892707E-3</v>
      </c>
      <c r="G1202" s="46">
        <f t="shared" si="67"/>
        <v>8.874119335689441</v>
      </c>
      <c r="H1202" s="47">
        <f>_xlfn.XLOOKUP(Curso[[#This Row],[Tempo Progr Acum]],Controle[Tempo Esperado Acum],Controle[Data corrida],,1,1)</f>
        <v>44789</v>
      </c>
      <c r="I1202" s="44"/>
      <c r="J1202" s="48">
        <f ca="1">IF(Curso[[#This Row],[Data Prevista]]&gt;TODAY(),0,IF(Curso[[#This Row],[Data Prevista]]=TODAY(),3,2))</f>
        <v>0</v>
      </c>
      <c r="K1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2" s="53" t="str">
        <f>IF((Curso[[#This Row],[Estudado]]-7)&lt;$H$2,"",Curso[[#This Row],[Estudado]]-7)</f>
        <v/>
      </c>
      <c r="M1202" s="53" t="str">
        <f>IF((Curso[[#This Row],[Estudado]]-15)&lt;$H$2,"",Curso[[#This Row],[Estudado]]-15)</f>
        <v/>
      </c>
      <c r="N1202" s="53" t="str">
        <f>IF((Curso[[#This Row],[Estudado]]-30)&lt;$H$2,"",Curso[[#This Row],[Estudado]]-30)</f>
        <v/>
      </c>
      <c r="O1202" s="53" t="str">
        <f>IF((Curso[[#This Row],[Estudado]]-60)&lt;$H$2,"",Curso[[#This Row],[Estudado]]-60)</f>
        <v/>
      </c>
      <c r="P1202" s="53" t="str">
        <f>IF((Curso[[#This Row],[Estudado]]-120)&lt;$H$2,"",Curso[[#This Row],[Estudado]]-120)</f>
        <v/>
      </c>
      <c r="Q1202" s="48"/>
    </row>
    <row r="1203" spans="1:17" x14ac:dyDescent="0.25">
      <c r="A1203" s="44">
        <f t="shared" si="68"/>
        <v>1202</v>
      </c>
      <c r="B1203" s="44" t="s">
        <v>823</v>
      </c>
      <c r="C1203" s="44" t="s">
        <v>997</v>
      </c>
      <c r="D1203" s="45">
        <v>5.5902777777777782E-3</v>
      </c>
      <c r="E1203" s="44"/>
      <c r="F1203" s="45">
        <f>Curso[[#This Row],[Tempo]]*$AG$4</f>
        <v>1.1086623830573444E-2</v>
      </c>
      <c r="G1203" s="46">
        <f t="shared" si="67"/>
        <v>8.8852059595200146</v>
      </c>
      <c r="H1203" s="47">
        <f>_xlfn.XLOOKUP(Curso[[#This Row],[Tempo Progr Acum]],Controle[Tempo Esperado Acum],Controle[Data corrida],,1,1)</f>
        <v>44789</v>
      </c>
      <c r="I1203" s="44"/>
      <c r="J1203" s="48">
        <f ca="1">IF(Curso[[#This Row],[Data Prevista]]&gt;TODAY(),0,IF(Curso[[#This Row],[Data Prevista]]=TODAY(),3,2))</f>
        <v>0</v>
      </c>
      <c r="K1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3" s="53" t="str">
        <f>IF((Curso[[#This Row],[Estudado]]-7)&lt;$H$2,"",Curso[[#This Row],[Estudado]]-7)</f>
        <v/>
      </c>
      <c r="M1203" s="53" t="str">
        <f>IF((Curso[[#This Row],[Estudado]]-15)&lt;$H$2,"",Curso[[#This Row],[Estudado]]-15)</f>
        <v/>
      </c>
      <c r="N1203" s="53" t="str">
        <f>IF((Curso[[#This Row],[Estudado]]-30)&lt;$H$2,"",Curso[[#This Row],[Estudado]]-30)</f>
        <v/>
      </c>
      <c r="O1203" s="53" t="str">
        <f>IF((Curso[[#This Row],[Estudado]]-60)&lt;$H$2,"",Curso[[#This Row],[Estudado]]-60)</f>
        <v/>
      </c>
      <c r="P1203" s="53" t="str">
        <f>IF((Curso[[#This Row],[Estudado]]-120)&lt;$H$2,"",Curso[[#This Row],[Estudado]]-120)</f>
        <v/>
      </c>
      <c r="Q1203" s="48"/>
    </row>
    <row r="1204" spans="1:17" x14ac:dyDescent="0.25">
      <c r="A1204" s="44">
        <f t="shared" si="68"/>
        <v>1203</v>
      </c>
      <c r="B1204" s="44" t="s">
        <v>823</v>
      </c>
      <c r="C1204" s="44" t="s">
        <v>998</v>
      </c>
      <c r="D1204" s="45">
        <v>5.1041666666666666E-3</v>
      </c>
      <c r="E1204" s="44"/>
      <c r="F1204" s="45">
        <f>Curso[[#This Row],[Tempo]]*$AG$4</f>
        <v>1.0122569584436622E-2</v>
      </c>
      <c r="G1204" s="46">
        <f t="shared" si="67"/>
        <v>8.8953285291044519</v>
      </c>
      <c r="H1204" s="47">
        <f>_xlfn.XLOOKUP(Curso[[#This Row],[Tempo Progr Acum]],Controle[Tempo Esperado Acum],Controle[Data corrida],,1,1)</f>
        <v>44789</v>
      </c>
      <c r="I1204" s="44"/>
      <c r="J1204" s="48">
        <f ca="1">IF(Curso[[#This Row],[Data Prevista]]&gt;TODAY(),0,IF(Curso[[#This Row],[Data Prevista]]=TODAY(),3,2))</f>
        <v>0</v>
      </c>
      <c r="K1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4" s="53" t="str">
        <f>IF((Curso[[#This Row],[Estudado]]-7)&lt;$H$2,"",Curso[[#This Row],[Estudado]]-7)</f>
        <v/>
      </c>
      <c r="M1204" s="53" t="str">
        <f>IF((Curso[[#This Row],[Estudado]]-15)&lt;$H$2,"",Curso[[#This Row],[Estudado]]-15)</f>
        <v/>
      </c>
      <c r="N1204" s="53" t="str">
        <f>IF((Curso[[#This Row],[Estudado]]-30)&lt;$H$2,"",Curso[[#This Row],[Estudado]]-30)</f>
        <v/>
      </c>
      <c r="O1204" s="53" t="str">
        <f>IF((Curso[[#This Row],[Estudado]]-60)&lt;$H$2,"",Curso[[#This Row],[Estudado]]-60)</f>
        <v/>
      </c>
      <c r="P1204" s="53" t="str">
        <f>IF((Curso[[#This Row],[Estudado]]-120)&lt;$H$2,"",Curso[[#This Row],[Estudado]]-120)</f>
        <v/>
      </c>
      <c r="Q1204" s="48"/>
    </row>
    <row r="1205" spans="1:17" x14ac:dyDescent="0.25">
      <c r="A1205" s="44">
        <f t="shared" si="68"/>
        <v>1204</v>
      </c>
      <c r="B1205" s="44" t="s">
        <v>823</v>
      </c>
      <c r="C1205" s="44" t="s">
        <v>999</v>
      </c>
      <c r="D1205" s="45">
        <v>5.5902777777777782E-3</v>
      </c>
      <c r="E1205" s="44"/>
      <c r="F1205" s="45">
        <f>Curso[[#This Row],[Tempo]]*$AG$4</f>
        <v>1.1086623830573444E-2</v>
      </c>
      <c r="G1205" s="46">
        <f t="shared" si="67"/>
        <v>8.9064151529350255</v>
      </c>
      <c r="H1205" s="47">
        <f>_xlfn.XLOOKUP(Curso[[#This Row],[Tempo Progr Acum]],Controle[Tempo Esperado Acum],Controle[Data corrida],,1,1)</f>
        <v>44789</v>
      </c>
      <c r="I1205" s="44"/>
      <c r="J1205" s="48">
        <f ca="1">IF(Curso[[#This Row],[Data Prevista]]&gt;TODAY(),0,IF(Curso[[#This Row],[Data Prevista]]=TODAY(),3,2))</f>
        <v>0</v>
      </c>
      <c r="K1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5" s="53" t="str">
        <f>IF((Curso[[#This Row],[Estudado]]-7)&lt;$H$2,"",Curso[[#This Row],[Estudado]]-7)</f>
        <v/>
      </c>
      <c r="M1205" s="53" t="str">
        <f>IF((Curso[[#This Row],[Estudado]]-15)&lt;$H$2,"",Curso[[#This Row],[Estudado]]-15)</f>
        <v/>
      </c>
      <c r="N1205" s="53" t="str">
        <f>IF((Curso[[#This Row],[Estudado]]-30)&lt;$H$2,"",Curso[[#This Row],[Estudado]]-30)</f>
        <v/>
      </c>
      <c r="O1205" s="53" t="str">
        <f>IF((Curso[[#This Row],[Estudado]]-60)&lt;$H$2,"",Curso[[#This Row],[Estudado]]-60)</f>
        <v/>
      </c>
      <c r="P1205" s="53" t="str">
        <f>IF((Curso[[#This Row],[Estudado]]-120)&lt;$H$2,"",Curso[[#This Row],[Estudado]]-120)</f>
        <v/>
      </c>
      <c r="Q1205" s="48"/>
    </row>
    <row r="1206" spans="1:17" x14ac:dyDescent="0.25">
      <c r="A1206" s="44">
        <f t="shared" si="68"/>
        <v>1205</v>
      </c>
      <c r="B1206" s="44" t="s">
        <v>823</v>
      </c>
      <c r="C1206" s="44" t="s">
        <v>1000</v>
      </c>
      <c r="D1206" s="45">
        <v>2.0717592592592593E-3</v>
      </c>
      <c r="E1206" s="44"/>
      <c r="F1206" s="45">
        <f>Curso[[#This Row],[Tempo]]*$AG$4</f>
        <v>4.1087073823450233E-3</v>
      </c>
      <c r="G1206" s="46">
        <f t="shared" si="67"/>
        <v>8.9105238603173706</v>
      </c>
      <c r="H1206" s="47">
        <f>_xlfn.XLOOKUP(Curso[[#This Row],[Tempo Progr Acum]],Controle[Tempo Esperado Acum],Controle[Data corrida],,1,1)</f>
        <v>44789</v>
      </c>
      <c r="I1206" s="44"/>
      <c r="J1206" s="48">
        <f ca="1">IF(Curso[[#This Row],[Data Prevista]]&gt;TODAY(),0,IF(Curso[[#This Row],[Data Prevista]]=TODAY(),3,2))</f>
        <v>0</v>
      </c>
      <c r="K1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6" s="53" t="str">
        <f>IF((Curso[[#This Row],[Estudado]]-7)&lt;$H$2,"",Curso[[#This Row],[Estudado]]-7)</f>
        <v/>
      </c>
      <c r="M1206" s="53" t="str">
        <f>IF((Curso[[#This Row],[Estudado]]-15)&lt;$H$2,"",Curso[[#This Row],[Estudado]]-15)</f>
        <v/>
      </c>
      <c r="N1206" s="53" t="str">
        <f>IF((Curso[[#This Row],[Estudado]]-30)&lt;$H$2,"",Curso[[#This Row],[Estudado]]-30)</f>
        <v/>
      </c>
      <c r="O1206" s="53" t="str">
        <f>IF((Curso[[#This Row],[Estudado]]-60)&lt;$H$2,"",Curso[[#This Row],[Estudado]]-60)</f>
        <v/>
      </c>
      <c r="P1206" s="53" t="str">
        <f>IF((Curso[[#This Row],[Estudado]]-120)&lt;$H$2,"",Curso[[#This Row],[Estudado]]-120)</f>
        <v/>
      </c>
      <c r="Q1206" s="48"/>
    </row>
    <row r="1207" spans="1:17" x14ac:dyDescent="0.25">
      <c r="A1207" s="44">
        <f t="shared" si="68"/>
        <v>1206</v>
      </c>
      <c r="B1207" s="44" t="s">
        <v>823</v>
      </c>
      <c r="C1207" s="44" t="s">
        <v>1001</v>
      </c>
      <c r="D1207" s="45">
        <v>2.8356481481481479E-3</v>
      </c>
      <c r="E1207" s="44"/>
      <c r="F1207" s="45">
        <f>Curso[[#This Row],[Tempo]]*$AG$4</f>
        <v>5.6236497691314561E-3</v>
      </c>
      <c r="G1207" s="46">
        <f t="shared" si="67"/>
        <v>8.9161475100865015</v>
      </c>
      <c r="H1207" s="47">
        <f>_xlfn.XLOOKUP(Curso[[#This Row],[Tempo Progr Acum]],Controle[Tempo Esperado Acum],Controle[Data corrida],,1,1)</f>
        <v>44789</v>
      </c>
      <c r="I1207" s="44"/>
      <c r="J1207" s="48">
        <f ca="1">IF(Curso[[#This Row],[Data Prevista]]&gt;TODAY(),0,IF(Curso[[#This Row],[Data Prevista]]=TODAY(),3,2))</f>
        <v>0</v>
      </c>
      <c r="K1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7" s="53" t="str">
        <f>IF((Curso[[#This Row],[Estudado]]-7)&lt;$H$2,"",Curso[[#This Row],[Estudado]]-7)</f>
        <v/>
      </c>
      <c r="M1207" s="53" t="str">
        <f>IF((Curso[[#This Row],[Estudado]]-15)&lt;$H$2,"",Curso[[#This Row],[Estudado]]-15)</f>
        <v/>
      </c>
      <c r="N1207" s="53" t="str">
        <f>IF((Curso[[#This Row],[Estudado]]-30)&lt;$H$2,"",Curso[[#This Row],[Estudado]]-30)</f>
        <v/>
      </c>
      <c r="O1207" s="53" t="str">
        <f>IF((Curso[[#This Row],[Estudado]]-60)&lt;$H$2,"",Curso[[#This Row],[Estudado]]-60)</f>
        <v/>
      </c>
      <c r="P1207" s="53" t="str">
        <f>IF((Curso[[#This Row],[Estudado]]-120)&lt;$H$2,"",Curso[[#This Row],[Estudado]]-120)</f>
        <v/>
      </c>
      <c r="Q1207" s="48"/>
    </row>
    <row r="1208" spans="1:17" x14ac:dyDescent="0.25">
      <c r="A1208" s="44">
        <f t="shared" si="68"/>
        <v>1207</v>
      </c>
      <c r="B1208" s="44" t="s">
        <v>823</v>
      </c>
      <c r="C1208" s="44" t="s">
        <v>1002</v>
      </c>
      <c r="D1208" s="45">
        <v>5.4398148148148149E-3</v>
      </c>
      <c r="E1208" s="44"/>
      <c r="F1208" s="45">
        <f>Curso[[#This Row],[Tempo]]*$AG$4</f>
        <v>1.0788226087721569E-2</v>
      </c>
      <c r="G1208" s="46">
        <f t="shared" si="67"/>
        <v>8.9269357361742223</v>
      </c>
      <c r="H1208" s="47">
        <f>_xlfn.XLOOKUP(Curso[[#This Row],[Tempo Progr Acum]],Controle[Tempo Esperado Acum],Controle[Data corrida],,1,1)</f>
        <v>44790</v>
      </c>
      <c r="I1208" s="44"/>
      <c r="J1208" s="48">
        <f ca="1">IF(Curso[[#This Row],[Data Prevista]]&gt;TODAY(),0,IF(Curso[[#This Row],[Data Prevista]]=TODAY(),3,2))</f>
        <v>0</v>
      </c>
      <c r="K1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8" s="53" t="str">
        <f>IF((Curso[[#This Row],[Estudado]]-7)&lt;$H$2,"",Curso[[#This Row],[Estudado]]-7)</f>
        <v/>
      </c>
      <c r="M1208" s="53" t="str">
        <f>IF((Curso[[#This Row],[Estudado]]-15)&lt;$H$2,"",Curso[[#This Row],[Estudado]]-15)</f>
        <v/>
      </c>
      <c r="N1208" s="53" t="str">
        <f>IF((Curso[[#This Row],[Estudado]]-30)&lt;$H$2,"",Curso[[#This Row],[Estudado]]-30)</f>
        <v/>
      </c>
      <c r="O1208" s="53" t="str">
        <f>IF((Curso[[#This Row],[Estudado]]-60)&lt;$H$2,"",Curso[[#This Row],[Estudado]]-60)</f>
        <v/>
      </c>
      <c r="P1208" s="53" t="str">
        <f>IF((Curso[[#This Row],[Estudado]]-120)&lt;$H$2,"",Curso[[#This Row],[Estudado]]-120)</f>
        <v/>
      </c>
      <c r="Q1208" s="48"/>
    </row>
    <row r="1209" spans="1:17" x14ac:dyDescent="0.25">
      <c r="A1209" s="44">
        <f t="shared" si="68"/>
        <v>1208</v>
      </c>
      <c r="B1209" s="44" t="s">
        <v>823</v>
      </c>
      <c r="C1209" s="44" t="s">
        <v>1003</v>
      </c>
      <c r="D1209" s="45">
        <v>4.0277777777777777E-3</v>
      </c>
      <c r="E1209" s="44"/>
      <c r="F1209" s="45">
        <f>Curso[[#This Row],[Tempo]]*$AG$4</f>
        <v>7.9878780394193744E-3</v>
      </c>
      <c r="G1209" s="46">
        <f t="shared" si="67"/>
        <v>8.9349236142136412</v>
      </c>
      <c r="H1209" s="47">
        <f>_xlfn.XLOOKUP(Curso[[#This Row],[Tempo Progr Acum]],Controle[Tempo Esperado Acum],Controle[Data corrida],,1,1)</f>
        <v>44790</v>
      </c>
      <c r="I1209" s="44"/>
      <c r="J1209" s="48">
        <f ca="1">IF(Curso[[#This Row],[Data Prevista]]&gt;TODAY(),0,IF(Curso[[#This Row],[Data Prevista]]=TODAY(),3,2))</f>
        <v>0</v>
      </c>
      <c r="K1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9" s="53" t="str">
        <f>IF((Curso[[#This Row],[Estudado]]-7)&lt;$H$2,"",Curso[[#This Row],[Estudado]]-7)</f>
        <v/>
      </c>
      <c r="M1209" s="53" t="str">
        <f>IF((Curso[[#This Row],[Estudado]]-15)&lt;$H$2,"",Curso[[#This Row],[Estudado]]-15)</f>
        <v/>
      </c>
      <c r="N1209" s="53" t="str">
        <f>IF((Curso[[#This Row],[Estudado]]-30)&lt;$H$2,"",Curso[[#This Row],[Estudado]]-30)</f>
        <v/>
      </c>
      <c r="O1209" s="53" t="str">
        <f>IF((Curso[[#This Row],[Estudado]]-60)&lt;$H$2,"",Curso[[#This Row],[Estudado]]-60)</f>
        <v/>
      </c>
      <c r="P1209" s="53" t="str">
        <f>IF((Curso[[#This Row],[Estudado]]-120)&lt;$H$2,"",Curso[[#This Row],[Estudado]]-120)</f>
        <v/>
      </c>
      <c r="Q1209" s="48"/>
    </row>
    <row r="1210" spans="1:17" x14ac:dyDescent="0.25">
      <c r="A1210" s="44">
        <f t="shared" si="68"/>
        <v>1209</v>
      </c>
      <c r="B1210" s="44" t="s">
        <v>823</v>
      </c>
      <c r="C1210" s="44" t="s">
        <v>1004</v>
      </c>
      <c r="D1210" s="45">
        <v>4.0046296296296297E-3</v>
      </c>
      <c r="E1210" s="44"/>
      <c r="F1210" s="45">
        <f>Curso[[#This Row],[Tempo]]*$AG$4</f>
        <v>7.9419706943652402E-3</v>
      </c>
      <c r="G1210" s="46">
        <f t="shared" si="67"/>
        <v>8.9428655849080059</v>
      </c>
      <c r="H1210" s="47">
        <f>_xlfn.XLOOKUP(Curso[[#This Row],[Tempo Progr Acum]],Controle[Tempo Esperado Acum],Controle[Data corrida],,1,1)</f>
        <v>44790</v>
      </c>
      <c r="I1210" s="44"/>
      <c r="J1210" s="48">
        <f ca="1">IF(Curso[[#This Row],[Data Prevista]]&gt;TODAY(),0,IF(Curso[[#This Row],[Data Prevista]]=TODAY(),3,2))</f>
        <v>0</v>
      </c>
      <c r="K1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0" s="53" t="str">
        <f>IF((Curso[[#This Row],[Estudado]]-7)&lt;$H$2,"",Curso[[#This Row],[Estudado]]-7)</f>
        <v/>
      </c>
      <c r="M1210" s="53" t="str">
        <f>IF((Curso[[#This Row],[Estudado]]-15)&lt;$H$2,"",Curso[[#This Row],[Estudado]]-15)</f>
        <v/>
      </c>
      <c r="N1210" s="53" t="str">
        <f>IF((Curso[[#This Row],[Estudado]]-30)&lt;$H$2,"",Curso[[#This Row],[Estudado]]-30)</f>
        <v/>
      </c>
      <c r="O1210" s="53" t="str">
        <f>IF((Curso[[#This Row],[Estudado]]-60)&lt;$H$2,"",Curso[[#This Row],[Estudado]]-60)</f>
        <v/>
      </c>
      <c r="P1210" s="53" t="str">
        <f>IF((Curso[[#This Row],[Estudado]]-120)&lt;$H$2,"",Curso[[#This Row],[Estudado]]-120)</f>
        <v/>
      </c>
      <c r="Q1210" s="48"/>
    </row>
    <row r="1211" spans="1:17" x14ac:dyDescent="0.25">
      <c r="A1211" s="44">
        <f t="shared" si="68"/>
        <v>1210</v>
      </c>
      <c r="B1211" s="44" t="s">
        <v>823</v>
      </c>
      <c r="C1211" s="44" t="s">
        <v>1005</v>
      </c>
      <c r="D1211" s="45">
        <v>3.4027777777777784E-3</v>
      </c>
      <c r="E1211" s="44"/>
      <c r="F1211" s="45">
        <f>Curso[[#This Row],[Tempo]]*$AG$4</f>
        <v>6.7483797229577489E-3</v>
      </c>
      <c r="G1211" s="46">
        <f t="shared" si="67"/>
        <v>8.9496139646309629</v>
      </c>
      <c r="H1211" s="47">
        <f>_xlfn.XLOOKUP(Curso[[#This Row],[Tempo Progr Acum]],Controle[Tempo Esperado Acum],Controle[Data corrida],,1,1)</f>
        <v>44790</v>
      </c>
      <c r="I1211" s="44"/>
      <c r="J1211" s="48">
        <f ca="1">IF(Curso[[#This Row],[Data Prevista]]&gt;TODAY(),0,IF(Curso[[#This Row],[Data Prevista]]=TODAY(),3,2))</f>
        <v>0</v>
      </c>
      <c r="K1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1" s="53" t="str">
        <f>IF((Curso[[#This Row],[Estudado]]-7)&lt;$H$2,"",Curso[[#This Row],[Estudado]]-7)</f>
        <v/>
      </c>
      <c r="M1211" s="53" t="str">
        <f>IF((Curso[[#This Row],[Estudado]]-15)&lt;$H$2,"",Curso[[#This Row],[Estudado]]-15)</f>
        <v/>
      </c>
      <c r="N1211" s="53" t="str">
        <f>IF((Curso[[#This Row],[Estudado]]-30)&lt;$H$2,"",Curso[[#This Row],[Estudado]]-30)</f>
        <v/>
      </c>
      <c r="O1211" s="53" t="str">
        <f>IF((Curso[[#This Row],[Estudado]]-60)&lt;$H$2,"",Curso[[#This Row],[Estudado]]-60)</f>
        <v/>
      </c>
      <c r="P1211" s="53" t="str">
        <f>IF((Curso[[#This Row],[Estudado]]-120)&lt;$H$2,"",Curso[[#This Row],[Estudado]]-120)</f>
        <v/>
      </c>
      <c r="Q1211" s="48"/>
    </row>
    <row r="1212" spans="1:17" x14ac:dyDescent="0.25">
      <c r="A1212" s="44">
        <f t="shared" si="68"/>
        <v>1211</v>
      </c>
      <c r="B1212" s="44" t="s">
        <v>823</v>
      </c>
      <c r="C1212" s="44" t="s">
        <v>1006</v>
      </c>
      <c r="D1212" s="45">
        <v>2.5000000000000001E-3</v>
      </c>
      <c r="E1212" s="44"/>
      <c r="F1212" s="45">
        <f>Curso[[#This Row],[Tempo]]*$AG$4</f>
        <v>4.9579932658465088E-3</v>
      </c>
      <c r="G1212" s="46">
        <f t="shared" si="67"/>
        <v>8.9545719578968086</v>
      </c>
      <c r="H1212" s="47">
        <f>_xlfn.XLOOKUP(Curso[[#This Row],[Tempo Progr Acum]],Controle[Tempo Esperado Acum],Controle[Data corrida],,1,1)</f>
        <v>44790</v>
      </c>
      <c r="I1212" s="44"/>
      <c r="J1212" s="48">
        <f ca="1">IF(Curso[[#This Row],[Data Prevista]]&gt;TODAY(),0,IF(Curso[[#This Row],[Data Prevista]]=TODAY(),3,2))</f>
        <v>0</v>
      </c>
      <c r="K1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2" s="53" t="str">
        <f>IF((Curso[[#This Row],[Estudado]]-7)&lt;$H$2,"",Curso[[#This Row],[Estudado]]-7)</f>
        <v/>
      </c>
      <c r="M1212" s="53" t="str">
        <f>IF((Curso[[#This Row],[Estudado]]-15)&lt;$H$2,"",Curso[[#This Row],[Estudado]]-15)</f>
        <v/>
      </c>
      <c r="N1212" s="53" t="str">
        <f>IF((Curso[[#This Row],[Estudado]]-30)&lt;$H$2,"",Curso[[#This Row],[Estudado]]-30)</f>
        <v/>
      </c>
      <c r="O1212" s="53" t="str">
        <f>IF((Curso[[#This Row],[Estudado]]-60)&lt;$H$2,"",Curso[[#This Row],[Estudado]]-60)</f>
        <v/>
      </c>
      <c r="P1212" s="53" t="str">
        <f>IF((Curso[[#This Row],[Estudado]]-120)&lt;$H$2,"",Curso[[#This Row],[Estudado]]-120)</f>
        <v/>
      </c>
      <c r="Q1212" s="48"/>
    </row>
    <row r="1213" spans="1:17" x14ac:dyDescent="0.25">
      <c r="A1213" s="44">
        <f t="shared" si="68"/>
        <v>1212</v>
      </c>
      <c r="B1213" s="44" t="s">
        <v>823</v>
      </c>
      <c r="C1213" s="44" t="s">
        <v>1007</v>
      </c>
      <c r="D1213" s="45">
        <v>5.0578703703703706E-3</v>
      </c>
      <c r="E1213" s="44"/>
      <c r="F1213" s="45">
        <f>Curso[[#This Row],[Tempo]]*$AG$4</f>
        <v>1.0030754894328354E-2</v>
      </c>
      <c r="G1213" s="46">
        <f t="shared" si="67"/>
        <v>8.9646027127911374</v>
      </c>
      <c r="H1213" s="47">
        <f>_xlfn.XLOOKUP(Curso[[#This Row],[Tempo Progr Acum]],Controle[Tempo Esperado Acum],Controle[Data corrida],,1,1)</f>
        <v>44790</v>
      </c>
      <c r="I1213" s="44"/>
      <c r="J1213" s="48">
        <f ca="1">IF(Curso[[#This Row],[Data Prevista]]&gt;TODAY(),0,IF(Curso[[#This Row],[Data Prevista]]=TODAY(),3,2))</f>
        <v>0</v>
      </c>
      <c r="K1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3" s="53" t="str">
        <f>IF((Curso[[#This Row],[Estudado]]-7)&lt;$H$2,"",Curso[[#This Row],[Estudado]]-7)</f>
        <v/>
      </c>
      <c r="M1213" s="53" t="str">
        <f>IF((Curso[[#This Row],[Estudado]]-15)&lt;$H$2,"",Curso[[#This Row],[Estudado]]-15)</f>
        <v/>
      </c>
      <c r="N1213" s="53" t="str">
        <f>IF((Curso[[#This Row],[Estudado]]-30)&lt;$H$2,"",Curso[[#This Row],[Estudado]]-30)</f>
        <v/>
      </c>
      <c r="O1213" s="53" t="str">
        <f>IF((Curso[[#This Row],[Estudado]]-60)&lt;$H$2,"",Curso[[#This Row],[Estudado]]-60)</f>
        <v/>
      </c>
      <c r="P1213" s="53" t="str">
        <f>IF((Curso[[#This Row],[Estudado]]-120)&lt;$H$2,"",Curso[[#This Row],[Estudado]]-120)</f>
        <v/>
      </c>
      <c r="Q1213" s="48"/>
    </row>
    <row r="1214" spans="1:17" x14ac:dyDescent="0.25">
      <c r="A1214" s="44">
        <f t="shared" si="68"/>
        <v>1213</v>
      </c>
      <c r="B1214" s="44" t="s">
        <v>823</v>
      </c>
      <c r="C1214" s="44" t="s">
        <v>1008</v>
      </c>
      <c r="D1214" s="45">
        <v>3.0555555555555557E-3</v>
      </c>
      <c r="E1214" s="44"/>
      <c r="F1214" s="45">
        <f>Curso[[#This Row],[Tempo]]*$AG$4</f>
        <v>6.0597695471457328E-3</v>
      </c>
      <c r="G1214" s="46">
        <f t="shared" si="67"/>
        <v>8.9706624823382839</v>
      </c>
      <c r="H1214" s="47">
        <f>_xlfn.XLOOKUP(Curso[[#This Row],[Tempo Progr Acum]],Controle[Tempo Esperado Acum],Controle[Data corrida],,1,1)</f>
        <v>44790</v>
      </c>
      <c r="I1214" s="44"/>
      <c r="J1214" s="48">
        <f ca="1">IF(Curso[[#This Row],[Data Prevista]]&gt;TODAY(),0,IF(Curso[[#This Row],[Data Prevista]]=TODAY(),3,2))</f>
        <v>0</v>
      </c>
      <c r="K1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4" s="53" t="str">
        <f>IF((Curso[[#This Row],[Estudado]]-7)&lt;$H$2,"",Curso[[#This Row],[Estudado]]-7)</f>
        <v/>
      </c>
      <c r="M1214" s="53" t="str">
        <f>IF((Curso[[#This Row],[Estudado]]-15)&lt;$H$2,"",Curso[[#This Row],[Estudado]]-15)</f>
        <v/>
      </c>
      <c r="N1214" s="53" t="str">
        <f>IF((Curso[[#This Row],[Estudado]]-30)&lt;$H$2,"",Curso[[#This Row],[Estudado]]-30)</f>
        <v/>
      </c>
      <c r="O1214" s="53" t="str">
        <f>IF((Curso[[#This Row],[Estudado]]-60)&lt;$H$2,"",Curso[[#This Row],[Estudado]]-60)</f>
        <v/>
      </c>
      <c r="P1214" s="53" t="str">
        <f>IF((Curso[[#This Row],[Estudado]]-120)&lt;$H$2,"",Curso[[#This Row],[Estudado]]-120)</f>
        <v/>
      </c>
      <c r="Q1214" s="48"/>
    </row>
    <row r="1215" spans="1:17" x14ac:dyDescent="0.25">
      <c r="A1215" s="44">
        <f t="shared" si="68"/>
        <v>1214</v>
      </c>
      <c r="B1215" s="44" t="s">
        <v>823</v>
      </c>
      <c r="C1215" s="44" t="s">
        <v>1009</v>
      </c>
      <c r="D1215" s="45">
        <v>4.108796296296297E-3</v>
      </c>
      <c r="E1215" s="44"/>
      <c r="F1215" s="45">
        <f>Curso[[#This Row],[Tempo]]*$AG$4</f>
        <v>8.1485537471088464E-3</v>
      </c>
      <c r="G1215" s="46">
        <f t="shared" si="67"/>
        <v>8.9788110360853928</v>
      </c>
      <c r="H1215" s="47">
        <f>_xlfn.XLOOKUP(Curso[[#This Row],[Tempo Progr Acum]],Controle[Tempo Esperado Acum],Controle[Data corrida],,1,1)</f>
        <v>44790</v>
      </c>
      <c r="I1215" s="44"/>
      <c r="J1215" s="48">
        <f ca="1">IF(Curso[[#This Row],[Data Prevista]]&gt;TODAY(),0,IF(Curso[[#This Row],[Data Prevista]]=TODAY(),3,2))</f>
        <v>0</v>
      </c>
      <c r="K1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5" s="53" t="str">
        <f>IF((Curso[[#This Row],[Estudado]]-7)&lt;$H$2,"",Curso[[#This Row],[Estudado]]-7)</f>
        <v/>
      </c>
      <c r="M1215" s="53" t="str">
        <f>IF((Curso[[#This Row],[Estudado]]-15)&lt;$H$2,"",Curso[[#This Row],[Estudado]]-15)</f>
        <v/>
      </c>
      <c r="N1215" s="53" t="str">
        <f>IF((Curso[[#This Row],[Estudado]]-30)&lt;$H$2,"",Curso[[#This Row],[Estudado]]-30)</f>
        <v/>
      </c>
      <c r="O1215" s="53" t="str">
        <f>IF((Curso[[#This Row],[Estudado]]-60)&lt;$H$2,"",Curso[[#This Row],[Estudado]]-60)</f>
        <v/>
      </c>
      <c r="P1215" s="53" t="str">
        <f>IF((Curso[[#This Row],[Estudado]]-120)&lt;$H$2,"",Curso[[#This Row],[Estudado]]-120)</f>
        <v/>
      </c>
      <c r="Q1215" s="48"/>
    </row>
    <row r="1216" spans="1:17" x14ac:dyDescent="0.25">
      <c r="A1216" s="44">
        <f t="shared" si="68"/>
        <v>1215</v>
      </c>
      <c r="B1216" s="44" t="s">
        <v>823</v>
      </c>
      <c r="C1216" s="44" t="s">
        <v>1010</v>
      </c>
      <c r="D1216" s="45">
        <v>4.5833333333333334E-3</v>
      </c>
      <c r="E1216" s="44"/>
      <c r="F1216" s="45">
        <f>Curso[[#This Row],[Tempo]]*$AG$4</f>
        <v>9.0896543207186001E-3</v>
      </c>
      <c r="G1216" s="46">
        <f t="shared" si="67"/>
        <v>8.9879006904061107</v>
      </c>
      <c r="H1216" s="47">
        <f>_xlfn.XLOOKUP(Curso[[#This Row],[Tempo Progr Acum]],Controle[Tempo Esperado Acum],Controle[Data corrida],,1,1)</f>
        <v>44790</v>
      </c>
      <c r="I1216" s="44"/>
      <c r="J1216" s="48">
        <f ca="1">IF(Curso[[#This Row],[Data Prevista]]&gt;TODAY(),0,IF(Curso[[#This Row],[Data Prevista]]=TODAY(),3,2))</f>
        <v>0</v>
      </c>
      <c r="K1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6" s="53" t="str">
        <f>IF((Curso[[#This Row],[Estudado]]-7)&lt;$H$2,"",Curso[[#This Row],[Estudado]]-7)</f>
        <v/>
      </c>
      <c r="M1216" s="53" t="str">
        <f>IF((Curso[[#This Row],[Estudado]]-15)&lt;$H$2,"",Curso[[#This Row],[Estudado]]-15)</f>
        <v/>
      </c>
      <c r="N1216" s="53" t="str">
        <f>IF((Curso[[#This Row],[Estudado]]-30)&lt;$H$2,"",Curso[[#This Row],[Estudado]]-30)</f>
        <v/>
      </c>
      <c r="O1216" s="53" t="str">
        <f>IF((Curso[[#This Row],[Estudado]]-60)&lt;$H$2,"",Curso[[#This Row],[Estudado]]-60)</f>
        <v/>
      </c>
      <c r="P1216" s="53" t="str">
        <f>IF((Curso[[#This Row],[Estudado]]-120)&lt;$H$2,"",Curso[[#This Row],[Estudado]]-120)</f>
        <v/>
      </c>
      <c r="Q1216" s="48"/>
    </row>
    <row r="1217" spans="1:17" x14ac:dyDescent="0.25">
      <c r="A1217" s="44">
        <f t="shared" si="68"/>
        <v>1216</v>
      </c>
      <c r="B1217" s="44" t="s">
        <v>823</v>
      </c>
      <c r="C1217" s="44" t="s">
        <v>1011</v>
      </c>
      <c r="D1217" s="45">
        <v>6.4583333333333333E-3</v>
      </c>
      <c r="E1217" s="44"/>
      <c r="F1217" s="45">
        <f>Curso[[#This Row],[Tempo]]*$AG$4</f>
        <v>1.2808149270103481E-2</v>
      </c>
      <c r="G1217" s="46">
        <f t="shared" si="67"/>
        <v>9.0007088396762143</v>
      </c>
      <c r="H1217" s="47">
        <f>_xlfn.XLOOKUP(Curso[[#This Row],[Tempo Progr Acum]],Controle[Tempo Esperado Acum],Controle[Data corrida],,1,1)</f>
        <v>44790</v>
      </c>
      <c r="I1217" s="44"/>
      <c r="J1217" s="48">
        <f ca="1">IF(Curso[[#This Row],[Data Prevista]]&gt;TODAY(),0,IF(Curso[[#This Row],[Data Prevista]]=TODAY(),3,2))</f>
        <v>0</v>
      </c>
      <c r="K1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7" s="53" t="str">
        <f>IF((Curso[[#This Row],[Estudado]]-7)&lt;$H$2,"",Curso[[#This Row],[Estudado]]-7)</f>
        <v/>
      </c>
      <c r="M1217" s="53" t="str">
        <f>IF((Curso[[#This Row],[Estudado]]-15)&lt;$H$2,"",Curso[[#This Row],[Estudado]]-15)</f>
        <v/>
      </c>
      <c r="N1217" s="53" t="str">
        <f>IF((Curso[[#This Row],[Estudado]]-30)&lt;$H$2,"",Curso[[#This Row],[Estudado]]-30)</f>
        <v/>
      </c>
      <c r="O1217" s="53" t="str">
        <f>IF((Curso[[#This Row],[Estudado]]-60)&lt;$H$2,"",Curso[[#This Row],[Estudado]]-60)</f>
        <v/>
      </c>
      <c r="P1217" s="53" t="str">
        <f>IF((Curso[[#This Row],[Estudado]]-120)&lt;$H$2,"",Curso[[#This Row],[Estudado]]-120)</f>
        <v/>
      </c>
      <c r="Q1217" s="48"/>
    </row>
    <row r="1218" spans="1:17" x14ac:dyDescent="0.25">
      <c r="A1218" s="44">
        <f t="shared" si="68"/>
        <v>1217</v>
      </c>
      <c r="B1218" s="44" t="s">
        <v>823</v>
      </c>
      <c r="C1218" s="44" t="s">
        <v>1012</v>
      </c>
      <c r="D1218" s="45">
        <v>4.5601851851851853E-3</v>
      </c>
      <c r="E1218" s="44"/>
      <c r="F1218" s="45">
        <f>Curso[[#This Row],[Tempo]]*$AG$4</f>
        <v>9.043746975664466E-3</v>
      </c>
      <c r="G1218" s="46">
        <f t="shared" si="67"/>
        <v>9.0097525866518779</v>
      </c>
      <c r="H1218" s="47">
        <f>_xlfn.XLOOKUP(Curso[[#This Row],[Tempo Progr Acum]],Controle[Tempo Esperado Acum],Controle[Data corrida],,1,1)</f>
        <v>44790</v>
      </c>
      <c r="I1218" s="44"/>
      <c r="J1218" s="48">
        <f ca="1">IF(Curso[[#This Row],[Data Prevista]]&gt;TODAY(),0,IF(Curso[[#This Row],[Data Prevista]]=TODAY(),3,2))</f>
        <v>0</v>
      </c>
      <c r="K1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8" s="53" t="str">
        <f>IF((Curso[[#This Row],[Estudado]]-7)&lt;$H$2,"",Curso[[#This Row],[Estudado]]-7)</f>
        <v/>
      </c>
      <c r="M1218" s="53" t="str">
        <f>IF((Curso[[#This Row],[Estudado]]-15)&lt;$H$2,"",Curso[[#This Row],[Estudado]]-15)</f>
        <v/>
      </c>
      <c r="N1218" s="53" t="str">
        <f>IF((Curso[[#This Row],[Estudado]]-30)&lt;$H$2,"",Curso[[#This Row],[Estudado]]-30)</f>
        <v/>
      </c>
      <c r="O1218" s="53" t="str">
        <f>IF((Curso[[#This Row],[Estudado]]-60)&lt;$H$2,"",Curso[[#This Row],[Estudado]]-60)</f>
        <v/>
      </c>
      <c r="P1218" s="53" t="str">
        <f>IF((Curso[[#This Row],[Estudado]]-120)&lt;$H$2,"",Curso[[#This Row],[Estudado]]-120)</f>
        <v/>
      </c>
      <c r="Q1218" s="48"/>
    </row>
    <row r="1219" spans="1:17" x14ac:dyDescent="0.25">
      <c r="A1219" s="44">
        <f t="shared" si="68"/>
        <v>1218</v>
      </c>
      <c r="B1219" s="44" t="s">
        <v>823</v>
      </c>
      <c r="C1219" s="44" t="s">
        <v>1013</v>
      </c>
      <c r="D1219" s="45">
        <v>4.1666666666666666E-3</v>
      </c>
      <c r="E1219" s="44"/>
      <c r="F1219" s="45">
        <f>Curso[[#This Row],[Tempo]]*$AG$4</f>
        <v>8.2633221097441808E-3</v>
      </c>
      <c r="G1219" s="46">
        <f t="shared" si="67"/>
        <v>9.0180159087616225</v>
      </c>
      <c r="H1219" s="47">
        <f>_xlfn.XLOOKUP(Curso[[#This Row],[Tempo Progr Acum]],Controle[Tempo Esperado Acum],Controle[Data corrida],,1,1)</f>
        <v>44791</v>
      </c>
      <c r="I1219" s="44"/>
      <c r="J1219" s="48">
        <f ca="1">IF(Curso[[#This Row],[Data Prevista]]&gt;TODAY(),0,IF(Curso[[#This Row],[Data Prevista]]=TODAY(),3,2))</f>
        <v>0</v>
      </c>
      <c r="K1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9" s="53" t="str">
        <f>IF((Curso[[#This Row],[Estudado]]-7)&lt;$H$2,"",Curso[[#This Row],[Estudado]]-7)</f>
        <v/>
      </c>
      <c r="M1219" s="53" t="str">
        <f>IF((Curso[[#This Row],[Estudado]]-15)&lt;$H$2,"",Curso[[#This Row],[Estudado]]-15)</f>
        <v/>
      </c>
      <c r="N1219" s="53" t="str">
        <f>IF((Curso[[#This Row],[Estudado]]-30)&lt;$H$2,"",Curso[[#This Row],[Estudado]]-30)</f>
        <v/>
      </c>
      <c r="O1219" s="53" t="str">
        <f>IF((Curso[[#This Row],[Estudado]]-60)&lt;$H$2,"",Curso[[#This Row],[Estudado]]-60)</f>
        <v/>
      </c>
      <c r="P1219" s="53" t="str">
        <f>IF((Curso[[#This Row],[Estudado]]-120)&lt;$H$2,"",Curso[[#This Row],[Estudado]]-120)</f>
        <v/>
      </c>
      <c r="Q1219" s="48"/>
    </row>
    <row r="1220" spans="1:17" x14ac:dyDescent="0.25">
      <c r="A1220" s="44">
        <f t="shared" si="68"/>
        <v>1219</v>
      </c>
      <c r="B1220" s="44" t="s">
        <v>823</v>
      </c>
      <c r="C1220" s="44" t="s">
        <v>1014</v>
      </c>
      <c r="D1220" s="45">
        <v>4.1319444444444442E-3</v>
      </c>
      <c r="E1220" s="44"/>
      <c r="F1220" s="45">
        <f>Curso[[#This Row],[Tempo]]*$AG$4</f>
        <v>8.1944610921629787E-3</v>
      </c>
      <c r="G1220" s="46">
        <f t="shared" ref="G1220:G1283" si="69">F1220+G1219</f>
        <v>9.0262103698537857</v>
      </c>
      <c r="H1220" s="47">
        <f>_xlfn.XLOOKUP(Curso[[#This Row],[Tempo Progr Acum]],Controle[Tempo Esperado Acum],Controle[Data corrida],,1,1)</f>
        <v>44791</v>
      </c>
      <c r="I1220" s="44"/>
      <c r="J1220" s="48">
        <f ca="1">IF(Curso[[#This Row],[Data Prevista]]&gt;TODAY(),0,IF(Curso[[#This Row],[Data Prevista]]=TODAY(),3,2))</f>
        <v>0</v>
      </c>
      <c r="K1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0" s="53" t="str">
        <f>IF((Curso[[#This Row],[Estudado]]-7)&lt;$H$2,"",Curso[[#This Row],[Estudado]]-7)</f>
        <v/>
      </c>
      <c r="M1220" s="53" t="str">
        <f>IF((Curso[[#This Row],[Estudado]]-15)&lt;$H$2,"",Curso[[#This Row],[Estudado]]-15)</f>
        <v/>
      </c>
      <c r="N1220" s="53" t="str">
        <f>IF((Curso[[#This Row],[Estudado]]-30)&lt;$H$2,"",Curso[[#This Row],[Estudado]]-30)</f>
        <v/>
      </c>
      <c r="O1220" s="53" t="str">
        <f>IF((Curso[[#This Row],[Estudado]]-60)&lt;$H$2,"",Curso[[#This Row],[Estudado]]-60)</f>
        <v/>
      </c>
      <c r="P1220" s="53" t="str">
        <f>IF((Curso[[#This Row],[Estudado]]-120)&lt;$H$2,"",Curso[[#This Row],[Estudado]]-120)</f>
        <v/>
      </c>
      <c r="Q1220" s="48"/>
    </row>
    <row r="1221" spans="1:17" x14ac:dyDescent="0.25">
      <c r="A1221" s="44">
        <f t="shared" si="68"/>
        <v>1220</v>
      </c>
      <c r="B1221" s="44" t="s">
        <v>823</v>
      </c>
      <c r="C1221" s="44" t="s">
        <v>1015</v>
      </c>
      <c r="D1221" s="45">
        <v>4.8032407407407407E-3</v>
      </c>
      <c r="E1221" s="44"/>
      <c r="F1221" s="45">
        <f>Curso[[#This Row],[Tempo]]*$AG$4</f>
        <v>9.525774098732875E-3</v>
      </c>
      <c r="G1221" s="46">
        <f t="shared" si="69"/>
        <v>9.0357361439525192</v>
      </c>
      <c r="H1221" s="47">
        <f>_xlfn.XLOOKUP(Curso[[#This Row],[Tempo Progr Acum]],Controle[Tempo Esperado Acum],Controle[Data corrida],,1,1)</f>
        <v>44791</v>
      </c>
      <c r="I1221" s="44"/>
      <c r="J1221" s="48">
        <f ca="1">IF(Curso[[#This Row],[Data Prevista]]&gt;TODAY(),0,IF(Curso[[#This Row],[Data Prevista]]=TODAY(),3,2))</f>
        <v>0</v>
      </c>
      <c r="K1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1" s="53" t="str">
        <f>IF((Curso[[#This Row],[Estudado]]-7)&lt;$H$2,"",Curso[[#This Row],[Estudado]]-7)</f>
        <v/>
      </c>
      <c r="M1221" s="53" t="str">
        <f>IF((Curso[[#This Row],[Estudado]]-15)&lt;$H$2,"",Curso[[#This Row],[Estudado]]-15)</f>
        <v/>
      </c>
      <c r="N1221" s="53" t="str">
        <f>IF((Curso[[#This Row],[Estudado]]-30)&lt;$H$2,"",Curso[[#This Row],[Estudado]]-30)</f>
        <v/>
      </c>
      <c r="O1221" s="53" t="str">
        <f>IF((Curso[[#This Row],[Estudado]]-60)&lt;$H$2,"",Curso[[#This Row],[Estudado]]-60)</f>
        <v/>
      </c>
      <c r="P1221" s="53" t="str">
        <f>IF((Curso[[#This Row],[Estudado]]-120)&lt;$H$2,"",Curso[[#This Row],[Estudado]]-120)</f>
        <v/>
      </c>
      <c r="Q1221" s="48"/>
    </row>
    <row r="1222" spans="1:17" x14ac:dyDescent="0.25">
      <c r="A1222" s="44">
        <f t="shared" ref="A1222:A1285" si="70">A1221+1</f>
        <v>1221</v>
      </c>
      <c r="B1222" s="44" t="s">
        <v>823</v>
      </c>
      <c r="C1222" s="44" t="s">
        <v>1016</v>
      </c>
      <c r="D1222" s="45">
        <v>0</v>
      </c>
      <c r="E1222" s="44" t="s">
        <v>7</v>
      </c>
      <c r="F1222" s="45">
        <f>Curso[[#This Row],[Tempo]]*$AG$4</f>
        <v>0</v>
      </c>
      <c r="G1222" s="46">
        <f t="shared" si="69"/>
        <v>9.0357361439525192</v>
      </c>
      <c r="H1222" s="47">
        <f>_xlfn.XLOOKUP(Curso[[#This Row],[Tempo Progr Acum]],Controle[Tempo Esperado Acum],Controle[Data corrida],,1,1)</f>
        <v>44791</v>
      </c>
      <c r="I1222" s="44"/>
      <c r="J1222" s="48">
        <f ca="1">IF(Curso[[#This Row],[Data Prevista]]&gt;TODAY(),0,IF(Curso[[#This Row],[Data Prevista]]=TODAY(),3,2))</f>
        <v>0</v>
      </c>
      <c r="K1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2" s="53" t="str">
        <f>IF((Curso[[#This Row],[Estudado]]-7)&lt;$H$2,"",Curso[[#This Row],[Estudado]]-7)</f>
        <v/>
      </c>
      <c r="M1222" s="53" t="str">
        <f>IF((Curso[[#This Row],[Estudado]]-15)&lt;$H$2,"",Curso[[#This Row],[Estudado]]-15)</f>
        <v/>
      </c>
      <c r="N1222" s="53" t="str">
        <f>IF((Curso[[#This Row],[Estudado]]-30)&lt;$H$2,"",Curso[[#This Row],[Estudado]]-30)</f>
        <v/>
      </c>
      <c r="O1222" s="53" t="str">
        <f>IF((Curso[[#This Row],[Estudado]]-60)&lt;$H$2,"",Curso[[#This Row],[Estudado]]-60)</f>
        <v/>
      </c>
      <c r="P1222" s="53" t="str">
        <f>IF((Curso[[#This Row],[Estudado]]-120)&lt;$H$2,"",Curso[[#This Row],[Estudado]]-120)</f>
        <v/>
      </c>
      <c r="Q1222" s="48"/>
    </row>
    <row r="1223" spans="1:17" x14ac:dyDescent="0.25">
      <c r="A1223" s="44">
        <f t="shared" si="70"/>
        <v>1222</v>
      </c>
      <c r="B1223" s="44" t="s">
        <v>823</v>
      </c>
      <c r="C1223" s="44" t="s">
        <v>68</v>
      </c>
      <c r="D1223" s="45">
        <v>0</v>
      </c>
      <c r="E1223" s="44" t="s">
        <v>69</v>
      </c>
      <c r="F1223" s="45">
        <f>Curso[[#This Row],[Tempo]]*$AG$4</f>
        <v>0</v>
      </c>
      <c r="G1223" s="46">
        <f t="shared" si="69"/>
        <v>9.0357361439525192</v>
      </c>
      <c r="H1223" s="47">
        <f>_xlfn.XLOOKUP(Curso[[#This Row],[Tempo Progr Acum]],Controle[Tempo Esperado Acum],Controle[Data corrida],,1,1)</f>
        <v>44791</v>
      </c>
      <c r="I1223" s="44"/>
      <c r="J1223" s="48">
        <f ca="1">IF(Curso[[#This Row],[Data Prevista]]&gt;TODAY(),0,IF(Curso[[#This Row],[Data Prevista]]=TODAY(),3,2))</f>
        <v>0</v>
      </c>
      <c r="K1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3" s="53" t="str">
        <f>IF((Curso[[#This Row],[Estudado]]-7)&lt;$H$2,"",Curso[[#This Row],[Estudado]]-7)</f>
        <v/>
      </c>
      <c r="M1223" s="53" t="str">
        <f>IF((Curso[[#This Row],[Estudado]]-15)&lt;$H$2,"",Curso[[#This Row],[Estudado]]-15)</f>
        <v/>
      </c>
      <c r="N1223" s="53" t="str">
        <f>IF((Curso[[#This Row],[Estudado]]-30)&lt;$H$2,"",Curso[[#This Row],[Estudado]]-30)</f>
        <v/>
      </c>
      <c r="O1223" s="53" t="str">
        <f>IF((Curso[[#This Row],[Estudado]]-60)&lt;$H$2,"",Curso[[#This Row],[Estudado]]-60)</f>
        <v/>
      </c>
      <c r="P1223" s="53" t="str">
        <f>IF((Curso[[#This Row],[Estudado]]-120)&lt;$H$2,"",Curso[[#This Row],[Estudado]]-120)</f>
        <v/>
      </c>
      <c r="Q1223" s="48"/>
    </row>
    <row r="1224" spans="1:17" x14ac:dyDescent="0.25">
      <c r="A1224" s="44">
        <f t="shared" si="70"/>
        <v>1223</v>
      </c>
      <c r="B1224" s="44" t="s">
        <v>823</v>
      </c>
      <c r="C1224" s="44" t="s">
        <v>317</v>
      </c>
      <c r="D1224" s="45">
        <v>0</v>
      </c>
      <c r="E1224" s="44" t="s">
        <v>7</v>
      </c>
      <c r="F1224" s="45">
        <f>Curso[[#This Row],[Tempo]]*$AG$4</f>
        <v>0</v>
      </c>
      <c r="G1224" s="46">
        <f t="shared" si="69"/>
        <v>9.0357361439525192</v>
      </c>
      <c r="H1224" s="47">
        <f>_xlfn.XLOOKUP(Curso[[#This Row],[Tempo Progr Acum]],Controle[Tempo Esperado Acum],Controle[Data corrida],,1,1)</f>
        <v>44791</v>
      </c>
      <c r="I1224" s="44"/>
      <c r="J1224" s="48">
        <f ca="1">IF(Curso[[#This Row],[Data Prevista]]&gt;TODAY(),0,IF(Curso[[#This Row],[Data Prevista]]=TODAY(),3,2))</f>
        <v>0</v>
      </c>
      <c r="K1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4" s="53" t="str">
        <f>IF((Curso[[#This Row],[Estudado]]-7)&lt;$H$2,"",Curso[[#This Row],[Estudado]]-7)</f>
        <v/>
      </c>
      <c r="M1224" s="53" t="str">
        <f>IF((Curso[[#This Row],[Estudado]]-15)&lt;$H$2,"",Curso[[#This Row],[Estudado]]-15)</f>
        <v/>
      </c>
      <c r="N1224" s="53" t="str">
        <f>IF((Curso[[#This Row],[Estudado]]-30)&lt;$H$2,"",Curso[[#This Row],[Estudado]]-30)</f>
        <v/>
      </c>
      <c r="O1224" s="53" t="str">
        <f>IF((Curso[[#This Row],[Estudado]]-60)&lt;$H$2,"",Curso[[#This Row],[Estudado]]-60)</f>
        <v/>
      </c>
      <c r="P1224" s="53" t="str">
        <f>IF((Curso[[#This Row],[Estudado]]-120)&lt;$H$2,"",Curso[[#This Row],[Estudado]]-120)</f>
        <v/>
      </c>
      <c r="Q1224" s="48"/>
    </row>
    <row r="1225" spans="1:17" x14ac:dyDescent="0.25">
      <c r="A1225" s="44">
        <f t="shared" si="70"/>
        <v>1224</v>
      </c>
      <c r="B1225" s="44" t="s">
        <v>823</v>
      </c>
      <c r="C1225" s="44" t="s">
        <v>39</v>
      </c>
      <c r="D1225" s="45">
        <v>0</v>
      </c>
      <c r="E1225" s="44" t="s">
        <v>7</v>
      </c>
      <c r="F1225" s="45">
        <f>Curso[[#This Row],[Tempo]]*$AG$4</f>
        <v>0</v>
      </c>
      <c r="G1225" s="46">
        <f t="shared" si="69"/>
        <v>9.0357361439525192</v>
      </c>
      <c r="H1225" s="47">
        <f>_xlfn.XLOOKUP(Curso[[#This Row],[Tempo Progr Acum]],Controle[Tempo Esperado Acum],Controle[Data corrida],,1,1)</f>
        <v>44791</v>
      </c>
      <c r="I1225" s="44"/>
      <c r="J1225" s="48">
        <f ca="1">IF(Curso[[#This Row],[Data Prevista]]&gt;TODAY(),0,IF(Curso[[#This Row],[Data Prevista]]=TODAY(),3,2))</f>
        <v>0</v>
      </c>
      <c r="K1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5" s="53" t="str">
        <f>IF((Curso[[#This Row],[Estudado]]-7)&lt;$H$2,"",Curso[[#This Row],[Estudado]]-7)</f>
        <v/>
      </c>
      <c r="M1225" s="53" t="str">
        <f>IF((Curso[[#This Row],[Estudado]]-15)&lt;$H$2,"",Curso[[#This Row],[Estudado]]-15)</f>
        <v/>
      </c>
      <c r="N1225" s="53" t="str">
        <f>IF((Curso[[#This Row],[Estudado]]-30)&lt;$H$2,"",Curso[[#This Row],[Estudado]]-30)</f>
        <v/>
      </c>
      <c r="O1225" s="53" t="str">
        <f>IF((Curso[[#This Row],[Estudado]]-60)&lt;$H$2,"",Curso[[#This Row],[Estudado]]-60)</f>
        <v/>
      </c>
      <c r="P1225" s="53" t="str">
        <f>IF((Curso[[#This Row],[Estudado]]-120)&lt;$H$2,"",Curso[[#This Row],[Estudado]]-120)</f>
        <v/>
      </c>
      <c r="Q1225" s="48"/>
    </row>
    <row r="1226" spans="1:17" x14ac:dyDescent="0.25">
      <c r="A1226" s="44">
        <f t="shared" si="70"/>
        <v>1225</v>
      </c>
      <c r="B1226" s="44" t="s">
        <v>823</v>
      </c>
      <c r="C1226" s="44" t="s">
        <v>42</v>
      </c>
      <c r="D1226" s="45">
        <v>7.8703703703703705E-4</v>
      </c>
      <c r="E1226" s="44"/>
      <c r="F1226" s="45">
        <f>Curso[[#This Row],[Tempo]]*$AG$4</f>
        <v>1.5608497318405675E-3</v>
      </c>
      <c r="G1226" s="46">
        <f t="shared" si="69"/>
        <v>9.0372969936843592</v>
      </c>
      <c r="H1226" s="47">
        <f>_xlfn.XLOOKUP(Curso[[#This Row],[Tempo Progr Acum]],Controle[Tempo Esperado Acum],Controle[Data corrida],,1,1)</f>
        <v>44791</v>
      </c>
      <c r="I1226" s="44"/>
      <c r="J1226" s="48">
        <f ca="1">IF(Curso[[#This Row],[Data Prevista]]&gt;TODAY(),0,IF(Curso[[#This Row],[Data Prevista]]=TODAY(),3,2))</f>
        <v>0</v>
      </c>
      <c r="K1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6" s="53" t="str">
        <f>IF((Curso[[#This Row],[Estudado]]-7)&lt;$H$2,"",Curso[[#This Row],[Estudado]]-7)</f>
        <v/>
      </c>
      <c r="M1226" s="53" t="str">
        <f>IF((Curso[[#This Row],[Estudado]]-15)&lt;$H$2,"",Curso[[#This Row],[Estudado]]-15)</f>
        <v/>
      </c>
      <c r="N1226" s="53" t="str">
        <f>IF((Curso[[#This Row],[Estudado]]-30)&lt;$H$2,"",Curso[[#This Row],[Estudado]]-30)</f>
        <v/>
      </c>
      <c r="O1226" s="53" t="str">
        <f>IF((Curso[[#This Row],[Estudado]]-60)&lt;$H$2,"",Curso[[#This Row],[Estudado]]-60)</f>
        <v/>
      </c>
      <c r="P1226" s="53" t="str">
        <f>IF((Curso[[#This Row],[Estudado]]-120)&lt;$H$2,"",Curso[[#This Row],[Estudado]]-120)</f>
        <v/>
      </c>
      <c r="Q1226" s="48"/>
    </row>
    <row r="1227" spans="1:17" x14ac:dyDescent="0.25">
      <c r="A1227" s="44">
        <f t="shared" si="70"/>
        <v>1226</v>
      </c>
      <c r="B1227" s="44" t="s">
        <v>823</v>
      </c>
      <c r="C1227" s="44" t="s">
        <v>1017</v>
      </c>
      <c r="D1227" s="45">
        <v>1.9212962962962962E-3</v>
      </c>
      <c r="E1227" s="44"/>
      <c r="F1227" s="45">
        <f>Curso[[#This Row],[Tempo]]*$AG$4</f>
        <v>3.8103096394931498E-3</v>
      </c>
      <c r="G1227" s="46">
        <f t="shared" si="69"/>
        <v>9.0411073033238516</v>
      </c>
      <c r="H1227" s="47">
        <f>_xlfn.XLOOKUP(Curso[[#This Row],[Tempo Progr Acum]],Controle[Tempo Esperado Acum],Controle[Data corrida],,1,1)</f>
        <v>44791</v>
      </c>
      <c r="I1227" s="44"/>
      <c r="J1227" s="48">
        <f ca="1">IF(Curso[[#This Row],[Data Prevista]]&gt;TODAY(),0,IF(Curso[[#This Row],[Data Prevista]]=TODAY(),3,2))</f>
        <v>0</v>
      </c>
      <c r="K1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7" s="53" t="str">
        <f>IF((Curso[[#This Row],[Estudado]]-7)&lt;$H$2,"",Curso[[#This Row],[Estudado]]-7)</f>
        <v/>
      </c>
      <c r="M1227" s="53" t="str">
        <f>IF((Curso[[#This Row],[Estudado]]-15)&lt;$H$2,"",Curso[[#This Row],[Estudado]]-15)</f>
        <v/>
      </c>
      <c r="N1227" s="53" t="str">
        <f>IF((Curso[[#This Row],[Estudado]]-30)&lt;$H$2,"",Curso[[#This Row],[Estudado]]-30)</f>
        <v/>
      </c>
      <c r="O1227" s="53" t="str">
        <f>IF((Curso[[#This Row],[Estudado]]-60)&lt;$H$2,"",Curso[[#This Row],[Estudado]]-60)</f>
        <v/>
      </c>
      <c r="P1227" s="53" t="str">
        <f>IF((Curso[[#This Row],[Estudado]]-120)&lt;$H$2,"",Curso[[#This Row],[Estudado]]-120)</f>
        <v/>
      </c>
      <c r="Q1227" s="48"/>
    </row>
    <row r="1228" spans="1:17" x14ac:dyDescent="0.25">
      <c r="A1228" s="44">
        <f t="shared" si="70"/>
        <v>1227</v>
      </c>
      <c r="B1228" s="44" t="s">
        <v>823</v>
      </c>
      <c r="C1228" s="44" t="s">
        <v>1018</v>
      </c>
      <c r="D1228" s="45">
        <v>2.8472222222222219E-3</v>
      </c>
      <c r="E1228" s="44"/>
      <c r="F1228" s="45">
        <f>Curso[[#This Row],[Tempo]]*$AG$4</f>
        <v>5.6466034416585232E-3</v>
      </c>
      <c r="G1228" s="46">
        <f t="shared" si="69"/>
        <v>9.0467539067655096</v>
      </c>
      <c r="H1228" s="47">
        <f>_xlfn.XLOOKUP(Curso[[#This Row],[Tempo Progr Acum]],Controle[Tempo Esperado Acum],Controle[Data corrida],,1,1)</f>
        <v>44791</v>
      </c>
      <c r="I1228" s="44"/>
      <c r="J1228" s="48">
        <f ca="1">IF(Curso[[#This Row],[Data Prevista]]&gt;TODAY(),0,IF(Curso[[#This Row],[Data Prevista]]=TODAY(),3,2))</f>
        <v>0</v>
      </c>
      <c r="K1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8" s="53" t="str">
        <f>IF((Curso[[#This Row],[Estudado]]-7)&lt;$H$2,"",Curso[[#This Row],[Estudado]]-7)</f>
        <v/>
      </c>
      <c r="M1228" s="53" t="str">
        <f>IF((Curso[[#This Row],[Estudado]]-15)&lt;$H$2,"",Curso[[#This Row],[Estudado]]-15)</f>
        <v/>
      </c>
      <c r="N1228" s="53" t="str">
        <f>IF((Curso[[#This Row],[Estudado]]-30)&lt;$H$2,"",Curso[[#This Row],[Estudado]]-30)</f>
        <v/>
      </c>
      <c r="O1228" s="53" t="str">
        <f>IF((Curso[[#This Row],[Estudado]]-60)&lt;$H$2,"",Curso[[#This Row],[Estudado]]-60)</f>
        <v/>
      </c>
      <c r="P1228" s="53" t="str">
        <f>IF((Curso[[#This Row],[Estudado]]-120)&lt;$H$2,"",Curso[[#This Row],[Estudado]]-120)</f>
        <v/>
      </c>
      <c r="Q1228" s="48"/>
    </row>
    <row r="1229" spans="1:17" x14ac:dyDescent="0.25">
      <c r="A1229" s="44">
        <f t="shared" si="70"/>
        <v>1228</v>
      </c>
      <c r="B1229" s="44" t="s">
        <v>823</v>
      </c>
      <c r="C1229" s="44" t="s">
        <v>1019</v>
      </c>
      <c r="D1229" s="45">
        <v>2.1180555555555553E-3</v>
      </c>
      <c r="E1229" s="44"/>
      <c r="F1229" s="45">
        <f>Curso[[#This Row],[Tempo]]*$AG$4</f>
        <v>4.2005220724532916E-3</v>
      </c>
      <c r="G1229" s="46">
        <f t="shared" si="69"/>
        <v>9.0509544288379633</v>
      </c>
      <c r="H1229" s="47">
        <f>_xlfn.XLOOKUP(Curso[[#This Row],[Tempo Progr Acum]],Controle[Tempo Esperado Acum],Controle[Data corrida],,1,1)</f>
        <v>44791</v>
      </c>
      <c r="I1229" s="44"/>
      <c r="J1229" s="48">
        <f ca="1">IF(Curso[[#This Row],[Data Prevista]]&gt;TODAY(),0,IF(Curso[[#This Row],[Data Prevista]]=TODAY(),3,2))</f>
        <v>0</v>
      </c>
      <c r="K1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9" s="53" t="str">
        <f>IF((Curso[[#This Row],[Estudado]]-7)&lt;$H$2,"",Curso[[#This Row],[Estudado]]-7)</f>
        <v/>
      </c>
      <c r="M1229" s="53" t="str">
        <f>IF((Curso[[#This Row],[Estudado]]-15)&lt;$H$2,"",Curso[[#This Row],[Estudado]]-15)</f>
        <v/>
      </c>
      <c r="N1229" s="53" t="str">
        <f>IF((Curso[[#This Row],[Estudado]]-30)&lt;$H$2,"",Curso[[#This Row],[Estudado]]-30)</f>
        <v/>
      </c>
      <c r="O1229" s="53" t="str">
        <f>IF((Curso[[#This Row],[Estudado]]-60)&lt;$H$2,"",Curso[[#This Row],[Estudado]]-60)</f>
        <v/>
      </c>
      <c r="P1229" s="53" t="str">
        <f>IF((Curso[[#This Row],[Estudado]]-120)&lt;$H$2,"",Curso[[#This Row],[Estudado]]-120)</f>
        <v/>
      </c>
      <c r="Q1229" s="48"/>
    </row>
    <row r="1230" spans="1:17" x14ac:dyDescent="0.25">
      <c r="A1230" s="44">
        <f t="shared" si="70"/>
        <v>1229</v>
      </c>
      <c r="B1230" s="44" t="s">
        <v>823</v>
      </c>
      <c r="C1230" s="44" t="s">
        <v>1020</v>
      </c>
      <c r="D1230" s="45">
        <v>2.3379629629629631E-3</v>
      </c>
      <c r="E1230" s="44"/>
      <c r="F1230" s="45">
        <f>Curso[[#This Row],[Tempo]]*$AG$4</f>
        <v>4.6366418504675683E-3</v>
      </c>
      <c r="G1230" s="46">
        <f t="shared" si="69"/>
        <v>9.0555910706884308</v>
      </c>
      <c r="H1230" s="47">
        <f>_xlfn.XLOOKUP(Curso[[#This Row],[Tempo Progr Acum]],Controle[Tempo Esperado Acum],Controle[Data corrida],,1,1)</f>
        <v>44791</v>
      </c>
      <c r="I1230" s="44"/>
      <c r="J1230" s="48">
        <f ca="1">IF(Curso[[#This Row],[Data Prevista]]&gt;TODAY(),0,IF(Curso[[#This Row],[Data Prevista]]=TODAY(),3,2))</f>
        <v>0</v>
      </c>
      <c r="K1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0" s="53" t="str">
        <f>IF((Curso[[#This Row],[Estudado]]-7)&lt;$H$2,"",Curso[[#This Row],[Estudado]]-7)</f>
        <v/>
      </c>
      <c r="M1230" s="53" t="str">
        <f>IF((Curso[[#This Row],[Estudado]]-15)&lt;$H$2,"",Curso[[#This Row],[Estudado]]-15)</f>
        <v/>
      </c>
      <c r="N1230" s="53" t="str">
        <f>IF((Curso[[#This Row],[Estudado]]-30)&lt;$H$2,"",Curso[[#This Row],[Estudado]]-30)</f>
        <v/>
      </c>
      <c r="O1230" s="53" t="str">
        <f>IF((Curso[[#This Row],[Estudado]]-60)&lt;$H$2,"",Curso[[#This Row],[Estudado]]-60)</f>
        <v/>
      </c>
      <c r="P1230" s="53" t="str">
        <f>IF((Curso[[#This Row],[Estudado]]-120)&lt;$H$2,"",Curso[[#This Row],[Estudado]]-120)</f>
        <v/>
      </c>
      <c r="Q1230" s="48"/>
    </row>
    <row r="1231" spans="1:17" x14ac:dyDescent="0.25">
      <c r="A1231" s="44">
        <f t="shared" si="70"/>
        <v>1230</v>
      </c>
      <c r="B1231" s="44" t="s">
        <v>823</v>
      </c>
      <c r="C1231" s="44" t="s">
        <v>1021</v>
      </c>
      <c r="D1231" s="45">
        <v>0</v>
      </c>
      <c r="E1231" s="44" t="s">
        <v>7</v>
      </c>
      <c r="F1231" s="45">
        <f>Curso[[#This Row],[Tempo]]*$AG$4</f>
        <v>0</v>
      </c>
      <c r="G1231" s="46">
        <f t="shared" si="69"/>
        <v>9.0555910706884308</v>
      </c>
      <c r="H1231" s="47">
        <f>_xlfn.XLOOKUP(Curso[[#This Row],[Tempo Progr Acum]],Controle[Tempo Esperado Acum],Controle[Data corrida],,1,1)</f>
        <v>44791</v>
      </c>
      <c r="I1231" s="44"/>
      <c r="J1231" s="48">
        <f ca="1">IF(Curso[[#This Row],[Data Prevista]]&gt;TODAY(),0,IF(Curso[[#This Row],[Data Prevista]]=TODAY(),3,2))</f>
        <v>0</v>
      </c>
      <c r="K1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1" s="53" t="str">
        <f>IF((Curso[[#This Row],[Estudado]]-7)&lt;$H$2,"",Curso[[#This Row],[Estudado]]-7)</f>
        <v/>
      </c>
      <c r="M1231" s="53" t="str">
        <f>IF((Curso[[#This Row],[Estudado]]-15)&lt;$H$2,"",Curso[[#This Row],[Estudado]]-15)</f>
        <v/>
      </c>
      <c r="N1231" s="53" t="str">
        <f>IF((Curso[[#This Row],[Estudado]]-30)&lt;$H$2,"",Curso[[#This Row],[Estudado]]-30)</f>
        <v/>
      </c>
      <c r="O1231" s="53" t="str">
        <f>IF((Curso[[#This Row],[Estudado]]-60)&lt;$H$2,"",Curso[[#This Row],[Estudado]]-60)</f>
        <v/>
      </c>
      <c r="P1231" s="53" t="str">
        <f>IF((Curso[[#This Row],[Estudado]]-120)&lt;$H$2,"",Curso[[#This Row],[Estudado]]-120)</f>
        <v/>
      </c>
      <c r="Q1231" s="48"/>
    </row>
    <row r="1232" spans="1:17" x14ac:dyDescent="0.25">
      <c r="A1232" s="44">
        <f t="shared" si="70"/>
        <v>1231</v>
      </c>
      <c r="B1232" s="44" t="s">
        <v>823</v>
      </c>
      <c r="C1232" s="44" t="s">
        <v>1022</v>
      </c>
      <c r="D1232" s="45">
        <v>0</v>
      </c>
      <c r="E1232" s="44" t="s">
        <v>7</v>
      </c>
      <c r="F1232" s="45">
        <f>Curso[[#This Row],[Tempo]]*$AG$4</f>
        <v>0</v>
      </c>
      <c r="G1232" s="46">
        <f t="shared" si="69"/>
        <v>9.0555910706884308</v>
      </c>
      <c r="H1232" s="47">
        <f>_xlfn.XLOOKUP(Curso[[#This Row],[Tempo Progr Acum]],Controle[Tempo Esperado Acum],Controle[Data corrida],,1,1)</f>
        <v>44791</v>
      </c>
      <c r="I1232" s="44"/>
      <c r="J1232" s="48">
        <f ca="1">IF(Curso[[#This Row],[Data Prevista]]&gt;TODAY(),0,IF(Curso[[#This Row],[Data Prevista]]=TODAY(),3,2))</f>
        <v>0</v>
      </c>
      <c r="K1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2" s="53" t="str">
        <f>IF((Curso[[#This Row],[Estudado]]-7)&lt;$H$2,"",Curso[[#This Row],[Estudado]]-7)</f>
        <v/>
      </c>
      <c r="M1232" s="53" t="str">
        <f>IF((Curso[[#This Row],[Estudado]]-15)&lt;$H$2,"",Curso[[#This Row],[Estudado]]-15)</f>
        <v/>
      </c>
      <c r="N1232" s="53" t="str">
        <f>IF((Curso[[#This Row],[Estudado]]-30)&lt;$H$2,"",Curso[[#This Row],[Estudado]]-30)</f>
        <v/>
      </c>
      <c r="O1232" s="53" t="str">
        <f>IF((Curso[[#This Row],[Estudado]]-60)&lt;$H$2,"",Curso[[#This Row],[Estudado]]-60)</f>
        <v/>
      </c>
      <c r="P1232" s="53" t="str">
        <f>IF((Curso[[#This Row],[Estudado]]-120)&lt;$H$2,"",Curso[[#This Row],[Estudado]]-120)</f>
        <v/>
      </c>
      <c r="Q1232" s="48"/>
    </row>
    <row r="1233" spans="1:17" x14ac:dyDescent="0.25">
      <c r="A1233" s="44">
        <f t="shared" si="70"/>
        <v>1232</v>
      </c>
      <c r="B1233" s="44" t="s">
        <v>823</v>
      </c>
      <c r="C1233" s="44" t="s">
        <v>1023</v>
      </c>
      <c r="D1233" s="45">
        <v>2.8009259259259259E-3</v>
      </c>
      <c r="E1233" s="44"/>
      <c r="F1233" s="45">
        <f>Curso[[#This Row],[Tempo]]*$AG$4</f>
        <v>5.5547887515502549E-3</v>
      </c>
      <c r="G1233" s="46">
        <f t="shared" si="69"/>
        <v>9.0611458594399803</v>
      </c>
      <c r="H1233" s="47">
        <f>_xlfn.XLOOKUP(Curso[[#This Row],[Tempo Progr Acum]],Controle[Tempo Esperado Acum],Controle[Data corrida],,1,1)</f>
        <v>44791</v>
      </c>
      <c r="I1233" s="44"/>
      <c r="J1233" s="48">
        <f ca="1">IF(Curso[[#This Row],[Data Prevista]]&gt;TODAY(),0,IF(Curso[[#This Row],[Data Prevista]]=TODAY(),3,2))</f>
        <v>0</v>
      </c>
      <c r="K1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3" s="53" t="str">
        <f>IF((Curso[[#This Row],[Estudado]]-7)&lt;$H$2,"",Curso[[#This Row],[Estudado]]-7)</f>
        <v/>
      </c>
      <c r="M1233" s="53" t="str">
        <f>IF((Curso[[#This Row],[Estudado]]-15)&lt;$H$2,"",Curso[[#This Row],[Estudado]]-15)</f>
        <v/>
      </c>
      <c r="N1233" s="53" t="str">
        <f>IF((Curso[[#This Row],[Estudado]]-30)&lt;$H$2,"",Curso[[#This Row],[Estudado]]-30)</f>
        <v/>
      </c>
      <c r="O1233" s="53" t="str">
        <f>IF((Curso[[#This Row],[Estudado]]-60)&lt;$H$2,"",Curso[[#This Row],[Estudado]]-60)</f>
        <v/>
      </c>
      <c r="P1233" s="53" t="str">
        <f>IF((Curso[[#This Row],[Estudado]]-120)&lt;$H$2,"",Curso[[#This Row],[Estudado]]-120)</f>
        <v/>
      </c>
      <c r="Q1233" s="48"/>
    </row>
    <row r="1234" spans="1:17" x14ac:dyDescent="0.25">
      <c r="A1234" s="44">
        <f t="shared" si="70"/>
        <v>1233</v>
      </c>
      <c r="B1234" s="44" t="s">
        <v>823</v>
      </c>
      <c r="C1234" s="44" t="s">
        <v>1024</v>
      </c>
      <c r="D1234" s="45">
        <v>4.5254629629629629E-3</v>
      </c>
      <c r="E1234" s="44"/>
      <c r="F1234" s="45">
        <f>Curso[[#This Row],[Tempo]]*$AG$4</f>
        <v>8.9748859580832639E-3</v>
      </c>
      <c r="G1234" s="46">
        <f t="shared" si="69"/>
        <v>9.0701207453980643</v>
      </c>
      <c r="H1234" s="47">
        <f>_xlfn.XLOOKUP(Curso[[#This Row],[Tempo Progr Acum]],Controle[Tempo Esperado Acum],Controle[Data corrida],,1,1)</f>
        <v>44791</v>
      </c>
      <c r="I1234" s="44"/>
      <c r="J1234" s="48">
        <f ca="1">IF(Curso[[#This Row],[Data Prevista]]&gt;TODAY(),0,IF(Curso[[#This Row],[Data Prevista]]=TODAY(),3,2))</f>
        <v>0</v>
      </c>
      <c r="K1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4" s="53" t="str">
        <f>IF((Curso[[#This Row],[Estudado]]-7)&lt;$H$2,"",Curso[[#This Row],[Estudado]]-7)</f>
        <v/>
      </c>
      <c r="M1234" s="53" t="str">
        <f>IF((Curso[[#This Row],[Estudado]]-15)&lt;$H$2,"",Curso[[#This Row],[Estudado]]-15)</f>
        <v/>
      </c>
      <c r="N1234" s="53" t="str">
        <f>IF((Curso[[#This Row],[Estudado]]-30)&lt;$H$2,"",Curso[[#This Row],[Estudado]]-30)</f>
        <v/>
      </c>
      <c r="O1234" s="53" t="str">
        <f>IF((Curso[[#This Row],[Estudado]]-60)&lt;$H$2,"",Curso[[#This Row],[Estudado]]-60)</f>
        <v/>
      </c>
      <c r="P1234" s="53" t="str">
        <f>IF((Curso[[#This Row],[Estudado]]-120)&lt;$H$2,"",Curso[[#This Row],[Estudado]]-120)</f>
        <v/>
      </c>
      <c r="Q1234" s="48"/>
    </row>
    <row r="1235" spans="1:17" x14ac:dyDescent="0.25">
      <c r="A1235" s="44">
        <f t="shared" si="70"/>
        <v>1234</v>
      </c>
      <c r="B1235" s="44" t="s">
        <v>823</v>
      </c>
      <c r="C1235" s="44" t="s">
        <v>1025</v>
      </c>
      <c r="D1235" s="45">
        <v>4.3981481481481484E-3</v>
      </c>
      <c r="E1235" s="44"/>
      <c r="F1235" s="45">
        <f>Curso[[#This Row],[Tempo]]*$AG$4</f>
        <v>8.7223955602855254E-3</v>
      </c>
      <c r="G1235" s="46">
        <f t="shared" si="69"/>
        <v>9.0788431409583499</v>
      </c>
      <c r="H1235" s="47">
        <f>_xlfn.XLOOKUP(Curso[[#This Row],[Tempo Progr Acum]],Controle[Tempo Esperado Acum],Controle[Data corrida],,1,1)</f>
        <v>44791</v>
      </c>
      <c r="I1235" s="44"/>
      <c r="J1235" s="48">
        <f ca="1">IF(Curso[[#This Row],[Data Prevista]]&gt;TODAY(),0,IF(Curso[[#This Row],[Data Prevista]]=TODAY(),3,2))</f>
        <v>0</v>
      </c>
      <c r="K1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5" s="53" t="str">
        <f>IF((Curso[[#This Row],[Estudado]]-7)&lt;$H$2,"",Curso[[#This Row],[Estudado]]-7)</f>
        <v/>
      </c>
      <c r="M1235" s="53" t="str">
        <f>IF((Curso[[#This Row],[Estudado]]-15)&lt;$H$2,"",Curso[[#This Row],[Estudado]]-15)</f>
        <v/>
      </c>
      <c r="N1235" s="53" t="str">
        <f>IF((Curso[[#This Row],[Estudado]]-30)&lt;$H$2,"",Curso[[#This Row],[Estudado]]-30)</f>
        <v/>
      </c>
      <c r="O1235" s="53" t="str">
        <f>IF((Curso[[#This Row],[Estudado]]-60)&lt;$H$2,"",Curso[[#This Row],[Estudado]]-60)</f>
        <v/>
      </c>
      <c r="P1235" s="53" t="str">
        <f>IF((Curso[[#This Row],[Estudado]]-120)&lt;$H$2,"",Curso[[#This Row],[Estudado]]-120)</f>
        <v/>
      </c>
      <c r="Q1235" s="48"/>
    </row>
    <row r="1236" spans="1:17" x14ac:dyDescent="0.25">
      <c r="A1236" s="44">
        <f t="shared" si="70"/>
        <v>1235</v>
      </c>
      <c r="B1236" s="44" t="s">
        <v>823</v>
      </c>
      <c r="C1236" s="44" t="s">
        <v>1026</v>
      </c>
      <c r="D1236" s="45">
        <v>2.2916666666666667E-3</v>
      </c>
      <c r="E1236" s="44"/>
      <c r="F1236" s="45">
        <f>Curso[[#This Row],[Tempo]]*$AG$4</f>
        <v>4.5448271603593E-3</v>
      </c>
      <c r="G1236" s="46">
        <f t="shared" si="69"/>
        <v>9.0833879681187089</v>
      </c>
      <c r="H1236" s="47">
        <f>_xlfn.XLOOKUP(Curso[[#This Row],[Tempo Progr Acum]],Controle[Tempo Esperado Acum],Controle[Data corrida],,1,1)</f>
        <v>44791</v>
      </c>
      <c r="I1236" s="44"/>
      <c r="J1236" s="48">
        <f ca="1">IF(Curso[[#This Row],[Data Prevista]]&gt;TODAY(),0,IF(Curso[[#This Row],[Data Prevista]]=TODAY(),3,2))</f>
        <v>0</v>
      </c>
      <c r="K1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6" s="53" t="str">
        <f>IF((Curso[[#This Row],[Estudado]]-7)&lt;$H$2,"",Curso[[#This Row],[Estudado]]-7)</f>
        <v/>
      </c>
      <c r="M1236" s="53" t="str">
        <f>IF((Curso[[#This Row],[Estudado]]-15)&lt;$H$2,"",Curso[[#This Row],[Estudado]]-15)</f>
        <v/>
      </c>
      <c r="N1236" s="53" t="str">
        <f>IF((Curso[[#This Row],[Estudado]]-30)&lt;$H$2,"",Curso[[#This Row],[Estudado]]-30)</f>
        <v/>
      </c>
      <c r="O1236" s="53" t="str">
        <f>IF((Curso[[#This Row],[Estudado]]-60)&lt;$H$2,"",Curso[[#This Row],[Estudado]]-60)</f>
        <v/>
      </c>
      <c r="P1236" s="53" t="str">
        <f>IF((Curso[[#This Row],[Estudado]]-120)&lt;$H$2,"",Curso[[#This Row],[Estudado]]-120)</f>
        <v/>
      </c>
      <c r="Q1236" s="48"/>
    </row>
    <row r="1237" spans="1:17" x14ac:dyDescent="0.25">
      <c r="A1237" s="44">
        <f t="shared" si="70"/>
        <v>1236</v>
      </c>
      <c r="B1237" s="44" t="s">
        <v>823</v>
      </c>
      <c r="C1237" s="44" t="s">
        <v>1027</v>
      </c>
      <c r="D1237" s="45">
        <v>3.0208333333333333E-3</v>
      </c>
      <c r="E1237" s="44"/>
      <c r="F1237" s="45">
        <f>Curso[[#This Row],[Tempo]]*$AG$4</f>
        <v>5.9909085295645308E-3</v>
      </c>
      <c r="G1237" s="46">
        <f t="shared" si="69"/>
        <v>9.0893788766482739</v>
      </c>
      <c r="H1237" s="47">
        <f>_xlfn.XLOOKUP(Curso[[#This Row],[Tempo Progr Acum]],Controle[Tempo Esperado Acum],Controle[Data corrida],,1,1)</f>
        <v>44791</v>
      </c>
      <c r="I1237" s="44"/>
      <c r="J1237" s="48">
        <f ca="1">IF(Curso[[#This Row],[Data Prevista]]&gt;TODAY(),0,IF(Curso[[#This Row],[Data Prevista]]=TODAY(),3,2))</f>
        <v>0</v>
      </c>
      <c r="K1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7" s="53" t="str">
        <f>IF((Curso[[#This Row],[Estudado]]-7)&lt;$H$2,"",Curso[[#This Row],[Estudado]]-7)</f>
        <v/>
      </c>
      <c r="M1237" s="53" t="str">
        <f>IF((Curso[[#This Row],[Estudado]]-15)&lt;$H$2,"",Curso[[#This Row],[Estudado]]-15)</f>
        <v/>
      </c>
      <c r="N1237" s="53" t="str">
        <f>IF((Curso[[#This Row],[Estudado]]-30)&lt;$H$2,"",Curso[[#This Row],[Estudado]]-30)</f>
        <v/>
      </c>
      <c r="O1237" s="53" t="str">
        <f>IF((Curso[[#This Row],[Estudado]]-60)&lt;$H$2,"",Curso[[#This Row],[Estudado]]-60)</f>
        <v/>
      </c>
      <c r="P1237" s="53" t="str">
        <f>IF((Curso[[#This Row],[Estudado]]-120)&lt;$H$2,"",Curso[[#This Row],[Estudado]]-120)</f>
        <v/>
      </c>
      <c r="Q1237" s="48"/>
    </row>
    <row r="1238" spans="1:17" x14ac:dyDescent="0.25">
      <c r="A1238" s="44">
        <f t="shared" si="70"/>
        <v>1237</v>
      </c>
      <c r="B1238" s="44" t="s">
        <v>823</v>
      </c>
      <c r="C1238" s="44" t="s">
        <v>1028</v>
      </c>
      <c r="D1238" s="45">
        <v>3.37962962962963E-3</v>
      </c>
      <c r="E1238" s="44"/>
      <c r="F1238" s="45">
        <f>Curso[[#This Row],[Tempo]]*$AG$4</f>
        <v>6.7024723779036139E-3</v>
      </c>
      <c r="G1238" s="46">
        <f t="shared" si="69"/>
        <v>9.0960813490261767</v>
      </c>
      <c r="H1238" s="47">
        <f>_xlfn.XLOOKUP(Curso[[#This Row],[Tempo Progr Acum]],Controle[Tempo Esperado Acum],Controle[Data corrida],,1,1)</f>
        <v>44791</v>
      </c>
      <c r="I1238" s="44"/>
      <c r="J1238" s="48">
        <f ca="1">IF(Curso[[#This Row],[Data Prevista]]&gt;TODAY(),0,IF(Curso[[#This Row],[Data Prevista]]=TODAY(),3,2))</f>
        <v>0</v>
      </c>
      <c r="K1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8" s="53" t="str">
        <f>IF((Curso[[#This Row],[Estudado]]-7)&lt;$H$2,"",Curso[[#This Row],[Estudado]]-7)</f>
        <v/>
      </c>
      <c r="M1238" s="53" t="str">
        <f>IF((Curso[[#This Row],[Estudado]]-15)&lt;$H$2,"",Curso[[#This Row],[Estudado]]-15)</f>
        <v/>
      </c>
      <c r="N1238" s="53" t="str">
        <f>IF((Curso[[#This Row],[Estudado]]-30)&lt;$H$2,"",Curso[[#This Row],[Estudado]]-30)</f>
        <v/>
      </c>
      <c r="O1238" s="53" t="str">
        <f>IF((Curso[[#This Row],[Estudado]]-60)&lt;$H$2,"",Curso[[#This Row],[Estudado]]-60)</f>
        <v/>
      </c>
      <c r="P1238" s="53" t="str">
        <f>IF((Curso[[#This Row],[Estudado]]-120)&lt;$H$2,"",Curso[[#This Row],[Estudado]]-120)</f>
        <v/>
      </c>
      <c r="Q1238" s="48"/>
    </row>
    <row r="1239" spans="1:17" x14ac:dyDescent="0.25">
      <c r="A1239" s="44">
        <f t="shared" si="70"/>
        <v>1238</v>
      </c>
      <c r="B1239" s="44" t="s">
        <v>823</v>
      </c>
      <c r="C1239" s="44" t="s">
        <v>1029</v>
      </c>
      <c r="D1239" s="45">
        <v>5.4282407407407404E-3</v>
      </c>
      <c r="E1239" s="44"/>
      <c r="F1239" s="45">
        <f>Curso[[#This Row],[Tempo]]*$AG$4</f>
        <v>1.0765272415194501E-2</v>
      </c>
      <c r="G1239" s="46">
        <f t="shared" si="69"/>
        <v>9.1068466214413704</v>
      </c>
      <c r="H1239" s="47">
        <f>_xlfn.XLOOKUP(Curso[[#This Row],[Tempo Progr Acum]],Controle[Tempo Esperado Acum],Controle[Data corrida],,1,1)</f>
        <v>44792</v>
      </c>
      <c r="I1239" s="44"/>
      <c r="J1239" s="48">
        <f ca="1">IF(Curso[[#This Row],[Data Prevista]]&gt;TODAY(),0,IF(Curso[[#This Row],[Data Prevista]]=TODAY(),3,2))</f>
        <v>0</v>
      </c>
      <c r="K1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9" s="53" t="str">
        <f>IF((Curso[[#This Row],[Estudado]]-7)&lt;$H$2,"",Curso[[#This Row],[Estudado]]-7)</f>
        <v/>
      </c>
      <c r="M1239" s="53" t="str">
        <f>IF((Curso[[#This Row],[Estudado]]-15)&lt;$H$2,"",Curso[[#This Row],[Estudado]]-15)</f>
        <v/>
      </c>
      <c r="N1239" s="53" t="str">
        <f>IF((Curso[[#This Row],[Estudado]]-30)&lt;$H$2,"",Curso[[#This Row],[Estudado]]-30)</f>
        <v/>
      </c>
      <c r="O1239" s="53" t="str">
        <f>IF((Curso[[#This Row],[Estudado]]-60)&lt;$H$2,"",Curso[[#This Row],[Estudado]]-60)</f>
        <v/>
      </c>
      <c r="P1239" s="53" t="str">
        <f>IF((Curso[[#This Row],[Estudado]]-120)&lt;$H$2,"",Curso[[#This Row],[Estudado]]-120)</f>
        <v/>
      </c>
      <c r="Q1239" s="48"/>
    </row>
    <row r="1240" spans="1:17" x14ac:dyDescent="0.25">
      <c r="A1240" s="44">
        <f t="shared" si="70"/>
        <v>1239</v>
      </c>
      <c r="B1240" s="44" t="s">
        <v>823</v>
      </c>
      <c r="C1240" s="44" t="s">
        <v>1030</v>
      </c>
      <c r="D1240" s="45">
        <v>3.9814814814814817E-3</v>
      </c>
      <c r="E1240" s="44"/>
      <c r="F1240" s="45">
        <f>Curso[[#This Row],[Tempo]]*$AG$4</f>
        <v>7.8960633493111061E-3</v>
      </c>
      <c r="G1240" s="46">
        <f t="shared" si="69"/>
        <v>9.1147426847906807</v>
      </c>
      <c r="H1240" s="47">
        <f>_xlfn.XLOOKUP(Curso[[#This Row],[Tempo Progr Acum]],Controle[Tempo Esperado Acum],Controle[Data corrida],,1,1)</f>
        <v>44792</v>
      </c>
      <c r="I1240" s="44"/>
      <c r="J1240" s="48">
        <f ca="1">IF(Curso[[#This Row],[Data Prevista]]&gt;TODAY(),0,IF(Curso[[#This Row],[Data Prevista]]=TODAY(),3,2))</f>
        <v>0</v>
      </c>
      <c r="K1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0" s="53" t="str">
        <f>IF((Curso[[#This Row],[Estudado]]-7)&lt;$H$2,"",Curso[[#This Row],[Estudado]]-7)</f>
        <v/>
      </c>
      <c r="M1240" s="53" t="str">
        <f>IF((Curso[[#This Row],[Estudado]]-15)&lt;$H$2,"",Curso[[#This Row],[Estudado]]-15)</f>
        <v/>
      </c>
      <c r="N1240" s="53" t="str">
        <f>IF((Curso[[#This Row],[Estudado]]-30)&lt;$H$2,"",Curso[[#This Row],[Estudado]]-30)</f>
        <v/>
      </c>
      <c r="O1240" s="53" t="str">
        <f>IF((Curso[[#This Row],[Estudado]]-60)&lt;$H$2,"",Curso[[#This Row],[Estudado]]-60)</f>
        <v/>
      </c>
      <c r="P1240" s="53" t="str">
        <f>IF((Curso[[#This Row],[Estudado]]-120)&lt;$H$2,"",Curso[[#This Row],[Estudado]]-120)</f>
        <v/>
      </c>
      <c r="Q1240" s="48"/>
    </row>
    <row r="1241" spans="1:17" x14ac:dyDescent="0.25">
      <c r="A1241" s="44">
        <f t="shared" si="70"/>
        <v>1240</v>
      </c>
      <c r="B1241" s="44" t="s">
        <v>823</v>
      </c>
      <c r="C1241" s="44" t="s">
        <v>1031</v>
      </c>
      <c r="D1241" s="45">
        <v>5.1504629629629635E-3</v>
      </c>
      <c r="E1241" s="44"/>
      <c r="F1241" s="45">
        <f>Curso[[#This Row],[Tempo]]*$AG$4</f>
        <v>1.0214384274544892E-2</v>
      </c>
      <c r="G1241" s="46">
        <f t="shared" si="69"/>
        <v>9.1249570690652249</v>
      </c>
      <c r="H1241" s="47">
        <f>_xlfn.XLOOKUP(Curso[[#This Row],[Tempo Progr Acum]],Controle[Tempo Esperado Acum],Controle[Data corrida],,1,1)</f>
        <v>44792</v>
      </c>
      <c r="I1241" s="44"/>
      <c r="J1241" s="48">
        <f ca="1">IF(Curso[[#This Row],[Data Prevista]]&gt;TODAY(),0,IF(Curso[[#This Row],[Data Prevista]]=TODAY(),3,2))</f>
        <v>0</v>
      </c>
      <c r="K1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1" s="53" t="str">
        <f>IF((Curso[[#This Row],[Estudado]]-7)&lt;$H$2,"",Curso[[#This Row],[Estudado]]-7)</f>
        <v/>
      </c>
      <c r="M1241" s="53" t="str">
        <f>IF((Curso[[#This Row],[Estudado]]-15)&lt;$H$2,"",Curso[[#This Row],[Estudado]]-15)</f>
        <v/>
      </c>
      <c r="N1241" s="53" t="str">
        <f>IF((Curso[[#This Row],[Estudado]]-30)&lt;$H$2,"",Curso[[#This Row],[Estudado]]-30)</f>
        <v/>
      </c>
      <c r="O1241" s="53" t="str">
        <f>IF((Curso[[#This Row],[Estudado]]-60)&lt;$H$2,"",Curso[[#This Row],[Estudado]]-60)</f>
        <v/>
      </c>
      <c r="P1241" s="53" t="str">
        <f>IF((Curso[[#This Row],[Estudado]]-120)&lt;$H$2,"",Curso[[#This Row],[Estudado]]-120)</f>
        <v/>
      </c>
      <c r="Q1241" s="48"/>
    </row>
    <row r="1242" spans="1:17" x14ac:dyDescent="0.25">
      <c r="A1242" s="44">
        <f t="shared" si="70"/>
        <v>1241</v>
      </c>
      <c r="B1242" s="44" t="s">
        <v>823</v>
      </c>
      <c r="C1242" s="44" t="s">
        <v>1032</v>
      </c>
      <c r="D1242" s="45">
        <v>4.155092592592593E-3</v>
      </c>
      <c r="E1242" s="44"/>
      <c r="F1242" s="45">
        <f>Curso[[#This Row],[Tempo]]*$AG$4</f>
        <v>8.2403684372171146E-3</v>
      </c>
      <c r="G1242" s="46">
        <f t="shared" si="69"/>
        <v>9.1331974375024423</v>
      </c>
      <c r="H1242" s="47">
        <f>_xlfn.XLOOKUP(Curso[[#This Row],[Tempo Progr Acum]],Controle[Tempo Esperado Acum],Controle[Data corrida],,1,1)</f>
        <v>44792</v>
      </c>
      <c r="I1242" s="44"/>
      <c r="J1242" s="48">
        <f ca="1">IF(Curso[[#This Row],[Data Prevista]]&gt;TODAY(),0,IF(Curso[[#This Row],[Data Prevista]]=TODAY(),3,2))</f>
        <v>0</v>
      </c>
      <c r="K1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2" s="53" t="str">
        <f>IF((Curso[[#This Row],[Estudado]]-7)&lt;$H$2,"",Curso[[#This Row],[Estudado]]-7)</f>
        <v/>
      </c>
      <c r="M1242" s="53" t="str">
        <f>IF((Curso[[#This Row],[Estudado]]-15)&lt;$H$2,"",Curso[[#This Row],[Estudado]]-15)</f>
        <v/>
      </c>
      <c r="N1242" s="53" t="str">
        <f>IF((Curso[[#This Row],[Estudado]]-30)&lt;$H$2,"",Curso[[#This Row],[Estudado]]-30)</f>
        <v/>
      </c>
      <c r="O1242" s="53" t="str">
        <f>IF((Curso[[#This Row],[Estudado]]-60)&lt;$H$2,"",Curso[[#This Row],[Estudado]]-60)</f>
        <v/>
      </c>
      <c r="P1242" s="53" t="str">
        <f>IF((Curso[[#This Row],[Estudado]]-120)&lt;$H$2,"",Curso[[#This Row],[Estudado]]-120)</f>
        <v/>
      </c>
      <c r="Q1242" s="48"/>
    </row>
    <row r="1243" spans="1:17" x14ac:dyDescent="0.25">
      <c r="A1243" s="44">
        <f t="shared" si="70"/>
        <v>1242</v>
      </c>
      <c r="B1243" s="44" t="s">
        <v>823</v>
      </c>
      <c r="C1243" s="44" t="s">
        <v>1033</v>
      </c>
      <c r="D1243" s="45">
        <v>3.4953703703703705E-3</v>
      </c>
      <c r="E1243" s="44"/>
      <c r="F1243" s="45">
        <f>Curso[[#This Row],[Tempo]]*$AG$4</f>
        <v>6.9320091031742853E-3</v>
      </c>
      <c r="G1243" s="46">
        <f t="shared" si="69"/>
        <v>9.1401294466056164</v>
      </c>
      <c r="H1243" s="47">
        <f>_xlfn.XLOOKUP(Curso[[#This Row],[Tempo Progr Acum]],Controle[Tempo Esperado Acum],Controle[Data corrida],,1,1)</f>
        <v>44792</v>
      </c>
      <c r="I1243" s="44"/>
      <c r="J1243" s="48">
        <f ca="1">IF(Curso[[#This Row],[Data Prevista]]&gt;TODAY(),0,IF(Curso[[#This Row],[Data Prevista]]=TODAY(),3,2))</f>
        <v>0</v>
      </c>
      <c r="K1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3" s="53" t="str">
        <f>IF((Curso[[#This Row],[Estudado]]-7)&lt;$H$2,"",Curso[[#This Row],[Estudado]]-7)</f>
        <v/>
      </c>
      <c r="M1243" s="53" t="str">
        <f>IF((Curso[[#This Row],[Estudado]]-15)&lt;$H$2,"",Curso[[#This Row],[Estudado]]-15)</f>
        <v/>
      </c>
      <c r="N1243" s="53" t="str">
        <f>IF((Curso[[#This Row],[Estudado]]-30)&lt;$H$2,"",Curso[[#This Row],[Estudado]]-30)</f>
        <v/>
      </c>
      <c r="O1243" s="53" t="str">
        <f>IF((Curso[[#This Row],[Estudado]]-60)&lt;$H$2,"",Curso[[#This Row],[Estudado]]-60)</f>
        <v/>
      </c>
      <c r="P1243" s="53" t="str">
        <f>IF((Curso[[#This Row],[Estudado]]-120)&lt;$H$2,"",Curso[[#This Row],[Estudado]]-120)</f>
        <v/>
      </c>
      <c r="Q1243" s="48"/>
    </row>
    <row r="1244" spans="1:17" x14ac:dyDescent="0.25">
      <c r="A1244" s="44">
        <f t="shared" si="70"/>
        <v>1243</v>
      </c>
      <c r="B1244" s="44" t="s">
        <v>823</v>
      </c>
      <c r="C1244" s="44" t="s">
        <v>1034</v>
      </c>
      <c r="D1244" s="45">
        <v>7.6736111111111111E-3</v>
      </c>
      <c r="E1244" s="44"/>
      <c r="F1244" s="45">
        <f>Curso[[#This Row],[Tempo]]*$AG$4</f>
        <v>1.5218284885445533E-2</v>
      </c>
      <c r="G1244" s="46">
        <f t="shared" si="69"/>
        <v>9.1553477314910623</v>
      </c>
      <c r="H1244" s="47">
        <f>_xlfn.XLOOKUP(Curso[[#This Row],[Tempo Progr Acum]],Controle[Tempo Esperado Acum],Controle[Data corrida],,1,1)</f>
        <v>44792</v>
      </c>
      <c r="I1244" s="44"/>
      <c r="J1244" s="48">
        <f ca="1">IF(Curso[[#This Row],[Data Prevista]]&gt;TODAY(),0,IF(Curso[[#This Row],[Data Prevista]]=TODAY(),3,2))</f>
        <v>0</v>
      </c>
      <c r="K1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4" s="53" t="str">
        <f>IF((Curso[[#This Row],[Estudado]]-7)&lt;$H$2,"",Curso[[#This Row],[Estudado]]-7)</f>
        <v/>
      </c>
      <c r="M1244" s="53" t="str">
        <f>IF((Curso[[#This Row],[Estudado]]-15)&lt;$H$2,"",Curso[[#This Row],[Estudado]]-15)</f>
        <v/>
      </c>
      <c r="N1244" s="53" t="str">
        <f>IF((Curso[[#This Row],[Estudado]]-30)&lt;$H$2,"",Curso[[#This Row],[Estudado]]-30)</f>
        <v/>
      </c>
      <c r="O1244" s="53" t="str">
        <f>IF((Curso[[#This Row],[Estudado]]-60)&lt;$H$2,"",Curso[[#This Row],[Estudado]]-60)</f>
        <v/>
      </c>
      <c r="P1244" s="53" t="str">
        <f>IF((Curso[[#This Row],[Estudado]]-120)&lt;$H$2,"",Curso[[#This Row],[Estudado]]-120)</f>
        <v/>
      </c>
      <c r="Q1244" s="48"/>
    </row>
    <row r="1245" spans="1:17" x14ac:dyDescent="0.25">
      <c r="A1245" s="44">
        <f t="shared" si="70"/>
        <v>1244</v>
      </c>
      <c r="B1245" s="44" t="s">
        <v>823</v>
      </c>
      <c r="C1245" s="44" t="s">
        <v>1035</v>
      </c>
      <c r="D1245" s="45">
        <v>8.4606481481481494E-3</v>
      </c>
      <c r="E1245" s="44"/>
      <c r="F1245" s="45">
        <f>Curso[[#This Row],[Tempo]]*$AG$4</f>
        <v>1.6779134617286105E-2</v>
      </c>
      <c r="G1245" s="46">
        <f t="shared" si="69"/>
        <v>9.1721268661083482</v>
      </c>
      <c r="H1245" s="47">
        <f>_xlfn.XLOOKUP(Curso[[#This Row],[Tempo Progr Acum]],Controle[Tempo Esperado Acum],Controle[Data corrida],,1,1)</f>
        <v>44792</v>
      </c>
      <c r="I1245" s="44"/>
      <c r="J1245" s="48">
        <f ca="1">IF(Curso[[#This Row],[Data Prevista]]&gt;TODAY(),0,IF(Curso[[#This Row],[Data Prevista]]=TODAY(),3,2))</f>
        <v>0</v>
      </c>
      <c r="K1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5" s="53" t="str">
        <f>IF((Curso[[#This Row],[Estudado]]-7)&lt;$H$2,"",Curso[[#This Row],[Estudado]]-7)</f>
        <v/>
      </c>
      <c r="M1245" s="53" t="str">
        <f>IF((Curso[[#This Row],[Estudado]]-15)&lt;$H$2,"",Curso[[#This Row],[Estudado]]-15)</f>
        <v/>
      </c>
      <c r="N1245" s="53" t="str">
        <f>IF((Curso[[#This Row],[Estudado]]-30)&lt;$H$2,"",Curso[[#This Row],[Estudado]]-30)</f>
        <v/>
      </c>
      <c r="O1245" s="53" t="str">
        <f>IF((Curso[[#This Row],[Estudado]]-60)&lt;$H$2,"",Curso[[#This Row],[Estudado]]-60)</f>
        <v/>
      </c>
      <c r="P1245" s="53" t="str">
        <f>IF((Curso[[#This Row],[Estudado]]-120)&lt;$H$2,"",Curso[[#This Row],[Estudado]]-120)</f>
        <v/>
      </c>
      <c r="Q1245" s="48"/>
    </row>
    <row r="1246" spans="1:17" x14ac:dyDescent="0.25">
      <c r="A1246" s="44">
        <f t="shared" si="70"/>
        <v>1245</v>
      </c>
      <c r="B1246" s="44" t="s">
        <v>823</v>
      </c>
      <c r="C1246" s="44" t="s">
        <v>68</v>
      </c>
      <c r="D1246" s="45">
        <v>0</v>
      </c>
      <c r="E1246" s="44" t="s">
        <v>69</v>
      </c>
      <c r="F1246" s="45">
        <f>Curso[[#This Row],[Tempo]]*$AG$4</f>
        <v>0</v>
      </c>
      <c r="G1246" s="46">
        <f t="shared" si="69"/>
        <v>9.1721268661083482</v>
      </c>
      <c r="H1246" s="47">
        <f>_xlfn.XLOOKUP(Curso[[#This Row],[Tempo Progr Acum]],Controle[Tempo Esperado Acum],Controle[Data corrida],,1,1)</f>
        <v>44792</v>
      </c>
      <c r="I1246" s="44"/>
      <c r="J1246" s="48">
        <f ca="1">IF(Curso[[#This Row],[Data Prevista]]&gt;TODAY(),0,IF(Curso[[#This Row],[Data Prevista]]=TODAY(),3,2))</f>
        <v>0</v>
      </c>
      <c r="K1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6" s="53" t="str">
        <f>IF((Curso[[#This Row],[Estudado]]-7)&lt;$H$2,"",Curso[[#This Row],[Estudado]]-7)</f>
        <v/>
      </c>
      <c r="M1246" s="53" t="str">
        <f>IF((Curso[[#This Row],[Estudado]]-15)&lt;$H$2,"",Curso[[#This Row],[Estudado]]-15)</f>
        <v/>
      </c>
      <c r="N1246" s="53" t="str">
        <f>IF((Curso[[#This Row],[Estudado]]-30)&lt;$H$2,"",Curso[[#This Row],[Estudado]]-30)</f>
        <v/>
      </c>
      <c r="O1246" s="53" t="str">
        <f>IF((Curso[[#This Row],[Estudado]]-60)&lt;$H$2,"",Curso[[#This Row],[Estudado]]-60)</f>
        <v/>
      </c>
      <c r="P1246" s="53" t="str">
        <f>IF((Curso[[#This Row],[Estudado]]-120)&lt;$H$2,"",Curso[[#This Row],[Estudado]]-120)</f>
        <v/>
      </c>
      <c r="Q1246" s="48"/>
    </row>
    <row r="1247" spans="1:17" x14ac:dyDescent="0.25">
      <c r="A1247" s="44">
        <f t="shared" si="70"/>
        <v>1246</v>
      </c>
      <c r="B1247" s="44" t="s">
        <v>823</v>
      </c>
      <c r="C1247" s="44" t="s">
        <v>341</v>
      </c>
      <c r="D1247" s="45">
        <v>0</v>
      </c>
      <c r="E1247" s="44" t="s">
        <v>7</v>
      </c>
      <c r="F1247" s="45">
        <f>Curso[[#This Row],[Tempo]]*$AG$4</f>
        <v>0</v>
      </c>
      <c r="G1247" s="46">
        <f t="shared" si="69"/>
        <v>9.1721268661083482</v>
      </c>
      <c r="H1247" s="47">
        <f>_xlfn.XLOOKUP(Curso[[#This Row],[Tempo Progr Acum]],Controle[Tempo Esperado Acum],Controle[Data corrida],,1,1)</f>
        <v>44792</v>
      </c>
      <c r="I1247" s="44"/>
      <c r="J1247" s="48">
        <f ca="1">IF(Curso[[#This Row],[Data Prevista]]&gt;TODAY(),0,IF(Curso[[#This Row],[Data Prevista]]=TODAY(),3,2))</f>
        <v>0</v>
      </c>
      <c r="K1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7" s="53" t="str">
        <f>IF((Curso[[#This Row],[Estudado]]-7)&lt;$H$2,"",Curso[[#This Row],[Estudado]]-7)</f>
        <v/>
      </c>
      <c r="M1247" s="53" t="str">
        <f>IF((Curso[[#This Row],[Estudado]]-15)&lt;$H$2,"",Curso[[#This Row],[Estudado]]-15)</f>
        <v/>
      </c>
      <c r="N1247" s="53" t="str">
        <f>IF((Curso[[#This Row],[Estudado]]-30)&lt;$H$2,"",Curso[[#This Row],[Estudado]]-30)</f>
        <v/>
      </c>
      <c r="O1247" s="53" t="str">
        <f>IF((Curso[[#This Row],[Estudado]]-60)&lt;$H$2,"",Curso[[#This Row],[Estudado]]-60)</f>
        <v/>
      </c>
      <c r="P1247" s="53" t="str">
        <f>IF((Curso[[#This Row],[Estudado]]-120)&lt;$H$2,"",Curso[[#This Row],[Estudado]]-120)</f>
        <v/>
      </c>
      <c r="Q1247" s="48"/>
    </row>
    <row r="1248" spans="1:17" x14ac:dyDescent="0.25">
      <c r="A1248" s="44">
        <f t="shared" si="70"/>
        <v>1247</v>
      </c>
      <c r="B1248" s="44" t="s">
        <v>823</v>
      </c>
      <c r="C1248" s="44" t="s">
        <v>39</v>
      </c>
      <c r="D1248" s="45">
        <v>0</v>
      </c>
      <c r="E1248" s="44" t="s">
        <v>7</v>
      </c>
      <c r="F1248" s="45">
        <f>Curso[[#This Row],[Tempo]]*$AG$4</f>
        <v>0</v>
      </c>
      <c r="G1248" s="46">
        <f t="shared" si="69"/>
        <v>9.1721268661083482</v>
      </c>
      <c r="H1248" s="47">
        <f>_xlfn.XLOOKUP(Curso[[#This Row],[Tempo Progr Acum]],Controle[Tempo Esperado Acum],Controle[Data corrida],,1,1)</f>
        <v>44792</v>
      </c>
      <c r="I1248" s="44"/>
      <c r="J1248" s="48">
        <f ca="1">IF(Curso[[#This Row],[Data Prevista]]&gt;TODAY(),0,IF(Curso[[#This Row],[Data Prevista]]=TODAY(),3,2))</f>
        <v>0</v>
      </c>
      <c r="K1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8" s="53" t="str">
        <f>IF((Curso[[#This Row],[Estudado]]-7)&lt;$H$2,"",Curso[[#This Row],[Estudado]]-7)</f>
        <v/>
      </c>
      <c r="M1248" s="53" t="str">
        <f>IF((Curso[[#This Row],[Estudado]]-15)&lt;$H$2,"",Curso[[#This Row],[Estudado]]-15)</f>
        <v/>
      </c>
      <c r="N1248" s="53" t="str">
        <f>IF((Curso[[#This Row],[Estudado]]-30)&lt;$H$2,"",Curso[[#This Row],[Estudado]]-30)</f>
        <v/>
      </c>
      <c r="O1248" s="53" t="str">
        <f>IF((Curso[[#This Row],[Estudado]]-60)&lt;$H$2,"",Curso[[#This Row],[Estudado]]-60)</f>
        <v/>
      </c>
      <c r="P1248" s="53" t="str">
        <f>IF((Curso[[#This Row],[Estudado]]-120)&lt;$H$2,"",Curso[[#This Row],[Estudado]]-120)</f>
        <v/>
      </c>
      <c r="Q1248" s="48"/>
    </row>
    <row r="1249" spans="1:17" x14ac:dyDescent="0.25">
      <c r="A1249" s="44">
        <f t="shared" si="70"/>
        <v>1248</v>
      </c>
      <c r="B1249" s="44" t="s">
        <v>823</v>
      </c>
      <c r="C1249" s="44" t="s">
        <v>42</v>
      </c>
      <c r="D1249" s="45">
        <v>1.8287037037037037E-3</v>
      </c>
      <c r="E1249" s="44"/>
      <c r="F1249" s="45">
        <f>Curso[[#This Row],[Tempo]]*$AG$4</f>
        <v>3.6266802592766129E-3</v>
      </c>
      <c r="G1249" s="46">
        <f t="shared" si="69"/>
        <v>9.1757535463676252</v>
      </c>
      <c r="H1249" s="47">
        <f>_xlfn.XLOOKUP(Curso[[#This Row],[Tempo Progr Acum]],Controle[Tempo Esperado Acum],Controle[Data corrida],,1,1)</f>
        <v>44792</v>
      </c>
      <c r="I1249" s="44"/>
      <c r="J1249" s="48">
        <f ca="1">IF(Curso[[#This Row],[Data Prevista]]&gt;TODAY(),0,IF(Curso[[#This Row],[Data Prevista]]=TODAY(),3,2))</f>
        <v>0</v>
      </c>
      <c r="K1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9" s="53" t="str">
        <f>IF((Curso[[#This Row],[Estudado]]-7)&lt;$H$2,"",Curso[[#This Row],[Estudado]]-7)</f>
        <v/>
      </c>
      <c r="M1249" s="53" t="str">
        <f>IF((Curso[[#This Row],[Estudado]]-15)&lt;$H$2,"",Curso[[#This Row],[Estudado]]-15)</f>
        <v/>
      </c>
      <c r="N1249" s="53" t="str">
        <f>IF((Curso[[#This Row],[Estudado]]-30)&lt;$H$2,"",Curso[[#This Row],[Estudado]]-30)</f>
        <v/>
      </c>
      <c r="O1249" s="53" t="str">
        <f>IF((Curso[[#This Row],[Estudado]]-60)&lt;$H$2,"",Curso[[#This Row],[Estudado]]-60)</f>
        <v/>
      </c>
      <c r="P1249" s="53" t="str">
        <f>IF((Curso[[#This Row],[Estudado]]-120)&lt;$H$2,"",Curso[[#This Row],[Estudado]]-120)</f>
        <v/>
      </c>
      <c r="Q1249" s="48"/>
    </row>
    <row r="1250" spans="1:17" x14ac:dyDescent="0.25">
      <c r="A1250" s="44">
        <f t="shared" si="70"/>
        <v>1249</v>
      </c>
      <c r="B1250" s="44" t="s">
        <v>823</v>
      </c>
      <c r="C1250" s="44" t="s">
        <v>1036</v>
      </c>
      <c r="D1250" s="45">
        <v>4.409722222222222E-3</v>
      </c>
      <c r="E1250" s="44"/>
      <c r="F1250" s="45">
        <f>Curso[[#This Row],[Tempo]]*$AG$4</f>
        <v>8.7453492328125916E-3</v>
      </c>
      <c r="G1250" s="46">
        <f t="shared" si="69"/>
        <v>9.1844988956004379</v>
      </c>
      <c r="H1250" s="47">
        <f>_xlfn.XLOOKUP(Curso[[#This Row],[Tempo Progr Acum]],Controle[Tempo Esperado Acum],Controle[Data corrida],,1,1)</f>
        <v>44793</v>
      </c>
      <c r="I1250" s="44"/>
      <c r="J1250" s="48">
        <f ca="1">IF(Curso[[#This Row],[Data Prevista]]&gt;TODAY(),0,IF(Curso[[#This Row],[Data Prevista]]=TODAY(),3,2))</f>
        <v>0</v>
      </c>
      <c r="K1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0" s="53" t="str">
        <f>IF((Curso[[#This Row],[Estudado]]-7)&lt;$H$2,"",Curso[[#This Row],[Estudado]]-7)</f>
        <v/>
      </c>
      <c r="M1250" s="53" t="str">
        <f>IF((Curso[[#This Row],[Estudado]]-15)&lt;$H$2,"",Curso[[#This Row],[Estudado]]-15)</f>
        <v/>
      </c>
      <c r="N1250" s="53" t="str">
        <f>IF((Curso[[#This Row],[Estudado]]-30)&lt;$H$2,"",Curso[[#This Row],[Estudado]]-30)</f>
        <v/>
      </c>
      <c r="O1250" s="53" t="str">
        <f>IF((Curso[[#This Row],[Estudado]]-60)&lt;$H$2,"",Curso[[#This Row],[Estudado]]-60)</f>
        <v/>
      </c>
      <c r="P1250" s="53" t="str">
        <f>IF((Curso[[#This Row],[Estudado]]-120)&lt;$H$2,"",Curso[[#This Row],[Estudado]]-120)</f>
        <v/>
      </c>
      <c r="Q1250" s="48"/>
    </row>
    <row r="1251" spans="1:17" x14ac:dyDescent="0.25">
      <c r="A1251" s="44">
        <f t="shared" si="70"/>
        <v>1250</v>
      </c>
      <c r="B1251" s="44" t="s">
        <v>823</v>
      </c>
      <c r="C1251" s="44" t="s">
        <v>1037</v>
      </c>
      <c r="D1251" s="45">
        <v>5.3125000000000004E-3</v>
      </c>
      <c r="E1251" s="44"/>
      <c r="F1251" s="45">
        <f>Curso[[#This Row],[Tempo]]*$AG$4</f>
        <v>1.0535735689923833E-2</v>
      </c>
      <c r="G1251" s="46">
        <f t="shared" si="69"/>
        <v>9.1950346312903619</v>
      </c>
      <c r="H1251" s="47">
        <f>_xlfn.XLOOKUP(Curso[[#This Row],[Tempo Progr Acum]],Controle[Tempo Esperado Acum],Controle[Data corrida],,1,1)</f>
        <v>44793</v>
      </c>
      <c r="I1251" s="44"/>
      <c r="J1251" s="48">
        <f ca="1">IF(Curso[[#This Row],[Data Prevista]]&gt;TODAY(),0,IF(Curso[[#This Row],[Data Prevista]]=TODAY(),3,2))</f>
        <v>0</v>
      </c>
      <c r="K1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1" s="53" t="str">
        <f>IF((Curso[[#This Row],[Estudado]]-7)&lt;$H$2,"",Curso[[#This Row],[Estudado]]-7)</f>
        <v/>
      </c>
      <c r="M1251" s="53" t="str">
        <f>IF((Curso[[#This Row],[Estudado]]-15)&lt;$H$2,"",Curso[[#This Row],[Estudado]]-15)</f>
        <v/>
      </c>
      <c r="N1251" s="53" t="str">
        <f>IF((Curso[[#This Row],[Estudado]]-30)&lt;$H$2,"",Curso[[#This Row],[Estudado]]-30)</f>
        <v/>
      </c>
      <c r="O1251" s="53" t="str">
        <f>IF((Curso[[#This Row],[Estudado]]-60)&lt;$H$2,"",Curso[[#This Row],[Estudado]]-60)</f>
        <v/>
      </c>
      <c r="P1251" s="53" t="str">
        <f>IF((Curso[[#This Row],[Estudado]]-120)&lt;$H$2,"",Curso[[#This Row],[Estudado]]-120)</f>
        <v/>
      </c>
      <c r="Q1251" s="48"/>
    </row>
    <row r="1252" spans="1:17" x14ac:dyDescent="0.25">
      <c r="A1252" s="44">
        <f t="shared" si="70"/>
        <v>1251</v>
      </c>
      <c r="B1252" s="44" t="s">
        <v>823</v>
      </c>
      <c r="C1252" s="44" t="s">
        <v>1038</v>
      </c>
      <c r="D1252" s="45">
        <v>6.1805555555555563E-3</v>
      </c>
      <c r="E1252" s="44"/>
      <c r="F1252" s="45">
        <f>Curso[[#This Row],[Tempo]]*$AG$4</f>
        <v>1.225726112945387E-2</v>
      </c>
      <c r="G1252" s="46">
        <f t="shared" si="69"/>
        <v>9.2072918924198159</v>
      </c>
      <c r="H1252" s="47">
        <f>_xlfn.XLOOKUP(Curso[[#This Row],[Tempo Progr Acum]],Controle[Tempo Esperado Acum],Controle[Data corrida],,1,1)</f>
        <v>44793</v>
      </c>
      <c r="I1252" s="44"/>
      <c r="J1252" s="48">
        <f ca="1">IF(Curso[[#This Row],[Data Prevista]]&gt;TODAY(),0,IF(Curso[[#This Row],[Data Prevista]]=TODAY(),3,2))</f>
        <v>0</v>
      </c>
      <c r="K1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2" s="53" t="str">
        <f>IF((Curso[[#This Row],[Estudado]]-7)&lt;$H$2,"",Curso[[#This Row],[Estudado]]-7)</f>
        <v/>
      </c>
      <c r="M1252" s="53" t="str">
        <f>IF((Curso[[#This Row],[Estudado]]-15)&lt;$H$2,"",Curso[[#This Row],[Estudado]]-15)</f>
        <v/>
      </c>
      <c r="N1252" s="53" t="str">
        <f>IF((Curso[[#This Row],[Estudado]]-30)&lt;$H$2,"",Curso[[#This Row],[Estudado]]-30)</f>
        <v/>
      </c>
      <c r="O1252" s="53" t="str">
        <f>IF((Curso[[#This Row],[Estudado]]-60)&lt;$H$2,"",Curso[[#This Row],[Estudado]]-60)</f>
        <v/>
      </c>
      <c r="P1252" s="53" t="str">
        <f>IF((Curso[[#This Row],[Estudado]]-120)&lt;$H$2,"",Curso[[#This Row],[Estudado]]-120)</f>
        <v/>
      </c>
      <c r="Q1252" s="48"/>
    </row>
    <row r="1253" spans="1:17" x14ac:dyDescent="0.25">
      <c r="A1253" s="44">
        <f t="shared" si="70"/>
        <v>1252</v>
      </c>
      <c r="B1253" s="44" t="s">
        <v>823</v>
      </c>
      <c r="C1253" s="44" t="s">
        <v>1039</v>
      </c>
      <c r="D1253" s="45">
        <v>3.7500000000000003E-3</v>
      </c>
      <c r="E1253" s="44"/>
      <c r="F1253" s="45">
        <f>Curso[[#This Row],[Tempo]]*$AG$4</f>
        <v>7.4369898987697632E-3</v>
      </c>
      <c r="G1253" s="46">
        <f t="shared" si="69"/>
        <v>9.2147288823185853</v>
      </c>
      <c r="H1253" s="47">
        <f>_xlfn.XLOOKUP(Curso[[#This Row],[Tempo Progr Acum]],Controle[Tempo Esperado Acum],Controle[Data corrida],,1,1)</f>
        <v>44793</v>
      </c>
      <c r="I1253" s="44"/>
      <c r="J1253" s="48">
        <f ca="1">IF(Curso[[#This Row],[Data Prevista]]&gt;TODAY(),0,IF(Curso[[#This Row],[Data Prevista]]=TODAY(),3,2))</f>
        <v>0</v>
      </c>
      <c r="K1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3" s="53" t="str">
        <f>IF((Curso[[#This Row],[Estudado]]-7)&lt;$H$2,"",Curso[[#This Row],[Estudado]]-7)</f>
        <v/>
      </c>
      <c r="M1253" s="53" t="str">
        <f>IF((Curso[[#This Row],[Estudado]]-15)&lt;$H$2,"",Curso[[#This Row],[Estudado]]-15)</f>
        <v/>
      </c>
      <c r="N1253" s="53" t="str">
        <f>IF((Curso[[#This Row],[Estudado]]-30)&lt;$H$2,"",Curso[[#This Row],[Estudado]]-30)</f>
        <v/>
      </c>
      <c r="O1253" s="53" t="str">
        <f>IF((Curso[[#This Row],[Estudado]]-60)&lt;$H$2,"",Curso[[#This Row],[Estudado]]-60)</f>
        <v/>
      </c>
      <c r="P1253" s="53" t="str">
        <f>IF((Curso[[#This Row],[Estudado]]-120)&lt;$H$2,"",Curso[[#This Row],[Estudado]]-120)</f>
        <v/>
      </c>
      <c r="Q1253" s="48"/>
    </row>
    <row r="1254" spans="1:17" x14ac:dyDescent="0.25">
      <c r="A1254" s="44">
        <f t="shared" si="70"/>
        <v>1253</v>
      </c>
      <c r="B1254" s="44" t="s">
        <v>823</v>
      </c>
      <c r="C1254" s="44" t="s">
        <v>1040</v>
      </c>
      <c r="D1254" s="45">
        <v>3.1365740740740742E-3</v>
      </c>
      <c r="E1254" s="44"/>
      <c r="F1254" s="45">
        <f>Curso[[#This Row],[Tempo]]*$AG$4</f>
        <v>6.2204452548352031E-3</v>
      </c>
      <c r="G1254" s="46">
        <f t="shared" si="69"/>
        <v>9.22094932757342</v>
      </c>
      <c r="H1254" s="47">
        <f>_xlfn.XLOOKUP(Curso[[#This Row],[Tempo Progr Acum]],Controle[Tempo Esperado Acum],Controle[Data corrida],,1,1)</f>
        <v>44793</v>
      </c>
      <c r="I1254" s="44"/>
      <c r="J1254" s="48">
        <f ca="1">IF(Curso[[#This Row],[Data Prevista]]&gt;TODAY(),0,IF(Curso[[#This Row],[Data Prevista]]=TODAY(),3,2))</f>
        <v>0</v>
      </c>
      <c r="K1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4" s="53" t="str">
        <f>IF((Curso[[#This Row],[Estudado]]-7)&lt;$H$2,"",Curso[[#This Row],[Estudado]]-7)</f>
        <v/>
      </c>
      <c r="M1254" s="53" t="str">
        <f>IF((Curso[[#This Row],[Estudado]]-15)&lt;$H$2,"",Curso[[#This Row],[Estudado]]-15)</f>
        <v/>
      </c>
      <c r="N1254" s="53" t="str">
        <f>IF((Curso[[#This Row],[Estudado]]-30)&lt;$H$2,"",Curso[[#This Row],[Estudado]]-30)</f>
        <v/>
      </c>
      <c r="O1254" s="53" t="str">
        <f>IF((Curso[[#This Row],[Estudado]]-60)&lt;$H$2,"",Curso[[#This Row],[Estudado]]-60)</f>
        <v/>
      </c>
      <c r="P1254" s="53" t="str">
        <f>IF((Curso[[#This Row],[Estudado]]-120)&lt;$H$2,"",Curso[[#This Row],[Estudado]]-120)</f>
        <v/>
      </c>
      <c r="Q1254" s="48"/>
    </row>
    <row r="1255" spans="1:17" x14ac:dyDescent="0.25">
      <c r="A1255" s="44">
        <f t="shared" si="70"/>
        <v>1254</v>
      </c>
      <c r="B1255" s="44" t="s">
        <v>823</v>
      </c>
      <c r="C1255" s="44" t="s">
        <v>1041</v>
      </c>
      <c r="D1255" s="45">
        <v>5.6134259259259271E-3</v>
      </c>
      <c r="E1255" s="44"/>
      <c r="F1255" s="45">
        <f>Curso[[#This Row],[Tempo]]*$AG$4</f>
        <v>1.113253117562758E-2</v>
      </c>
      <c r="G1255" s="46">
        <f t="shared" si="69"/>
        <v>9.2320818587490479</v>
      </c>
      <c r="H1255" s="47">
        <f>_xlfn.XLOOKUP(Curso[[#This Row],[Tempo Progr Acum]],Controle[Tempo Esperado Acum],Controle[Data corrida],,1,1)</f>
        <v>44793</v>
      </c>
      <c r="I1255" s="44"/>
      <c r="J1255" s="48">
        <f ca="1">IF(Curso[[#This Row],[Data Prevista]]&gt;TODAY(),0,IF(Curso[[#This Row],[Data Prevista]]=TODAY(),3,2))</f>
        <v>0</v>
      </c>
      <c r="K1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5" s="53" t="str">
        <f>IF((Curso[[#This Row],[Estudado]]-7)&lt;$H$2,"",Curso[[#This Row],[Estudado]]-7)</f>
        <v/>
      </c>
      <c r="M1255" s="53" t="str">
        <f>IF((Curso[[#This Row],[Estudado]]-15)&lt;$H$2,"",Curso[[#This Row],[Estudado]]-15)</f>
        <v/>
      </c>
      <c r="N1255" s="53" t="str">
        <f>IF((Curso[[#This Row],[Estudado]]-30)&lt;$H$2,"",Curso[[#This Row],[Estudado]]-30)</f>
        <v/>
      </c>
      <c r="O1255" s="53" t="str">
        <f>IF((Curso[[#This Row],[Estudado]]-60)&lt;$H$2,"",Curso[[#This Row],[Estudado]]-60)</f>
        <v/>
      </c>
      <c r="P1255" s="53" t="str">
        <f>IF((Curso[[#This Row],[Estudado]]-120)&lt;$H$2,"",Curso[[#This Row],[Estudado]]-120)</f>
        <v/>
      </c>
      <c r="Q1255" s="48"/>
    </row>
    <row r="1256" spans="1:17" x14ac:dyDescent="0.25">
      <c r="A1256" s="44">
        <f t="shared" si="70"/>
        <v>1255</v>
      </c>
      <c r="B1256" s="44" t="s">
        <v>823</v>
      </c>
      <c r="C1256" s="44" t="s">
        <v>1042</v>
      </c>
      <c r="D1256" s="45">
        <v>3.1828703703703702E-3</v>
      </c>
      <c r="E1256" s="44"/>
      <c r="F1256" s="45">
        <f>Curso[[#This Row],[Tempo]]*$AG$4</f>
        <v>6.3122599449434713E-3</v>
      </c>
      <c r="G1256" s="46">
        <f t="shared" si="69"/>
        <v>9.2383941186939911</v>
      </c>
      <c r="H1256" s="47">
        <f>_xlfn.XLOOKUP(Curso[[#This Row],[Tempo Progr Acum]],Controle[Tempo Esperado Acum],Controle[Data corrida],,1,1)</f>
        <v>44793</v>
      </c>
      <c r="I1256" s="44"/>
      <c r="J1256" s="48">
        <f ca="1">IF(Curso[[#This Row],[Data Prevista]]&gt;TODAY(),0,IF(Curso[[#This Row],[Data Prevista]]=TODAY(),3,2))</f>
        <v>0</v>
      </c>
      <c r="K1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6" s="53" t="str">
        <f>IF((Curso[[#This Row],[Estudado]]-7)&lt;$H$2,"",Curso[[#This Row],[Estudado]]-7)</f>
        <v/>
      </c>
      <c r="M1256" s="53" t="str">
        <f>IF((Curso[[#This Row],[Estudado]]-15)&lt;$H$2,"",Curso[[#This Row],[Estudado]]-15)</f>
        <v/>
      </c>
      <c r="N1256" s="53" t="str">
        <f>IF((Curso[[#This Row],[Estudado]]-30)&lt;$H$2,"",Curso[[#This Row],[Estudado]]-30)</f>
        <v/>
      </c>
      <c r="O1256" s="53" t="str">
        <f>IF((Curso[[#This Row],[Estudado]]-60)&lt;$H$2,"",Curso[[#This Row],[Estudado]]-60)</f>
        <v/>
      </c>
      <c r="P1256" s="53" t="str">
        <f>IF((Curso[[#This Row],[Estudado]]-120)&lt;$H$2,"",Curso[[#This Row],[Estudado]]-120)</f>
        <v/>
      </c>
      <c r="Q1256" s="48"/>
    </row>
    <row r="1257" spans="1:17" x14ac:dyDescent="0.25">
      <c r="A1257" s="44">
        <f t="shared" si="70"/>
        <v>1256</v>
      </c>
      <c r="B1257" s="44" t="s">
        <v>823</v>
      </c>
      <c r="C1257" s="44" t="s">
        <v>1043</v>
      </c>
      <c r="D1257" s="45">
        <v>6.875E-3</v>
      </c>
      <c r="E1257" s="44"/>
      <c r="F1257" s="45">
        <f>Curso[[#This Row],[Tempo]]*$AG$4</f>
        <v>1.3634481481077898E-2</v>
      </c>
      <c r="G1257" s="46">
        <f t="shared" si="69"/>
        <v>9.2520286001750698</v>
      </c>
      <c r="H1257" s="47">
        <f>_xlfn.XLOOKUP(Curso[[#This Row],[Tempo Progr Acum]],Controle[Tempo Esperado Acum],Controle[Data corrida],,1,1)</f>
        <v>44793</v>
      </c>
      <c r="I1257" s="44"/>
      <c r="J1257" s="48">
        <f ca="1">IF(Curso[[#This Row],[Data Prevista]]&gt;TODAY(),0,IF(Curso[[#This Row],[Data Prevista]]=TODAY(),3,2))</f>
        <v>0</v>
      </c>
      <c r="K1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7" s="53" t="str">
        <f>IF((Curso[[#This Row],[Estudado]]-7)&lt;$H$2,"",Curso[[#This Row],[Estudado]]-7)</f>
        <v/>
      </c>
      <c r="M1257" s="53" t="str">
        <f>IF((Curso[[#This Row],[Estudado]]-15)&lt;$H$2,"",Curso[[#This Row],[Estudado]]-15)</f>
        <v/>
      </c>
      <c r="N1257" s="53" t="str">
        <f>IF((Curso[[#This Row],[Estudado]]-30)&lt;$H$2,"",Curso[[#This Row],[Estudado]]-30)</f>
        <v/>
      </c>
      <c r="O1257" s="53" t="str">
        <f>IF((Curso[[#This Row],[Estudado]]-60)&lt;$H$2,"",Curso[[#This Row],[Estudado]]-60)</f>
        <v/>
      </c>
      <c r="P1257" s="53" t="str">
        <f>IF((Curso[[#This Row],[Estudado]]-120)&lt;$H$2,"",Curso[[#This Row],[Estudado]]-120)</f>
        <v/>
      </c>
      <c r="Q1257" s="48"/>
    </row>
    <row r="1258" spans="1:17" x14ac:dyDescent="0.25">
      <c r="A1258" s="44">
        <f t="shared" si="70"/>
        <v>1257</v>
      </c>
      <c r="B1258" s="44" t="s">
        <v>823</v>
      </c>
      <c r="C1258" s="44" t="s">
        <v>1044</v>
      </c>
      <c r="D1258" s="45">
        <v>1.712962962962963E-3</v>
      </c>
      <c r="E1258" s="44"/>
      <c r="F1258" s="45">
        <f>Curso[[#This Row],[Tempo]]*$AG$4</f>
        <v>3.3971435340059411E-3</v>
      </c>
      <c r="G1258" s="46">
        <f t="shared" si="69"/>
        <v>9.2554257437090754</v>
      </c>
      <c r="H1258" s="47">
        <f>_xlfn.XLOOKUP(Curso[[#This Row],[Tempo Progr Acum]],Controle[Tempo Esperado Acum],Controle[Data corrida],,1,1)</f>
        <v>44793</v>
      </c>
      <c r="I1258" s="44"/>
      <c r="J1258" s="48">
        <f ca="1">IF(Curso[[#This Row],[Data Prevista]]&gt;TODAY(),0,IF(Curso[[#This Row],[Data Prevista]]=TODAY(),3,2))</f>
        <v>0</v>
      </c>
      <c r="K1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8" s="53" t="str">
        <f>IF((Curso[[#This Row],[Estudado]]-7)&lt;$H$2,"",Curso[[#This Row],[Estudado]]-7)</f>
        <v/>
      </c>
      <c r="M1258" s="53" t="str">
        <f>IF((Curso[[#This Row],[Estudado]]-15)&lt;$H$2,"",Curso[[#This Row],[Estudado]]-15)</f>
        <v/>
      </c>
      <c r="N1258" s="53" t="str">
        <f>IF((Curso[[#This Row],[Estudado]]-30)&lt;$H$2,"",Curso[[#This Row],[Estudado]]-30)</f>
        <v/>
      </c>
      <c r="O1258" s="53" t="str">
        <f>IF((Curso[[#This Row],[Estudado]]-60)&lt;$H$2,"",Curso[[#This Row],[Estudado]]-60)</f>
        <v/>
      </c>
      <c r="P1258" s="53" t="str">
        <f>IF((Curso[[#This Row],[Estudado]]-120)&lt;$H$2,"",Curso[[#This Row],[Estudado]]-120)</f>
        <v/>
      </c>
      <c r="Q1258" s="48"/>
    </row>
    <row r="1259" spans="1:17" x14ac:dyDescent="0.25">
      <c r="A1259" s="44">
        <f t="shared" si="70"/>
        <v>1258</v>
      </c>
      <c r="B1259" s="44" t="s">
        <v>823</v>
      </c>
      <c r="C1259" s="44" t="s">
        <v>1045</v>
      </c>
      <c r="D1259" s="45">
        <v>5.6828703703703702E-3</v>
      </c>
      <c r="E1259" s="44"/>
      <c r="F1259" s="45">
        <f>Curso[[#This Row],[Tempo]]*$AG$4</f>
        <v>1.127025321078998E-2</v>
      </c>
      <c r="G1259" s="46">
        <f t="shared" si="69"/>
        <v>9.2666959969198661</v>
      </c>
      <c r="H1259" s="47">
        <f>_xlfn.XLOOKUP(Curso[[#This Row],[Tempo Progr Acum]],Controle[Tempo Esperado Acum],Controle[Data corrida],,1,1)</f>
        <v>44795</v>
      </c>
      <c r="I1259" s="44"/>
      <c r="J1259" s="48">
        <f ca="1">IF(Curso[[#This Row],[Data Prevista]]&gt;TODAY(),0,IF(Curso[[#This Row],[Data Prevista]]=TODAY(),3,2))</f>
        <v>0</v>
      </c>
      <c r="K1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9" s="53" t="str">
        <f>IF((Curso[[#This Row],[Estudado]]-7)&lt;$H$2,"",Curso[[#This Row],[Estudado]]-7)</f>
        <v/>
      </c>
      <c r="M1259" s="53" t="str">
        <f>IF((Curso[[#This Row],[Estudado]]-15)&lt;$H$2,"",Curso[[#This Row],[Estudado]]-15)</f>
        <v/>
      </c>
      <c r="N1259" s="53" t="str">
        <f>IF((Curso[[#This Row],[Estudado]]-30)&lt;$H$2,"",Curso[[#This Row],[Estudado]]-30)</f>
        <v/>
      </c>
      <c r="O1259" s="53" t="str">
        <f>IF((Curso[[#This Row],[Estudado]]-60)&lt;$H$2,"",Curso[[#This Row],[Estudado]]-60)</f>
        <v/>
      </c>
      <c r="P1259" s="53" t="str">
        <f>IF((Curso[[#This Row],[Estudado]]-120)&lt;$H$2,"",Curso[[#This Row],[Estudado]]-120)</f>
        <v/>
      </c>
      <c r="Q1259" s="48"/>
    </row>
    <row r="1260" spans="1:17" x14ac:dyDescent="0.25">
      <c r="A1260" s="44">
        <f t="shared" si="70"/>
        <v>1259</v>
      </c>
      <c r="B1260" s="44" t="s">
        <v>823</v>
      </c>
      <c r="C1260" s="44" t="s">
        <v>1046</v>
      </c>
      <c r="D1260" s="45">
        <v>6.782407407407408E-3</v>
      </c>
      <c r="E1260" s="44"/>
      <c r="F1260" s="45">
        <f>Curso[[#This Row],[Tempo]]*$AG$4</f>
        <v>1.3450852100861362E-2</v>
      </c>
      <c r="G1260" s="46">
        <f t="shared" si="69"/>
        <v>9.2801468490207277</v>
      </c>
      <c r="H1260" s="47">
        <f>_xlfn.XLOOKUP(Curso[[#This Row],[Tempo Progr Acum]],Controle[Tempo Esperado Acum],Controle[Data corrida],,1,1)</f>
        <v>44795</v>
      </c>
      <c r="I1260" s="44"/>
      <c r="J1260" s="48">
        <f ca="1">IF(Curso[[#This Row],[Data Prevista]]&gt;TODAY(),0,IF(Curso[[#This Row],[Data Prevista]]=TODAY(),3,2))</f>
        <v>0</v>
      </c>
      <c r="K1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0" s="53" t="str">
        <f>IF((Curso[[#This Row],[Estudado]]-7)&lt;$H$2,"",Curso[[#This Row],[Estudado]]-7)</f>
        <v/>
      </c>
      <c r="M1260" s="53" t="str">
        <f>IF((Curso[[#This Row],[Estudado]]-15)&lt;$H$2,"",Curso[[#This Row],[Estudado]]-15)</f>
        <v/>
      </c>
      <c r="N1260" s="53" t="str">
        <f>IF((Curso[[#This Row],[Estudado]]-30)&lt;$H$2,"",Curso[[#This Row],[Estudado]]-30)</f>
        <v/>
      </c>
      <c r="O1260" s="53" t="str">
        <f>IF((Curso[[#This Row],[Estudado]]-60)&lt;$H$2,"",Curso[[#This Row],[Estudado]]-60)</f>
        <v/>
      </c>
      <c r="P1260" s="53" t="str">
        <f>IF((Curso[[#This Row],[Estudado]]-120)&lt;$H$2,"",Curso[[#This Row],[Estudado]]-120)</f>
        <v/>
      </c>
      <c r="Q1260" s="48"/>
    </row>
    <row r="1261" spans="1:17" x14ac:dyDescent="0.25">
      <c r="A1261" s="44">
        <f t="shared" si="70"/>
        <v>1260</v>
      </c>
      <c r="B1261" s="44" t="s">
        <v>823</v>
      </c>
      <c r="C1261" s="44" t="s">
        <v>1047</v>
      </c>
      <c r="D1261" s="45">
        <v>4.8611111111111112E-3</v>
      </c>
      <c r="E1261" s="44"/>
      <c r="F1261" s="45">
        <f>Curso[[#This Row],[Tempo]]*$AG$4</f>
        <v>9.6405424613682112E-3</v>
      </c>
      <c r="G1261" s="46">
        <f t="shared" si="69"/>
        <v>9.2897873914820952</v>
      </c>
      <c r="H1261" s="47">
        <f>_xlfn.XLOOKUP(Curso[[#This Row],[Tempo Progr Acum]],Controle[Tempo Esperado Acum],Controle[Data corrida],,1,1)</f>
        <v>44795</v>
      </c>
      <c r="I1261" s="44"/>
      <c r="J1261" s="48">
        <f ca="1">IF(Curso[[#This Row],[Data Prevista]]&gt;TODAY(),0,IF(Curso[[#This Row],[Data Prevista]]=TODAY(),3,2))</f>
        <v>0</v>
      </c>
      <c r="K1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1" s="53" t="str">
        <f>IF((Curso[[#This Row],[Estudado]]-7)&lt;$H$2,"",Curso[[#This Row],[Estudado]]-7)</f>
        <v/>
      </c>
      <c r="M1261" s="53" t="str">
        <f>IF((Curso[[#This Row],[Estudado]]-15)&lt;$H$2,"",Curso[[#This Row],[Estudado]]-15)</f>
        <v/>
      </c>
      <c r="N1261" s="53" t="str">
        <f>IF((Curso[[#This Row],[Estudado]]-30)&lt;$H$2,"",Curso[[#This Row],[Estudado]]-30)</f>
        <v/>
      </c>
      <c r="O1261" s="53" t="str">
        <f>IF((Curso[[#This Row],[Estudado]]-60)&lt;$H$2,"",Curso[[#This Row],[Estudado]]-60)</f>
        <v/>
      </c>
      <c r="P1261" s="53" t="str">
        <f>IF((Curso[[#This Row],[Estudado]]-120)&lt;$H$2,"",Curso[[#This Row],[Estudado]]-120)</f>
        <v/>
      </c>
      <c r="Q1261" s="48"/>
    </row>
    <row r="1262" spans="1:17" x14ac:dyDescent="0.25">
      <c r="A1262" s="44">
        <f t="shared" si="70"/>
        <v>1261</v>
      </c>
      <c r="B1262" s="44" t="s">
        <v>823</v>
      </c>
      <c r="C1262" s="44" t="s">
        <v>1048</v>
      </c>
      <c r="D1262" s="45">
        <v>0</v>
      </c>
      <c r="E1262" s="44" t="s">
        <v>7</v>
      </c>
      <c r="F1262" s="45">
        <f>Curso[[#This Row],[Tempo]]*$AG$4</f>
        <v>0</v>
      </c>
      <c r="G1262" s="46">
        <f t="shared" si="69"/>
        <v>9.2897873914820952</v>
      </c>
      <c r="H1262" s="47">
        <f>_xlfn.XLOOKUP(Curso[[#This Row],[Tempo Progr Acum]],Controle[Tempo Esperado Acum],Controle[Data corrida],,1,1)</f>
        <v>44795</v>
      </c>
      <c r="I1262" s="44"/>
      <c r="J1262" s="48">
        <f ca="1">IF(Curso[[#This Row],[Data Prevista]]&gt;TODAY(),0,IF(Curso[[#This Row],[Data Prevista]]=TODAY(),3,2))</f>
        <v>0</v>
      </c>
      <c r="K1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2" s="53" t="str">
        <f>IF((Curso[[#This Row],[Estudado]]-7)&lt;$H$2,"",Curso[[#This Row],[Estudado]]-7)</f>
        <v/>
      </c>
      <c r="M1262" s="53" t="str">
        <f>IF((Curso[[#This Row],[Estudado]]-15)&lt;$H$2,"",Curso[[#This Row],[Estudado]]-15)</f>
        <v/>
      </c>
      <c r="N1262" s="53" t="str">
        <f>IF((Curso[[#This Row],[Estudado]]-30)&lt;$H$2,"",Curso[[#This Row],[Estudado]]-30)</f>
        <v/>
      </c>
      <c r="O1262" s="53" t="str">
        <f>IF((Curso[[#This Row],[Estudado]]-60)&lt;$H$2,"",Curso[[#This Row],[Estudado]]-60)</f>
        <v/>
      </c>
      <c r="P1262" s="53" t="str">
        <f>IF((Curso[[#This Row],[Estudado]]-120)&lt;$H$2,"",Curso[[#This Row],[Estudado]]-120)</f>
        <v/>
      </c>
      <c r="Q1262" s="48"/>
    </row>
    <row r="1263" spans="1:17" x14ac:dyDescent="0.25">
      <c r="A1263" s="44">
        <f t="shared" si="70"/>
        <v>1262</v>
      </c>
      <c r="B1263" s="44" t="s">
        <v>823</v>
      </c>
      <c r="C1263" s="44" t="s">
        <v>741</v>
      </c>
      <c r="D1263" s="45">
        <v>0</v>
      </c>
      <c r="E1263" s="44" t="s">
        <v>7</v>
      </c>
      <c r="F1263" s="45">
        <f>Curso[[#This Row],[Tempo]]*$AG$4</f>
        <v>0</v>
      </c>
      <c r="G1263" s="46">
        <f t="shared" si="69"/>
        <v>9.2897873914820952</v>
      </c>
      <c r="H1263" s="47">
        <f>_xlfn.XLOOKUP(Curso[[#This Row],[Tempo Progr Acum]],Controle[Tempo Esperado Acum],Controle[Data corrida],,1,1)</f>
        <v>44795</v>
      </c>
      <c r="I1263" s="44"/>
      <c r="J1263" s="48">
        <f ca="1">IF(Curso[[#This Row],[Data Prevista]]&gt;TODAY(),0,IF(Curso[[#This Row],[Data Prevista]]=TODAY(),3,2))</f>
        <v>0</v>
      </c>
      <c r="K1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3" s="53" t="str">
        <f>IF((Curso[[#This Row],[Estudado]]-7)&lt;$H$2,"",Curso[[#This Row],[Estudado]]-7)</f>
        <v/>
      </c>
      <c r="M1263" s="53" t="str">
        <f>IF((Curso[[#This Row],[Estudado]]-15)&lt;$H$2,"",Curso[[#This Row],[Estudado]]-15)</f>
        <v/>
      </c>
      <c r="N1263" s="53" t="str">
        <f>IF((Curso[[#This Row],[Estudado]]-30)&lt;$H$2,"",Curso[[#This Row],[Estudado]]-30)</f>
        <v/>
      </c>
      <c r="O1263" s="53" t="str">
        <f>IF((Curso[[#This Row],[Estudado]]-60)&lt;$H$2,"",Curso[[#This Row],[Estudado]]-60)</f>
        <v/>
      </c>
      <c r="P1263" s="53" t="str">
        <f>IF((Curso[[#This Row],[Estudado]]-120)&lt;$H$2,"",Curso[[#This Row],[Estudado]]-120)</f>
        <v/>
      </c>
      <c r="Q1263" s="48"/>
    </row>
    <row r="1264" spans="1:17" x14ac:dyDescent="0.25">
      <c r="A1264" s="44">
        <f t="shared" si="70"/>
        <v>1263</v>
      </c>
      <c r="B1264" s="44" t="s">
        <v>823</v>
      </c>
      <c r="C1264" s="44" t="s">
        <v>1049</v>
      </c>
      <c r="D1264" s="45">
        <v>0</v>
      </c>
      <c r="E1264" s="44" t="s">
        <v>7</v>
      </c>
      <c r="F1264" s="45">
        <f>Curso[[#This Row],[Tempo]]*$AG$4</f>
        <v>0</v>
      </c>
      <c r="G1264" s="46">
        <f t="shared" si="69"/>
        <v>9.2897873914820952</v>
      </c>
      <c r="H1264" s="47">
        <f>_xlfn.XLOOKUP(Curso[[#This Row],[Tempo Progr Acum]],Controle[Tempo Esperado Acum],Controle[Data corrida],,1,1)</f>
        <v>44795</v>
      </c>
      <c r="I1264" s="44"/>
      <c r="J1264" s="48">
        <f ca="1">IF(Curso[[#This Row],[Data Prevista]]&gt;TODAY(),0,IF(Curso[[#This Row],[Data Prevista]]=TODAY(),3,2))</f>
        <v>0</v>
      </c>
      <c r="K1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4" s="53" t="str">
        <f>IF((Curso[[#This Row],[Estudado]]-7)&lt;$H$2,"",Curso[[#This Row],[Estudado]]-7)</f>
        <v/>
      </c>
      <c r="M1264" s="53" t="str">
        <f>IF((Curso[[#This Row],[Estudado]]-15)&lt;$H$2,"",Curso[[#This Row],[Estudado]]-15)</f>
        <v/>
      </c>
      <c r="N1264" s="53" t="str">
        <f>IF((Curso[[#This Row],[Estudado]]-30)&lt;$H$2,"",Curso[[#This Row],[Estudado]]-30)</f>
        <v/>
      </c>
      <c r="O1264" s="53" t="str">
        <f>IF((Curso[[#This Row],[Estudado]]-60)&lt;$H$2,"",Curso[[#This Row],[Estudado]]-60)</f>
        <v/>
      </c>
      <c r="P1264" s="53" t="str">
        <f>IF((Curso[[#This Row],[Estudado]]-120)&lt;$H$2,"",Curso[[#This Row],[Estudado]]-120)</f>
        <v/>
      </c>
      <c r="Q1264" s="48"/>
    </row>
    <row r="1265" spans="1:17" x14ac:dyDescent="0.25">
      <c r="A1265" s="44">
        <f t="shared" si="70"/>
        <v>1264</v>
      </c>
      <c r="B1265" s="44" t="s">
        <v>823</v>
      </c>
      <c r="C1265" s="44" t="s">
        <v>1050</v>
      </c>
      <c r="D1265" s="45">
        <v>0</v>
      </c>
      <c r="E1265" s="44" t="s">
        <v>7</v>
      </c>
      <c r="F1265" s="45">
        <f>Curso[[#This Row],[Tempo]]*$AG$4</f>
        <v>0</v>
      </c>
      <c r="G1265" s="46">
        <f t="shared" si="69"/>
        <v>9.2897873914820952</v>
      </c>
      <c r="H1265" s="47">
        <f>_xlfn.XLOOKUP(Curso[[#This Row],[Tempo Progr Acum]],Controle[Tempo Esperado Acum],Controle[Data corrida],,1,1)</f>
        <v>44795</v>
      </c>
      <c r="I1265" s="44"/>
      <c r="J1265" s="48">
        <f ca="1">IF(Curso[[#This Row],[Data Prevista]]&gt;TODAY(),0,IF(Curso[[#This Row],[Data Prevista]]=TODAY(),3,2))</f>
        <v>0</v>
      </c>
      <c r="K1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5" s="53" t="str">
        <f>IF((Curso[[#This Row],[Estudado]]-7)&lt;$H$2,"",Curso[[#This Row],[Estudado]]-7)</f>
        <v/>
      </c>
      <c r="M1265" s="53" t="str">
        <f>IF((Curso[[#This Row],[Estudado]]-15)&lt;$H$2,"",Curso[[#This Row],[Estudado]]-15)</f>
        <v/>
      </c>
      <c r="N1265" s="53" t="str">
        <f>IF((Curso[[#This Row],[Estudado]]-30)&lt;$H$2,"",Curso[[#This Row],[Estudado]]-30)</f>
        <v/>
      </c>
      <c r="O1265" s="53" t="str">
        <f>IF((Curso[[#This Row],[Estudado]]-60)&lt;$H$2,"",Curso[[#This Row],[Estudado]]-60)</f>
        <v/>
      </c>
      <c r="P1265" s="53" t="str">
        <f>IF((Curso[[#This Row],[Estudado]]-120)&lt;$H$2,"",Curso[[#This Row],[Estudado]]-120)</f>
        <v/>
      </c>
      <c r="Q1265" s="48"/>
    </row>
    <row r="1266" spans="1:17" x14ac:dyDescent="0.25">
      <c r="A1266" s="44">
        <f t="shared" si="70"/>
        <v>1265</v>
      </c>
      <c r="B1266" s="44" t="s">
        <v>823</v>
      </c>
      <c r="C1266" s="44" t="s">
        <v>1051</v>
      </c>
      <c r="D1266" s="45">
        <v>0</v>
      </c>
      <c r="E1266" s="44" t="s">
        <v>7</v>
      </c>
      <c r="F1266" s="45">
        <f>Curso[[#This Row],[Tempo]]*$AG$4</f>
        <v>0</v>
      </c>
      <c r="G1266" s="46">
        <f t="shared" si="69"/>
        <v>9.2897873914820952</v>
      </c>
      <c r="H1266" s="47">
        <f>_xlfn.XLOOKUP(Curso[[#This Row],[Tempo Progr Acum]],Controle[Tempo Esperado Acum],Controle[Data corrida],,1,1)</f>
        <v>44795</v>
      </c>
      <c r="I1266" s="44"/>
      <c r="J1266" s="48">
        <f ca="1">IF(Curso[[#This Row],[Data Prevista]]&gt;TODAY(),0,IF(Curso[[#This Row],[Data Prevista]]=TODAY(),3,2))</f>
        <v>0</v>
      </c>
      <c r="K1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6" s="53" t="str">
        <f>IF((Curso[[#This Row],[Estudado]]-7)&lt;$H$2,"",Curso[[#This Row],[Estudado]]-7)</f>
        <v/>
      </c>
      <c r="M1266" s="53" t="str">
        <f>IF((Curso[[#This Row],[Estudado]]-15)&lt;$H$2,"",Curso[[#This Row],[Estudado]]-15)</f>
        <v/>
      </c>
      <c r="N1266" s="53" t="str">
        <f>IF((Curso[[#This Row],[Estudado]]-30)&lt;$H$2,"",Curso[[#This Row],[Estudado]]-30)</f>
        <v/>
      </c>
      <c r="O1266" s="53" t="str">
        <f>IF((Curso[[#This Row],[Estudado]]-60)&lt;$H$2,"",Curso[[#This Row],[Estudado]]-60)</f>
        <v/>
      </c>
      <c r="P1266" s="53" t="str">
        <f>IF((Curso[[#This Row],[Estudado]]-120)&lt;$H$2,"",Curso[[#This Row],[Estudado]]-120)</f>
        <v/>
      </c>
      <c r="Q1266" s="48"/>
    </row>
    <row r="1267" spans="1:17" x14ac:dyDescent="0.25">
      <c r="A1267" s="44">
        <f t="shared" si="70"/>
        <v>1266</v>
      </c>
      <c r="B1267" s="44" t="s">
        <v>823</v>
      </c>
      <c r="C1267" s="44" t="s">
        <v>1052</v>
      </c>
      <c r="D1267" s="45">
        <v>0</v>
      </c>
      <c r="E1267" s="44" t="s">
        <v>7</v>
      </c>
      <c r="F1267" s="45">
        <f>Curso[[#This Row],[Tempo]]*$AG$4</f>
        <v>0</v>
      </c>
      <c r="G1267" s="46">
        <f t="shared" si="69"/>
        <v>9.2897873914820952</v>
      </c>
      <c r="H1267" s="47">
        <f>_xlfn.XLOOKUP(Curso[[#This Row],[Tempo Progr Acum]],Controle[Tempo Esperado Acum],Controle[Data corrida],,1,1)</f>
        <v>44795</v>
      </c>
      <c r="I1267" s="44"/>
      <c r="J1267" s="48">
        <f ca="1">IF(Curso[[#This Row],[Data Prevista]]&gt;TODAY(),0,IF(Curso[[#This Row],[Data Prevista]]=TODAY(),3,2))</f>
        <v>0</v>
      </c>
      <c r="K1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7" s="53" t="str">
        <f>IF((Curso[[#This Row],[Estudado]]-7)&lt;$H$2,"",Curso[[#This Row],[Estudado]]-7)</f>
        <v/>
      </c>
      <c r="M1267" s="53" t="str">
        <f>IF((Curso[[#This Row],[Estudado]]-15)&lt;$H$2,"",Curso[[#This Row],[Estudado]]-15)</f>
        <v/>
      </c>
      <c r="N1267" s="53" t="str">
        <f>IF((Curso[[#This Row],[Estudado]]-30)&lt;$H$2,"",Curso[[#This Row],[Estudado]]-30)</f>
        <v/>
      </c>
      <c r="O1267" s="53" t="str">
        <f>IF((Curso[[#This Row],[Estudado]]-60)&lt;$H$2,"",Curso[[#This Row],[Estudado]]-60)</f>
        <v/>
      </c>
      <c r="P1267" s="53" t="str">
        <f>IF((Curso[[#This Row],[Estudado]]-120)&lt;$H$2,"",Curso[[#This Row],[Estudado]]-120)</f>
        <v/>
      </c>
      <c r="Q1267" s="48"/>
    </row>
    <row r="1268" spans="1:17" x14ac:dyDescent="0.25">
      <c r="A1268" s="44">
        <f t="shared" si="70"/>
        <v>1267</v>
      </c>
      <c r="B1268" s="44" t="s">
        <v>823</v>
      </c>
      <c r="C1268" s="44" t="s">
        <v>764</v>
      </c>
      <c r="D1268" s="45">
        <v>0</v>
      </c>
      <c r="E1268" s="44" t="s">
        <v>7</v>
      </c>
      <c r="F1268" s="45">
        <f>Curso[[#This Row],[Tempo]]*$AG$4</f>
        <v>0</v>
      </c>
      <c r="G1268" s="46">
        <f t="shared" si="69"/>
        <v>9.2897873914820952</v>
      </c>
      <c r="H1268" s="47">
        <f>_xlfn.XLOOKUP(Curso[[#This Row],[Tempo Progr Acum]],Controle[Tempo Esperado Acum],Controle[Data corrida],,1,1)</f>
        <v>44795</v>
      </c>
      <c r="I1268" s="44"/>
      <c r="J1268" s="48">
        <f ca="1">IF(Curso[[#This Row],[Data Prevista]]&gt;TODAY(),0,IF(Curso[[#This Row],[Data Prevista]]=TODAY(),3,2))</f>
        <v>0</v>
      </c>
      <c r="K1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8" s="53" t="str">
        <f>IF((Curso[[#This Row],[Estudado]]-7)&lt;$H$2,"",Curso[[#This Row],[Estudado]]-7)</f>
        <v/>
      </c>
      <c r="M1268" s="53" t="str">
        <f>IF((Curso[[#This Row],[Estudado]]-15)&lt;$H$2,"",Curso[[#This Row],[Estudado]]-15)</f>
        <v/>
      </c>
      <c r="N1268" s="53" t="str">
        <f>IF((Curso[[#This Row],[Estudado]]-30)&lt;$H$2,"",Curso[[#This Row],[Estudado]]-30)</f>
        <v/>
      </c>
      <c r="O1268" s="53" t="str">
        <f>IF((Curso[[#This Row],[Estudado]]-60)&lt;$H$2,"",Curso[[#This Row],[Estudado]]-60)</f>
        <v/>
      </c>
      <c r="P1268" s="53" t="str">
        <f>IF((Curso[[#This Row],[Estudado]]-120)&lt;$H$2,"",Curso[[#This Row],[Estudado]]-120)</f>
        <v/>
      </c>
      <c r="Q1268" s="48"/>
    </row>
    <row r="1269" spans="1:17" x14ac:dyDescent="0.25">
      <c r="A1269" s="44">
        <f t="shared" si="70"/>
        <v>1268</v>
      </c>
      <c r="B1269" s="44" t="s">
        <v>823</v>
      </c>
      <c r="C1269" s="44" t="s">
        <v>1053</v>
      </c>
      <c r="D1269" s="45">
        <v>0</v>
      </c>
      <c r="E1269" s="44" t="s">
        <v>7</v>
      </c>
      <c r="F1269" s="45">
        <f>Curso[[#This Row],[Tempo]]*$AG$4</f>
        <v>0</v>
      </c>
      <c r="G1269" s="46">
        <f t="shared" si="69"/>
        <v>9.2897873914820952</v>
      </c>
      <c r="H1269" s="47">
        <f>_xlfn.XLOOKUP(Curso[[#This Row],[Tempo Progr Acum]],Controle[Tempo Esperado Acum],Controle[Data corrida],,1,1)</f>
        <v>44795</v>
      </c>
      <c r="I1269" s="44"/>
      <c r="J1269" s="48">
        <f ca="1">IF(Curso[[#This Row],[Data Prevista]]&gt;TODAY(),0,IF(Curso[[#This Row],[Data Prevista]]=TODAY(),3,2))</f>
        <v>0</v>
      </c>
      <c r="K1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9" s="53" t="str">
        <f>IF((Curso[[#This Row],[Estudado]]-7)&lt;$H$2,"",Curso[[#This Row],[Estudado]]-7)</f>
        <v/>
      </c>
      <c r="M1269" s="53" t="str">
        <f>IF((Curso[[#This Row],[Estudado]]-15)&lt;$H$2,"",Curso[[#This Row],[Estudado]]-15)</f>
        <v/>
      </c>
      <c r="N1269" s="53" t="str">
        <f>IF((Curso[[#This Row],[Estudado]]-30)&lt;$H$2,"",Curso[[#This Row],[Estudado]]-30)</f>
        <v/>
      </c>
      <c r="O1269" s="53" t="str">
        <f>IF((Curso[[#This Row],[Estudado]]-60)&lt;$H$2,"",Curso[[#This Row],[Estudado]]-60)</f>
        <v/>
      </c>
      <c r="P1269" s="53" t="str">
        <f>IF((Curso[[#This Row],[Estudado]]-120)&lt;$H$2,"",Curso[[#This Row],[Estudado]]-120)</f>
        <v/>
      </c>
      <c r="Q1269" s="48"/>
    </row>
    <row r="1270" spans="1:17" x14ac:dyDescent="0.25">
      <c r="A1270" s="44">
        <f t="shared" si="70"/>
        <v>1269</v>
      </c>
      <c r="B1270" s="44" t="s">
        <v>823</v>
      </c>
      <c r="C1270" s="44" t="s">
        <v>1054</v>
      </c>
      <c r="D1270" s="45">
        <v>0</v>
      </c>
      <c r="E1270" s="44" t="s">
        <v>7</v>
      </c>
      <c r="F1270" s="45">
        <f>Curso[[#This Row],[Tempo]]*$AG$4</f>
        <v>0</v>
      </c>
      <c r="G1270" s="46">
        <f t="shared" si="69"/>
        <v>9.2897873914820952</v>
      </c>
      <c r="H1270" s="47">
        <f>_xlfn.XLOOKUP(Curso[[#This Row],[Tempo Progr Acum]],Controle[Tempo Esperado Acum],Controle[Data corrida],,1,1)</f>
        <v>44795</v>
      </c>
      <c r="I1270" s="44"/>
      <c r="J1270" s="48">
        <f ca="1">IF(Curso[[#This Row],[Data Prevista]]&gt;TODAY(),0,IF(Curso[[#This Row],[Data Prevista]]=TODAY(),3,2))</f>
        <v>0</v>
      </c>
      <c r="K1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0" s="53" t="str">
        <f>IF((Curso[[#This Row],[Estudado]]-7)&lt;$H$2,"",Curso[[#This Row],[Estudado]]-7)</f>
        <v/>
      </c>
      <c r="M1270" s="53" t="str">
        <f>IF((Curso[[#This Row],[Estudado]]-15)&lt;$H$2,"",Curso[[#This Row],[Estudado]]-15)</f>
        <v/>
      </c>
      <c r="N1270" s="53" t="str">
        <f>IF((Curso[[#This Row],[Estudado]]-30)&lt;$H$2,"",Curso[[#This Row],[Estudado]]-30)</f>
        <v/>
      </c>
      <c r="O1270" s="53" t="str">
        <f>IF((Curso[[#This Row],[Estudado]]-60)&lt;$H$2,"",Curso[[#This Row],[Estudado]]-60)</f>
        <v/>
      </c>
      <c r="P1270" s="53" t="str">
        <f>IF((Curso[[#This Row],[Estudado]]-120)&lt;$H$2,"",Curso[[#This Row],[Estudado]]-120)</f>
        <v/>
      </c>
      <c r="Q1270" s="48"/>
    </row>
    <row r="1271" spans="1:17" x14ac:dyDescent="0.25">
      <c r="A1271" s="44">
        <f t="shared" si="70"/>
        <v>1270</v>
      </c>
      <c r="B1271" s="44" t="s">
        <v>823</v>
      </c>
      <c r="C1271" s="44" t="s">
        <v>1055</v>
      </c>
      <c r="D1271" s="45">
        <v>4.6874999999999998E-3</v>
      </c>
      <c r="E1271" s="44"/>
      <c r="F1271" s="45">
        <f>Curso[[#This Row],[Tempo]]*$AG$4</f>
        <v>9.2962373734622027E-3</v>
      </c>
      <c r="G1271" s="46">
        <f t="shared" si="69"/>
        <v>9.2990836288555574</v>
      </c>
      <c r="H1271" s="47">
        <f>_xlfn.XLOOKUP(Curso[[#This Row],[Tempo Progr Acum]],Controle[Tempo Esperado Acum],Controle[Data corrida],,1,1)</f>
        <v>44795</v>
      </c>
      <c r="I1271" s="44"/>
      <c r="J1271" s="48">
        <f ca="1">IF(Curso[[#This Row],[Data Prevista]]&gt;TODAY(),0,IF(Curso[[#This Row],[Data Prevista]]=TODAY(),3,2))</f>
        <v>0</v>
      </c>
      <c r="K1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1" s="53" t="str">
        <f>IF((Curso[[#This Row],[Estudado]]-7)&lt;$H$2,"",Curso[[#This Row],[Estudado]]-7)</f>
        <v/>
      </c>
      <c r="M1271" s="53" t="str">
        <f>IF((Curso[[#This Row],[Estudado]]-15)&lt;$H$2,"",Curso[[#This Row],[Estudado]]-15)</f>
        <v/>
      </c>
      <c r="N1271" s="53" t="str">
        <f>IF((Curso[[#This Row],[Estudado]]-30)&lt;$H$2,"",Curso[[#This Row],[Estudado]]-30)</f>
        <v/>
      </c>
      <c r="O1271" s="53" t="str">
        <f>IF((Curso[[#This Row],[Estudado]]-60)&lt;$H$2,"",Curso[[#This Row],[Estudado]]-60)</f>
        <v/>
      </c>
      <c r="P1271" s="53" t="str">
        <f>IF((Curso[[#This Row],[Estudado]]-120)&lt;$H$2,"",Curso[[#This Row],[Estudado]]-120)</f>
        <v/>
      </c>
      <c r="Q1271" s="48"/>
    </row>
    <row r="1272" spans="1:17" x14ac:dyDescent="0.25">
      <c r="A1272" s="44">
        <f t="shared" si="70"/>
        <v>1271</v>
      </c>
      <c r="B1272" s="44" t="s">
        <v>823</v>
      </c>
      <c r="C1272" s="44" t="s">
        <v>1056</v>
      </c>
      <c r="D1272" s="45">
        <v>6.4930555555555549E-3</v>
      </c>
      <c r="E1272" s="44"/>
      <c r="F1272" s="45">
        <f>Curso[[#This Row],[Tempo]]*$AG$4</f>
        <v>1.2877010287684681E-2</v>
      </c>
      <c r="G1272" s="46">
        <f t="shared" si="69"/>
        <v>9.3119606391432423</v>
      </c>
      <c r="H1272" s="47">
        <f>_xlfn.XLOOKUP(Curso[[#This Row],[Tempo Progr Acum]],Controle[Tempo Esperado Acum],Controle[Data corrida],,1,1)</f>
        <v>44795</v>
      </c>
      <c r="I1272" s="44"/>
      <c r="J1272" s="48">
        <f ca="1">IF(Curso[[#This Row],[Data Prevista]]&gt;TODAY(),0,IF(Curso[[#This Row],[Data Prevista]]=TODAY(),3,2))</f>
        <v>0</v>
      </c>
      <c r="K1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2" s="53" t="str">
        <f>IF((Curso[[#This Row],[Estudado]]-7)&lt;$H$2,"",Curso[[#This Row],[Estudado]]-7)</f>
        <v/>
      </c>
      <c r="M1272" s="53" t="str">
        <f>IF((Curso[[#This Row],[Estudado]]-15)&lt;$H$2,"",Curso[[#This Row],[Estudado]]-15)</f>
        <v/>
      </c>
      <c r="N1272" s="53" t="str">
        <f>IF((Curso[[#This Row],[Estudado]]-30)&lt;$H$2,"",Curso[[#This Row],[Estudado]]-30)</f>
        <v/>
      </c>
      <c r="O1272" s="53" t="str">
        <f>IF((Curso[[#This Row],[Estudado]]-60)&lt;$H$2,"",Curso[[#This Row],[Estudado]]-60)</f>
        <v/>
      </c>
      <c r="P1272" s="53" t="str">
        <f>IF((Curso[[#This Row],[Estudado]]-120)&lt;$H$2,"",Curso[[#This Row],[Estudado]]-120)</f>
        <v/>
      </c>
      <c r="Q1272" s="48"/>
    </row>
    <row r="1273" spans="1:17" x14ac:dyDescent="0.25">
      <c r="A1273" s="44">
        <f t="shared" si="70"/>
        <v>1272</v>
      </c>
      <c r="B1273" s="44" t="s">
        <v>823</v>
      </c>
      <c r="C1273" s="44" t="s">
        <v>1057</v>
      </c>
      <c r="D1273" s="45">
        <v>2.5810185185185185E-3</v>
      </c>
      <c r="E1273" s="44"/>
      <c r="F1273" s="45">
        <f>Curso[[#This Row],[Tempo]]*$AG$4</f>
        <v>5.1186689735359791E-3</v>
      </c>
      <c r="G1273" s="46">
        <f t="shared" si="69"/>
        <v>9.317079308116778</v>
      </c>
      <c r="H1273" s="47">
        <f>_xlfn.XLOOKUP(Curso[[#This Row],[Tempo Progr Acum]],Controle[Tempo Esperado Acum],Controle[Data corrida],,1,1)</f>
        <v>44795</v>
      </c>
      <c r="I1273" s="44"/>
      <c r="J1273" s="48">
        <f ca="1">IF(Curso[[#This Row],[Data Prevista]]&gt;TODAY(),0,IF(Curso[[#This Row],[Data Prevista]]=TODAY(),3,2))</f>
        <v>0</v>
      </c>
      <c r="K1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3" s="53" t="str">
        <f>IF((Curso[[#This Row],[Estudado]]-7)&lt;$H$2,"",Curso[[#This Row],[Estudado]]-7)</f>
        <v/>
      </c>
      <c r="M1273" s="53" t="str">
        <f>IF((Curso[[#This Row],[Estudado]]-15)&lt;$H$2,"",Curso[[#This Row],[Estudado]]-15)</f>
        <v/>
      </c>
      <c r="N1273" s="53" t="str">
        <f>IF((Curso[[#This Row],[Estudado]]-30)&lt;$H$2,"",Curso[[#This Row],[Estudado]]-30)</f>
        <v/>
      </c>
      <c r="O1273" s="53" t="str">
        <f>IF((Curso[[#This Row],[Estudado]]-60)&lt;$H$2,"",Curso[[#This Row],[Estudado]]-60)</f>
        <v/>
      </c>
      <c r="P1273" s="53" t="str">
        <f>IF((Curso[[#This Row],[Estudado]]-120)&lt;$H$2,"",Curso[[#This Row],[Estudado]]-120)</f>
        <v/>
      </c>
      <c r="Q1273" s="48"/>
    </row>
    <row r="1274" spans="1:17" x14ac:dyDescent="0.25">
      <c r="A1274" s="44">
        <f t="shared" si="70"/>
        <v>1273</v>
      </c>
      <c r="B1274" s="44" t="s">
        <v>823</v>
      </c>
      <c r="C1274" s="44" t="s">
        <v>1058</v>
      </c>
      <c r="D1274" s="45">
        <v>5.5092592592592589E-3</v>
      </c>
      <c r="E1274" s="44"/>
      <c r="F1274" s="45">
        <f>Curso[[#This Row],[Tempo]]*$AG$4</f>
        <v>1.0925948122883972E-2</v>
      </c>
      <c r="G1274" s="46">
        <f t="shared" si="69"/>
        <v>9.3280052562396616</v>
      </c>
      <c r="H1274" s="47">
        <f>_xlfn.XLOOKUP(Curso[[#This Row],[Tempo Progr Acum]],Controle[Tempo Esperado Acum],Controle[Data corrida],,1,1)</f>
        <v>44795</v>
      </c>
      <c r="I1274" s="44"/>
      <c r="J1274" s="48">
        <f ca="1">IF(Curso[[#This Row],[Data Prevista]]&gt;TODAY(),0,IF(Curso[[#This Row],[Data Prevista]]=TODAY(),3,2))</f>
        <v>0</v>
      </c>
      <c r="K1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4" s="53" t="str">
        <f>IF((Curso[[#This Row],[Estudado]]-7)&lt;$H$2,"",Curso[[#This Row],[Estudado]]-7)</f>
        <v/>
      </c>
      <c r="M1274" s="53" t="str">
        <f>IF((Curso[[#This Row],[Estudado]]-15)&lt;$H$2,"",Curso[[#This Row],[Estudado]]-15)</f>
        <v/>
      </c>
      <c r="N1274" s="53" t="str">
        <f>IF((Curso[[#This Row],[Estudado]]-30)&lt;$H$2,"",Curso[[#This Row],[Estudado]]-30)</f>
        <v/>
      </c>
      <c r="O1274" s="53" t="str">
        <f>IF((Curso[[#This Row],[Estudado]]-60)&lt;$H$2,"",Curso[[#This Row],[Estudado]]-60)</f>
        <v/>
      </c>
      <c r="P1274" s="53" t="str">
        <f>IF((Curso[[#This Row],[Estudado]]-120)&lt;$H$2,"",Curso[[#This Row],[Estudado]]-120)</f>
        <v/>
      </c>
      <c r="Q1274" s="48"/>
    </row>
    <row r="1275" spans="1:17" x14ac:dyDescent="0.25">
      <c r="A1275" s="44">
        <f t="shared" si="70"/>
        <v>1274</v>
      </c>
      <c r="B1275" s="44" t="s">
        <v>823</v>
      </c>
      <c r="C1275" s="44" t="s">
        <v>1059</v>
      </c>
      <c r="D1275" s="45">
        <v>2.4189814814814816E-3</v>
      </c>
      <c r="E1275" s="44"/>
      <c r="F1275" s="45">
        <f>Curso[[#This Row],[Tempo]]*$AG$4</f>
        <v>4.7973175581570385E-3</v>
      </c>
      <c r="G1275" s="46">
        <f t="shared" si="69"/>
        <v>9.3328025737978191</v>
      </c>
      <c r="H1275" s="47">
        <f>_xlfn.XLOOKUP(Curso[[#This Row],[Tempo Progr Acum]],Controle[Tempo Esperado Acum],Controle[Data corrida],,1,1)</f>
        <v>44795</v>
      </c>
      <c r="I1275" s="44"/>
      <c r="J1275" s="48">
        <f ca="1">IF(Curso[[#This Row],[Data Prevista]]&gt;TODAY(),0,IF(Curso[[#This Row],[Data Prevista]]=TODAY(),3,2))</f>
        <v>0</v>
      </c>
      <c r="K1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5" s="53" t="str">
        <f>IF((Curso[[#This Row],[Estudado]]-7)&lt;$H$2,"",Curso[[#This Row],[Estudado]]-7)</f>
        <v/>
      </c>
      <c r="M1275" s="53" t="str">
        <f>IF((Curso[[#This Row],[Estudado]]-15)&lt;$H$2,"",Curso[[#This Row],[Estudado]]-15)</f>
        <v/>
      </c>
      <c r="N1275" s="53" t="str">
        <f>IF((Curso[[#This Row],[Estudado]]-30)&lt;$H$2,"",Curso[[#This Row],[Estudado]]-30)</f>
        <v/>
      </c>
      <c r="O1275" s="53" t="str">
        <f>IF((Curso[[#This Row],[Estudado]]-60)&lt;$H$2,"",Curso[[#This Row],[Estudado]]-60)</f>
        <v/>
      </c>
      <c r="P1275" s="53" t="str">
        <f>IF((Curso[[#This Row],[Estudado]]-120)&lt;$H$2,"",Curso[[#This Row],[Estudado]]-120)</f>
        <v/>
      </c>
      <c r="Q1275" s="48"/>
    </row>
    <row r="1276" spans="1:17" x14ac:dyDescent="0.25">
      <c r="A1276" s="44">
        <f t="shared" si="70"/>
        <v>1275</v>
      </c>
      <c r="B1276" s="44" t="s">
        <v>823</v>
      </c>
      <c r="C1276" s="44" t="s">
        <v>1060</v>
      </c>
      <c r="D1276" s="45">
        <v>4.2013888888888891E-3</v>
      </c>
      <c r="E1276" s="44"/>
      <c r="F1276" s="45">
        <f>Curso[[#This Row],[Tempo]]*$AG$4</f>
        <v>8.3321831273253828E-3</v>
      </c>
      <c r="G1276" s="46">
        <f t="shared" si="69"/>
        <v>9.3411347569251451</v>
      </c>
      <c r="H1276" s="47">
        <f>_xlfn.XLOOKUP(Curso[[#This Row],[Tempo Progr Acum]],Controle[Tempo Esperado Acum],Controle[Data corrida],,1,1)</f>
        <v>44795</v>
      </c>
      <c r="I1276" s="44"/>
      <c r="J1276" s="48">
        <f ca="1">IF(Curso[[#This Row],[Data Prevista]]&gt;TODAY(),0,IF(Curso[[#This Row],[Data Prevista]]=TODAY(),3,2))</f>
        <v>0</v>
      </c>
      <c r="K1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6" s="53" t="str">
        <f>IF((Curso[[#This Row],[Estudado]]-7)&lt;$H$2,"",Curso[[#This Row],[Estudado]]-7)</f>
        <v/>
      </c>
      <c r="M1276" s="53" t="str">
        <f>IF((Curso[[#This Row],[Estudado]]-15)&lt;$H$2,"",Curso[[#This Row],[Estudado]]-15)</f>
        <v/>
      </c>
      <c r="N1276" s="53" t="str">
        <f>IF((Curso[[#This Row],[Estudado]]-30)&lt;$H$2,"",Curso[[#This Row],[Estudado]]-30)</f>
        <v/>
      </c>
      <c r="O1276" s="53" t="str">
        <f>IF((Curso[[#This Row],[Estudado]]-60)&lt;$H$2,"",Curso[[#This Row],[Estudado]]-60)</f>
        <v/>
      </c>
      <c r="P1276" s="53" t="str">
        <f>IF((Curso[[#This Row],[Estudado]]-120)&lt;$H$2,"",Curso[[#This Row],[Estudado]]-120)</f>
        <v/>
      </c>
      <c r="Q1276" s="48"/>
    </row>
    <row r="1277" spans="1:17" x14ac:dyDescent="0.25">
      <c r="A1277" s="44">
        <f t="shared" si="70"/>
        <v>1276</v>
      </c>
      <c r="B1277" s="44" t="s">
        <v>823</v>
      </c>
      <c r="C1277" s="44" t="s">
        <v>1061</v>
      </c>
      <c r="D1277" s="45">
        <v>6.2847222222222228E-3</v>
      </c>
      <c r="E1277" s="44"/>
      <c r="F1277" s="45">
        <f>Curso[[#This Row],[Tempo]]*$AG$4</f>
        <v>1.2463844182197474E-2</v>
      </c>
      <c r="G1277" s="46">
        <f t="shared" si="69"/>
        <v>9.3535986011073433</v>
      </c>
      <c r="H1277" s="47">
        <f>_xlfn.XLOOKUP(Curso[[#This Row],[Tempo Progr Acum]],Controle[Tempo Esperado Acum],Controle[Data corrida],,1,1)</f>
        <v>44796</v>
      </c>
      <c r="I1277" s="44"/>
      <c r="J1277" s="48">
        <f ca="1">IF(Curso[[#This Row],[Data Prevista]]&gt;TODAY(),0,IF(Curso[[#This Row],[Data Prevista]]=TODAY(),3,2))</f>
        <v>0</v>
      </c>
      <c r="K1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7" s="53" t="str">
        <f>IF((Curso[[#This Row],[Estudado]]-7)&lt;$H$2,"",Curso[[#This Row],[Estudado]]-7)</f>
        <v/>
      </c>
      <c r="M1277" s="53" t="str">
        <f>IF((Curso[[#This Row],[Estudado]]-15)&lt;$H$2,"",Curso[[#This Row],[Estudado]]-15)</f>
        <v/>
      </c>
      <c r="N1277" s="53" t="str">
        <f>IF((Curso[[#This Row],[Estudado]]-30)&lt;$H$2,"",Curso[[#This Row],[Estudado]]-30)</f>
        <v/>
      </c>
      <c r="O1277" s="53" t="str">
        <f>IF((Curso[[#This Row],[Estudado]]-60)&lt;$H$2,"",Curso[[#This Row],[Estudado]]-60)</f>
        <v/>
      </c>
      <c r="P1277" s="53" t="str">
        <f>IF((Curso[[#This Row],[Estudado]]-120)&lt;$H$2,"",Curso[[#This Row],[Estudado]]-120)</f>
        <v/>
      </c>
      <c r="Q1277" s="48"/>
    </row>
    <row r="1278" spans="1:17" x14ac:dyDescent="0.25">
      <c r="A1278" s="44">
        <f t="shared" si="70"/>
        <v>1277</v>
      </c>
      <c r="B1278" s="44" t="s">
        <v>823</v>
      </c>
      <c r="C1278" s="44" t="s">
        <v>1062</v>
      </c>
      <c r="D1278" s="45">
        <v>2.9050925925925928E-3</v>
      </c>
      <c r="E1278" s="44"/>
      <c r="F1278" s="45">
        <f>Curso[[#This Row],[Tempo]]*$AG$4</f>
        <v>5.7613718042938602E-3</v>
      </c>
      <c r="G1278" s="46">
        <f t="shared" si="69"/>
        <v>9.359359972911637</v>
      </c>
      <c r="H1278" s="47">
        <f>_xlfn.XLOOKUP(Curso[[#This Row],[Tempo Progr Acum]],Controle[Tempo Esperado Acum],Controle[Data corrida],,1,1)</f>
        <v>44796</v>
      </c>
      <c r="I1278" s="44"/>
      <c r="J1278" s="48">
        <f ca="1">IF(Curso[[#This Row],[Data Prevista]]&gt;TODAY(),0,IF(Curso[[#This Row],[Data Prevista]]=TODAY(),3,2))</f>
        <v>0</v>
      </c>
      <c r="K1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8" s="53" t="str">
        <f>IF((Curso[[#This Row],[Estudado]]-7)&lt;$H$2,"",Curso[[#This Row],[Estudado]]-7)</f>
        <v/>
      </c>
      <c r="M1278" s="53" t="str">
        <f>IF((Curso[[#This Row],[Estudado]]-15)&lt;$H$2,"",Curso[[#This Row],[Estudado]]-15)</f>
        <v/>
      </c>
      <c r="N1278" s="53" t="str">
        <f>IF((Curso[[#This Row],[Estudado]]-30)&lt;$H$2,"",Curso[[#This Row],[Estudado]]-30)</f>
        <v/>
      </c>
      <c r="O1278" s="53" t="str">
        <f>IF((Curso[[#This Row],[Estudado]]-60)&lt;$H$2,"",Curso[[#This Row],[Estudado]]-60)</f>
        <v/>
      </c>
      <c r="P1278" s="53" t="str">
        <f>IF((Curso[[#This Row],[Estudado]]-120)&lt;$H$2,"",Curso[[#This Row],[Estudado]]-120)</f>
        <v/>
      </c>
      <c r="Q1278" s="48"/>
    </row>
    <row r="1279" spans="1:17" x14ac:dyDescent="0.25">
      <c r="A1279" s="44">
        <f t="shared" si="70"/>
        <v>1278</v>
      </c>
      <c r="B1279" s="44" t="s">
        <v>823</v>
      </c>
      <c r="C1279" s="44" t="s">
        <v>1063</v>
      </c>
      <c r="D1279" s="45">
        <v>4.3287037037037035E-3</v>
      </c>
      <c r="E1279" s="44"/>
      <c r="F1279" s="45">
        <f>Curso[[#This Row],[Tempo]]*$AG$4</f>
        <v>8.5846735251231213E-3</v>
      </c>
      <c r="G1279" s="46">
        <f t="shared" si="69"/>
        <v>9.3679446464367597</v>
      </c>
      <c r="H1279" s="47">
        <f>_xlfn.XLOOKUP(Curso[[#This Row],[Tempo Progr Acum]],Controle[Tempo Esperado Acum],Controle[Data corrida],,1,1)</f>
        <v>44796</v>
      </c>
      <c r="I1279" s="44"/>
      <c r="J1279" s="48">
        <f ca="1">IF(Curso[[#This Row],[Data Prevista]]&gt;TODAY(),0,IF(Curso[[#This Row],[Data Prevista]]=TODAY(),3,2))</f>
        <v>0</v>
      </c>
      <c r="K1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9" s="53" t="str">
        <f>IF((Curso[[#This Row],[Estudado]]-7)&lt;$H$2,"",Curso[[#This Row],[Estudado]]-7)</f>
        <v/>
      </c>
      <c r="M1279" s="53" t="str">
        <f>IF((Curso[[#This Row],[Estudado]]-15)&lt;$H$2,"",Curso[[#This Row],[Estudado]]-15)</f>
        <v/>
      </c>
      <c r="N1279" s="53" t="str">
        <f>IF((Curso[[#This Row],[Estudado]]-30)&lt;$H$2,"",Curso[[#This Row],[Estudado]]-30)</f>
        <v/>
      </c>
      <c r="O1279" s="53" t="str">
        <f>IF((Curso[[#This Row],[Estudado]]-60)&lt;$H$2,"",Curso[[#This Row],[Estudado]]-60)</f>
        <v/>
      </c>
      <c r="P1279" s="53" t="str">
        <f>IF((Curso[[#This Row],[Estudado]]-120)&lt;$H$2,"",Curso[[#This Row],[Estudado]]-120)</f>
        <v/>
      </c>
      <c r="Q1279" s="48"/>
    </row>
    <row r="1280" spans="1:17" x14ac:dyDescent="0.25">
      <c r="A1280" s="44">
        <f t="shared" si="70"/>
        <v>1279</v>
      </c>
      <c r="B1280" s="44" t="s">
        <v>823</v>
      </c>
      <c r="C1280" s="44" t="s">
        <v>1064</v>
      </c>
      <c r="D1280" s="45">
        <v>5.9375000000000009E-3</v>
      </c>
      <c r="E1280" s="44"/>
      <c r="F1280" s="45">
        <f>Curso[[#This Row],[Tempo]]*$AG$4</f>
        <v>1.1775234006385461E-2</v>
      </c>
      <c r="G1280" s="46">
        <f t="shared" si="69"/>
        <v>9.3797198804431456</v>
      </c>
      <c r="H1280" s="47">
        <f>_xlfn.XLOOKUP(Curso[[#This Row],[Tempo Progr Acum]],Controle[Tempo Esperado Acum],Controle[Data corrida],,1,1)</f>
        <v>44796</v>
      </c>
      <c r="I1280" s="44"/>
      <c r="J1280" s="48">
        <f ca="1">IF(Curso[[#This Row],[Data Prevista]]&gt;TODAY(),0,IF(Curso[[#This Row],[Data Prevista]]=TODAY(),3,2))</f>
        <v>0</v>
      </c>
      <c r="K1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0" s="53" t="str">
        <f>IF((Curso[[#This Row],[Estudado]]-7)&lt;$H$2,"",Curso[[#This Row],[Estudado]]-7)</f>
        <v/>
      </c>
      <c r="M1280" s="53" t="str">
        <f>IF((Curso[[#This Row],[Estudado]]-15)&lt;$H$2,"",Curso[[#This Row],[Estudado]]-15)</f>
        <v/>
      </c>
      <c r="N1280" s="53" t="str">
        <f>IF((Curso[[#This Row],[Estudado]]-30)&lt;$H$2,"",Curso[[#This Row],[Estudado]]-30)</f>
        <v/>
      </c>
      <c r="O1280" s="53" t="str">
        <f>IF((Curso[[#This Row],[Estudado]]-60)&lt;$H$2,"",Curso[[#This Row],[Estudado]]-60)</f>
        <v/>
      </c>
      <c r="P1280" s="53" t="str">
        <f>IF((Curso[[#This Row],[Estudado]]-120)&lt;$H$2,"",Curso[[#This Row],[Estudado]]-120)</f>
        <v/>
      </c>
      <c r="Q1280" s="48"/>
    </row>
    <row r="1281" spans="1:17" x14ac:dyDescent="0.25">
      <c r="A1281" s="44">
        <f t="shared" si="70"/>
        <v>1280</v>
      </c>
      <c r="B1281" s="44" t="s">
        <v>823</v>
      </c>
      <c r="C1281" s="44" t="s">
        <v>1065</v>
      </c>
      <c r="D1281" s="45">
        <v>6.3425925925925915E-3</v>
      </c>
      <c r="E1281" s="44"/>
      <c r="F1281" s="45">
        <f>Curso[[#This Row],[Tempo]]*$AG$4</f>
        <v>1.2578612544832807E-2</v>
      </c>
      <c r="G1281" s="46">
        <f t="shared" si="69"/>
        <v>9.3922984929879778</v>
      </c>
      <c r="H1281" s="47">
        <f>_xlfn.XLOOKUP(Curso[[#This Row],[Tempo Progr Acum]],Controle[Tempo Esperado Acum],Controle[Data corrida],,1,1)</f>
        <v>44796</v>
      </c>
      <c r="I1281" s="44"/>
      <c r="J1281" s="48">
        <f ca="1">IF(Curso[[#This Row],[Data Prevista]]&gt;TODAY(),0,IF(Curso[[#This Row],[Data Prevista]]=TODAY(),3,2))</f>
        <v>0</v>
      </c>
      <c r="K1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1" s="53" t="str">
        <f>IF((Curso[[#This Row],[Estudado]]-7)&lt;$H$2,"",Curso[[#This Row],[Estudado]]-7)</f>
        <v/>
      </c>
      <c r="M1281" s="53" t="str">
        <f>IF((Curso[[#This Row],[Estudado]]-15)&lt;$H$2,"",Curso[[#This Row],[Estudado]]-15)</f>
        <v/>
      </c>
      <c r="N1281" s="53" t="str">
        <f>IF((Curso[[#This Row],[Estudado]]-30)&lt;$H$2,"",Curso[[#This Row],[Estudado]]-30)</f>
        <v/>
      </c>
      <c r="O1281" s="53" t="str">
        <f>IF((Curso[[#This Row],[Estudado]]-60)&lt;$H$2,"",Curso[[#This Row],[Estudado]]-60)</f>
        <v/>
      </c>
      <c r="P1281" s="53" t="str">
        <f>IF((Curso[[#This Row],[Estudado]]-120)&lt;$H$2,"",Curso[[#This Row],[Estudado]]-120)</f>
        <v/>
      </c>
      <c r="Q1281" s="48"/>
    </row>
    <row r="1282" spans="1:17" x14ac:dyDescent="0.25">
      <c r="A1282" s="44">
        <f t="shared" si="70"/>
        <v>1281</v>
      </c>
      <c r="B1282" s="44" t="s">
        <v>823</v>
      </c>
      <c r="C1282" s="44" t="s">
        <v>1066</v>
      </c>
      <c r="D1282" s="45">
        <v>4.2476851851851851E-3</v>
      </c>
      <c r="E1282" s="44"/>
      <c r="F1282" s="45">
        <f>Curso[[#This Row],[Tempo]]*$AG$4</f>
        <v>8.4239978174336511E-3</v>
      </c>
      <c r="G1282" s="46">
        <f t="shared" si="69"/>
        <v>9.4007224908054123</v>
      </c>
      <c r="H1282" s="47">
        <f>_xlfn.XLOOKUP(Curso[[#This Row],[Tempo Progr Acum]],Controle[Tempo Esperado Acum],Controle[Data corrida],,1,1)</f>
        <v>44796</v>
      </c>
      <c r="I1282" s="44"/>
      <c r="J1282" s="48">
        <f ca="1">IF(Curso[[#This Row],[Data Prevista]]&gt;TODAY(),0,IF(Curso[[#This Row],[Data Prevista]]=TODAY(),3,2))</f>
        <v>0</v>
      </c>
      <c r="K1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2" s="53" t="str">
        <f>IF((Curso[[#This Row],[Estudado]]-7)&lt;$H$2,"",Curso[[#This Row],[Estudado]]-7)</f>
        <v/>
      </c>
      <c r="M1282" s="53" t="str">
        <f>IF((Curso[[#This Row],[Estudado]]-15)&lt;$H$2,"",Curso[[#This Row],[Estudado]]-15)</f>
        <v/>
      </c>
      <c r="N1282" s="53" t="str">
        <f>IF((Curso[[#This Row],[Estudado]]-30)&lt;$H$2,"",Curso[[#This Row],[Estudado]]-30)</f>
        <v/>
      </c>
      <c r="O1282" s="53" t="str">
        <f>IF((Curso[[#This Row],[Estudado]]-60)&lt;$H$2,"",Curso[[#This Row],[Estudado]]-60)</f>
        <v/>
      </c>
      <c r="P1282" s="53" t="str">
        <f>IF((Curso[[#This Row],[Estudado]]-120)&lt;$H$2,"",Curso[[#This Row],[Estudado]]-120)</f>
        <v/>
      </c>
      <c r="Q1282" s="48"/>
    </row>
    <row r="1283" spans="1:17" x14ac:dyDescent="0.25">
      <c r="A1283" s="44">
        <f t="shared" si="70"/>
        <v>1282</v>
      </c>
      <c r="B1283" s="44" t="s">
        <v>823</v>
      </c>
      <c r="C1283" s="44" t="s">
        <v>1067</v>
      </c>
      <c r="D1283" s="45">
        <v>5.8912037037037032E-3</v>
      </c>
      <c r="E1283" s="44"/>
      <c r="F1283" s="45">
        <f>Curso[[#This Row],[Tempo]]*$AG$4</f>
        <v>1.1683419316277189E-2</v>
      </c>
      <c r="G1283" s="46">
        <f t="shared" si="69"/>
        <v>9.4124059101216897</v>
      </c>
      <c r="H1283" s="47">
        <f>_xlfn.XLOOKUP(Curso[[#This Row],[Tempo Progr Acum]],Controle[Tempo Esperado Acum],Controle[Data corrida],,1,1)</f>
        <v>44796</v>
      </c>
      <c r="I1283" s="44"/>
      <c r="J1283" s="48">
        <f ca="1">IF(Curso[[#This Row],[Data Prevista]]&gt;TODAY(),0,IF(Curso[[#This Row],[Data Prevista]]=TODAY(),3,2))</f>
        <v>0</v>
      </c>
      <c r="K1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3" s="53" t="str">
        <f>IF((Curso[[#This Row],[Estudado]]-7)&lt;$H$2,"",Curso[[#This Row],[Estudado]]-7)</f>
        <v/>
      </c>
      <c r="M1283" s="53" t="str">
        <f>IF((Curso[[#This Row],[Estudado]]-15)&lt;$H$2,"",Curso[[#This Row],[Estudado]]-15)</f>
        <v/>
      </c>
      <c r="N1283" s="53" t="str">
        <f>IF((Curso[[#This Row],[Estudado]]-30)&lt;$H$2,"",Curso[[#This Row],[Estudado]]-30)</f>
        <v/>
      </c>
      <c r="O1283" s="53" t="str">
        <f>IF((Curso[[#This Row],[Estudado]]-60)&lt;$H$2,"",Curso[[#This Row],[Estudado]]-60)</f>
        <v/>
      </c>
      <c r="P1283" s="53" t="str">
        <f>IF((Curso[[#This Row],[Estudado]]-120)&lt;$H$2,"",Curso[[#This Row],[Estudado]]-120)</f>
        <v/>
      </c>
      <c r="Q1283" s="48"/>
    </row>
    <row r="1284" spans="1:17" x14ac:dyDescent="0.25">
      <c r="A1284" s="44">
        <f t="shared" si="70"/>
        <v>1283</v>
      </c>
      <c r="B1284" s="44" t="s">
        <v>823</v>
      </c>
      <c r="C1284" s="44" t="s">
        <v>1068</v>
      </c>
      <c r="D1284" s="45">
        <v>3.1828703703703702E-3</v>
      </c>
      <c r="E1284" s="44"/>
      <c r="F1284" s="45">
        <f>Curso[[#This Row],[Tempo]]*$AG$4</f>
        <v>6.3122599449434713E-3</v>
      </c>
      <c r="G1284" s="46">
        <f t="shared" ref="G1284:G1347" si="71">F1284+G1283</f>
        <v>9.4187181700666329</v>
      </c>
      <c r="H1284" s="47">
        <f>_xlfn.XLOOKUP(Curso[[#This Row],[Tempo Progr Acum]],Controle[Tempo Esperado Acum],Controle[Data corrida],,1,1)</f>
        <v>44796</v>
      </c>
      <c r="I1284" s="44"/>
      <c r="J1284" s="48">
        <f ca="1">IF(Curso[[#This Row],[Data Prevista]]&gt;TODAY(),0,IF(Curso[[#This Row],[Data Prevista]]=TODAY(),3,2))</f>
        <v>0</v>
      </c>
      <c r="K1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4" s="53" t="str">
        <f>IF((Curso[[#This Row],[Estudado]]-7)&lt;$H$2,"",Curso[[#This Row],[Estudado]]-7)</f>
        <v/>
      </c>
      <c r="M1284" s="53" t="str">
        <f>IF((Curso[[#This Row],[Estudado]]-15)&lt;$H$2,"",Curso[[#This Row],[Estudado]]-15)</f>
        <v/>
      </c>
      <c r="N1284" s="53" t="str">
        <f>IF((Curso[[#This Row],[Estudado]]-30)&lt;$H$2,"",Curso[[#This Row],[Estudado]]-30)</f>
        <v/>
      </c>
      <c r="O1284" s="53" t="str">
        <f>IF((Curso[[#This Row],[Estudado]]-60)&lt;$H$2,"",Curso[[#This Row],[Estudado]]-60)</f>
        <v/>
      </c>
      <c r="P1284" s="53" t="str">
        <f>IF((Curso[[#This Row],[Estudado]]-120)&lt;$H$2,"",Curso[[#This Row],[Estudado]]-120)</f>
        <v/>
      </c>
      <c r="Q1284" s="48"/>
    </row>
    <row r="1285" spans="1:17" x14ac:dyDescent="0.25">
      <c r="A1285" s="44">
        <f t="shared" si="70"/>
        <v>1284</v>
      </c>
      <c r="B1285" s="44" t="s">
        <v>823</v>
      </c>
      <c r="C1285" s="44" t="s">
        <v>1069</v>
      </c>
      <c r="D1285" s="45">
        <v>5.4513888888888884E-3</v>
      </c>
      <c r="E1285" s="44"/>
      <c r="F1285" s="45">
        <f>Curso[[#This Row],[Tempo]]*$AG$4</f>
        <v>1.0811179760248636E-2</v>
      </c>
      <c r="G1285" s="46">
        <f t="shared" si="71"/>
        <v>9.4295293498268808</v>
      </c>
      <c r="H1285" s="47">
        <f>_xlfn.XLOOKUP(Curso[[#This Row],[Tempo Progr Acum]],Controle[Tempo Esperado Acum],Controle[Data corrida],,1,1)</f>
        <v>44796</v>
      </c>
      <c r="I1285" s="44"/>
      <c r="J1285" s="48">
        <f ca="1">IF(Curso[[#This Row],[Data Prevista]]&gt;TODAY(),0,IF(Curso[[#This Row],[Data Prevista]]=TODAY(),3,2))</f>
        <v>0</v>
      </c>
      <c r="K1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5" s="53" t="str">
        <f>IF((Curso[[#This Row],[Estudado]]-7)&lt;$H$2,"",Curso[[#This Row],[Estudado]]-7)</f>
        <v/>
      </c>
      <c r="M1285" s="53" t="str">
        <f>IF((Curso[[#This Row],[Estudado]]-15)&lt;$H$2,"",Curso[[#This Row],[Estudado]]-15)</f>
        <v/>
      </c>
      <c r="N1285" s="53" t="str">
        <f>IF((Curso[[#This Row],[Estudado]]-30)&lt;$H$2,"",Curso[[#This Row],[Estudado]]-30)</f>
        <v/>
      </c>
      <c r="O1285" s="53" t="str">
        <f>IF((Curso[[#This Row],[Estudado]]-60)&lt;$H$2,"",Curso[[#This Row],[Estudado]]-60)</f>
        <v/>
      </c>
      <c r="P1285" s="53" t="str">
        <f>IF((Curso[[#This Row],[Estudado]]-120)&lt;$H$2,"",Curso[[#This Row],[Estudado]]-120)</f>
        <v/>
      </c>
      <c r="Q1285" s="48"/>
    </row>
    <row r="1286" spans="1:17" x14ac:dyDescent="0.25">
      <c r="A1286" s="44">
        <f t="shared" ref="A1286:A1349" si="72">A1285+1</f>
        <v>1285</v>
      </c>
      <c r="B1286" s="44" t="s">
        <v>823</v>
      </c>
      <c r="C1286" s="44" t="s">
        <v>1070</v>
      </c>
      <c r="D1286" s="45">
        <v>3.0092592592592588E-3</v>
      </c>
      <c r="E1286" s="44"/>
      <c r="F1286" s="45">
        <f>Curso[[#This Row],[Tempo]]*$AG$4</f>
        <v>5.9679548570374637E-3</v>
      </c>
      <c r="G1286" s="46">
        <f t="shared" si="71"/>
        <v>9.4354973046839188</v>
      </c>
      <c r="H1286" s="47">
        <f>_xlfn.XLOOKUP(Curso[[#This Row],[Tempo Progr Acum]],Controle[Tempo Esperado Acum],Controle[Data corrida],,1,1)</f>
        <v>44796</v>
      </c>
      <c r="I1286" s="44"/>
      <c r="J1286" s="48">
        <f ca="1">IF(Curso[[#This Row],[Data Prevista]]&gt;TODAY(),0,IF(Curso[[#This Row],[Data Prevista]]=TODAY(),3,2))</f>
        <v>0</v>
      </c>
      <c r="K1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6" s="53" t="str">
        <f>IF((Curso[[#This Row],[Estudado]]-7)&lt;$H$2,"",Curso[[#This Row],[Estudado]]-7)</f>
        <v/>
      </c>
      <c r="M1286" s="53" t="str">
        <f>IF((Curso[[#This Row],[Estudado]]-15)&lt;$H$2,"",Curso[[#This Row],[Estudado]]-15)</f>
        <v/>
      </c>
      <c r="N1286" s="53" t="str">
        <f>IF((Curso[[#This Row],[Estudado]]-30)&lt;$H$2,"",Curso[[#This Row],[Estudado]]-30)</f>
        <v/>
      </c>
      <c r="O1286" s="53" t="str">
        <f>IF((Curso[[#This Row],[Estudado]]-60)&lt;$H$2,"",Curso[[#This Row],[Estudado]]-60)</f>
        <v/>
      </c>
      <c r="P1286" s="53" t="str">
        <f>IF((Curso[[#This Row],[Estudado]]-120)&lt;$H$2,"",Curso[[#This Row],[Estudado]]-120)</f>
        <v/>
      </c>
      <c r="Q1286" s="48"/>
    </row>
    <row r="1287" spans="1:17" x14ac:dyDescent="0.25">
      <c r="A1287" s="44">
        <f t="shared" si="72"/>
        <v>1286</v>
      </c>
      <c r="B1287" s="44" t="s">
        <v>823</v>
      </c>
      <c r="C1287" s="44" t="s">
        <v>1071</v>
      </c>
      <c r="D1287" s="45">
        <v>5.138888888888889E-3</v>
      </c>
      <c r="E1287" s="44"/>
      <c r="F1287" s="45">
        <f>Curso[[#This Row],[Tempo]]*$AG$4</f>
        <v>1.0191430602017824E-2</v>
      </c>
      <c r="G1287" s="46">
        <f t="shared" si="71"/>
        <v>9.4456887352859358</v>
      </c>
      <c r="H1287" s="47">
        <f>_xlfn.XLOOKUP(Curso[[#This Row],[Tempo Progr Acum]],Controle[Tempo Esperado Acum],Controle[Data corrida],,1,1)</f>
        <v>44797</v>
      </c>
      <c r="I1287" s="44"/>
      <c r="J1287" s="48">
        <f ca="1">IF(Curso[[#This Row],[Data Prevista]]&gt;TODAY(),0,IF(Curso[[#This Row],[Data Prevista]]=TODAY(),3,2))</f>
        <v>0</v>
      </c>
      <c r="K1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7" s="53" t="str">
        <f>IF((Curso[[#This Row],[Estudado]]-7)&lt;$H$2,"",Curso[[#This Row],[Estudado]]-7)</f>
        <v/>
      </c>
      <c r="M1287" s="53" t="str">
        <f>IF((Curso[[#This Row],[Estudado]]-15)&lt;$H$2,"",Curso[[#This Row],[Estudado]]-15)</f>
        <v/>
      </c>
      <c r="N1287" s="53" t="str">
        <f>IF((Curso[[#This Row],[Estudado]]-30)&lt;$H$2,"",Curso[[#This Row],[Estudado]]-30)</f>
        <v/>
      </c>
      <c r="O1287" s="53" t="str">
        <f>IF((Curso[[#This Row],[Estudado]]-60)&lt;$H$2,"",Curso[[#This Row],[Estudado]]-60)</f>
        <v/>
      </c>
      <c r="P1287" s="53" t="str">
        <f>IF((Curso[[#This Row],[Estudado]]-120)&lt;$H$2,"",Curso[[#This Row],[Estudado]]-120)</f>
        <v/>
      </c>
      <c r="Q1287" s="48"/>
    </row>
    <row r="1288" spans="1:17" x14ac:dyDescent="0.25">
      <c r="A1288" s="44">
        <f t="shared" si="72"/>
        <v>1287</v>
      </c>
      <c r="B1288" s="44" t="s">
        <v>823</v>
      </c>
      <c r="C1288" s="44" t="s">
        <v>1072</v>
      </c>
      <c r="D1288" s="45">
        <v>6.1921296296296299E-3</v>
      </c>
      <c r="E1288" s="44"/>
      <c r="F1288" s="45">
        <f>Curso[[#This Row],[Tempo]]*$AG$4</f>
        <v>1.2280214801980936E-2</v>
      </c>
      <c r="G1288" s="46">
        <f t="shared" si="71"/>
        <v>9.4579689500879169</v>
      </c>
      <c r="H1288" s="47">
        <f>_xlfn.XLOOKUP(Curso[[#This Row],[Tempo Progr Acum]],Controle[Tempo Esperado Acum],Controle[Data corrida],,1,1)</f>
        <v>44797</v>
      </c>
      <c r="I1288" s="44"/>
      <c r="J1288" s="48">
        <f ca="1">IF(Curso[[#This Row],[Data Prevista]]&gt;TODAY(),0,IF(Curso[[#This Row],[Data Prevista]]=TODAY(),3,2))</f>
        <v>0</v>
      </c>
      <c r="K1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8" s="53" t="str">
        <f>IF((Curso[[#This Row],[Estudado]]-7)&lt;$H$2,"",Curso[[#This Row],[Estudado]]-7)</f>
        <v/>
      </c>
      <c r="M1288" s="53" t="str">
        <f>IF((Curso[[#This Row],[Estudado]]-15)&lt;$H$2,"",Curso[[#This Row],[Estudado]]-15)</f>
        <v/>
      </c>
      <c r="N1288" s="53" t="str">
        <f>IF((Curso[[#This Row],[Estudado]]-30)&lt;$H$2,"",Curso[[#This Row],[Estudado]]-30)</f>
        <v/>
      </c>
      <c r="O1288" s="53" t="str">
        <f>IF((Curso[[#This Row],[Estudado]]-60)&lt;$H$2,"",Curso[[#This Row],[Estudado]]-60)</f>
        <v/>
      </c>
      <c r="P1288" s="53" t="str">
        <f>IF((Curso[[#This Row],[Estudado]]-120)&lt;$H$2,"",Curso[[#This Row],[Estudado]]-120)</f>
        <v/>
      </c>
      <c r="Q1288" s="48"/>
    </row>
    <row r="1289" spans="1:17" x14ac:dyDescent="0.25">
      <c r="A1289" s="44">
        <f t="shared" si="72"/>
        <v>1288</v>
      </c>
      <c r="B1289" s="44" t="s">
        <v>823</v>
      </c>
      <c r="C1289" s="44" t="s">
        <v>1073</v>
      </c>
      <c r="D1289" s="45">
        <v>5.6828703703703702E-3</v>
      </c>
      <c r="E1289" s="44"/>
      <c r="F1289" s="45">
        <f>Curso[[#This Row],[Tempo]]*$AG$4</f>
        <v>1.127025321078998E-2</v>
      </c>
      <c r="G1289" s="46">
        <f t="shared" si="71"/>
        <v>9.4692392032987076</v>
      </c>
      <c r="H1289" s="47">
        <f>_xlfn.XLOOKUP(Curso[[#This Row],[Tempo Progr Acum]],Controle[Tempo Esperado Acum],Controle[Data corrida],,1,1)</f>
        <v>44797</v>
      </c>
      <c r="I1289" s="44"/>
      <c r="J1289" s="48">
        <f ca="1">IF(Curso[[#This Row],[Data Prevista]]&gt;TODAY(),0,IF(Curso[[#This Row],[Data Prevista]]=TODAY(),3,2))</f>
        <v>0</v>
      </c>
      <c r="K1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9" s="53" t="str">
        <f>IF((Curso[[#This Row],[Estudado]]-7)&lt;$H$2,"",Curso[[#This Row],[Estudado]]-7)</f>
        <v/>
      </c>
      <c r="M1289" s="53" t="str">
        <f>IF((Curso[[#This Row],[Estudado]]-15)&lt;$H$2,"",Curso[[#This Row],[Estudado]]-15)</f>
        <v/>
      </c>
      <c r="N1289" s="53" t="str">
        <f>IF((Curso[[#This Row],[Estudado]]-30)&lt;$H$2,"",Curso[[#This Row],[Estudado]]-30)</f>
        <v/>
      </c>
      <c r="O1289" s="53" t="str">
        <f>IF((Curso[[#This Row],[Estudado]]-60)&lt;$H$2,"",Curso[[#This Row],[Estudado]]-60)</f>
        <v/>
      </c>
      <c r="P1289" s="53" t="str">
        <f>IF((Curso[[#This Row],[Estudado]]-120)&lt;$H$2,"",Curso[[#This Row],[Estudado]]-120)</f>
        <v/>
      </c>
      <c r="Q1289" s="48"/>
    </row>
    <row r="1290" spans="1:17" x14ac:dyDescent="0.25">
      <c r="A1290" s="44">
        <f t="shared" si="72"/>
        <v>1289</v>
      </c>
      <c r="B1290" s="44" t="s">
        <v>823</v>
      </c>
      <c r="C1290" s="44" t="s">
        <v>1074</v>
      </c>
      <c r="D1290" s="45">
        <v>4.8032407407407407E-3</v>
      </c>
      <c r="E1290" s="44"/>
      <c r="F1290" s="45">
        <f>Curso[[#This Row],[Tempo]]*$AG$4</f>
        <v>9.525774098732875E-3</v>
      </c>
      <c r="G1290" s="46">
        <f t="shared" si="71"/>
        <v>9.4787649773974412</v>
      </c>
      <c r="H1290" s="47">
        <f>_xlfn.XLOOKUP(Curso[[#This Row],[Tempo Progr Acum]],Controle[Tempo Esperado Acum],Controle[Data corrida],,1,1)</f>
        <v>44797</v>
      </c>
      <c r="I1290" s="44"/>
      <c r="J1290" s="48">
        <f ca="1">IF(Curso[[#This Row],[Data Prevista]]&gt;TODAY(),0,IF(Curso[[#This Row],[Data Prevista]]=TODAY(),3,2))</f>
        <v>0</v>
      </c>
      <c r="K1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0" s="53" t="str">
        <f>IF((Curso[[#This Row],[Estudado]]-7)&lt;$H$2,"",Curso[[#This Row],[Estudado]]-7)</f>
        <v/>
      </c>
      <c r="M1290" s="53" t="str">
        <f>IF((Curso[[#This Row],[Estudado]]-15)&lt;$H$2,"",Curso[[#This Row],[Estudado]]-15)</f>
        <v/>
      </c>
      <c r="N1290" s="53" t="str">
        <f>IF((Curso[[#This Row],[Estudado]]-30)&lt;$H$2,"",Curso[[#This Row],[Estudado]]-30)</f>
        <v/>
      </c>
      <c r="O1290" s="53" t="str">
        <f>IF((Curso[[#This Row],[Estudado]]-60)&lt;$H$2,"",Curso[[#This Row],[Estudado]]-60)</f>
        <v/>
      </c>
      <c r="P1290" s="53" t="str">
        <f>IF((Curso[[#This Row],[Estudado]]-120)&lt;$H$2,"",Curso[[#This Row],[Estudado]]-120)</f>
        <v/>
      </c>
      <c r="Q1290" s="48"/>
    </row>
    <row r="1291" spans="1:17" x14ac:dyDescent="0.25">
      <c r="A1291" s="44">
        <f t="shared" si="72"/>
        <v>1290</v>
      </c>
      <c r="B1291" s="44" t="s">
        <v>823</v>
      </c>
      <c r="C1291" s="44" t="s">
        <v>1075</v>
      </c>
      <c r="D1291" s="45">
        <v>5.7986111111111112E-3</v>
      </c>
      <c r="E1291" s="44"/>
      <c r="F1291" s="45">
        <f>Curso[[#This Row],[Tempo]]*$AG$4</f>
        <v>1.1499789936060652E-2</v>
      </c>
      <c r="G1291" s="46">
        <f t="shared" si="71"/>
        <v>9.4902647673335014</v>
      </c>
      <c r="H1291" s="47">
        <f>_xlfn.XLOOKUP(Curso[[#This Row],[Tempo Progr Acum]],Controle[Tempo Esperado Acum],Controle[Data corrida],,1,1)</f>
        <v>44797</v>
      </c>
      <c r="I1291" s="44"/>
      <c r="J1291" s="48">
        <f ca="1">IF(Curso[[#This Row],[Data Prevista]]&gt;TODAY(),0,IF(Curso[[#This Row],[Data Prevista]]=TODAY(),3,2))</f>
        <v>0</v>
      </c>
      <c r="K1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1" s="53" t="str">
        <f>IF((Curso[[#This Row],[Estudado]]-7)&lt;$H$2,"",Curso[[#This Row],[Estudado]]-7)</f>
        <v/>
      </c>
      <c r="M1291" s="53" t="str">
        <f>IF((Curso[[#This Row],[Estudado]]-15)&lt;$H$2,"",Curso[[#This Row],[Estudado]]-15)</f>
        <v/>
      </c>
      <c r="N1291" s="53" t="str">
        <f>IF((Curso[[#This Row],[Estudado]]-30)&lt;$H$2,"",Curso[[#This Row],[Estudado]]-30)</f>
        <v/>
      </c>
      <c r="O1291" s="53" t="str">
        <f>IF((Curso[[#This Row],[Estudado]]-60)&lt;$H$2,"",Curso[[#This Row],[Estudado]]-60)</f>
        <v/>
      </c>
      <c r="P1291" s="53" t="str">
        <f>IF((Curso[[#This Row],[Estudado]]-120)&lt;$H$2,"",Curso[[#This Row],[Estudado]]-120)</f>
        <v/>
      </c>
      <c r="Q1291" s="48"/>
    </row>
    <row r="1292" spans="1:17" x14ac:dyDescent="0.25">
      <c r="A1292" s="44">
        <f t="shared" si="72"/>
        <v>1291</v>
      </c>
      <c r="B1292" s="44" t="s">
        <v>823</v>
      </c>
      <c r="C1292" s="44" t="s">
        <v>1076</v>
      </c>
      <c r="D1292" s="45">
        <v>7.083333333333333E-3</v>
      </c>
      <c r="E1292" s="44"/>
      <c r="F1292" s="45">
        <f>Curso[[#This Row],[Tempo]]*$AG$4</f>
        <v>1.4047647586565107E-2</v>
      </c>
      <c r="G1292" s="46">
        <f t="shared" si="71"/>
        <v>9.5043124149200668</v>
      </c>
      <c r="H1292" s="47">
        <f>_xlfn.XLOOKUP(Curso[[#This Row],[Tempo Progr Acum]],Controle[Tempo Esperado Acum],Controle[Data corrida],,1,1)</f>
        <v>44797</v>
      </c>
      <c r="I1292" s="44"/>
      <c r="J1292" s="48">
        <f ca="1">IF(Curso[[#This Row],[Data Prevista]]&gt;TODAY(),0,IF(Curso[[#This Row],[Data Prevista]]=TODAY(),3,2))</f>
        <v>0</v>
      </c>
      <c r="K1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2" s="53" t="str">
        <f>IF((Curso[[#This Row],[Estudado]]-7)&lt;$H$2,"",Curso[[#This Row],[Estudado]]-7)</f>
        <v/>
      </c>
      <c r="M1292" s="53" t="str">
        <f>IF((Curso[[#This Row],[Estudado]]-15)&lt;$H$2,"",Curso[[#This Row],[Estudado]]-15)</f>
        <v/>
      </c>
      <c r="N1292" s="53" t="str">
        <f>IF((Curso[[#This Row],[Estudado]]-30)&lt;$H$2,"",Curso[[#This Row],[Estudado]]-30)</f>
        <v/>
      </c>
      <c r="O1292" s="53" t="str">
        <f>IF((Curso[[#This Row],[Estudado]]-60)&lt;$H$2,"",Curso[[#This Row],[Estudado]]-60)</f>
        <v/>
      </c>
      <c r="P1292" s="53" t="str">
        <f>IF((Curso[[#This Row],[Estudado]]-120)&lt;$H$2,"",Curso[[#This Row],[Estudado]]-120)</f>
        <v/>
      </c>
      <c r="Q1292" s="48"/>
    </row>
    <row r="1293" spans="1:17" x14ac:dyDescent="0.25">
      <c r="A1293" s="44">
        <f t="shared" si="72"/>
        <v>1292</v>
      </c>
      <c r="B1293" s="44" t="s">
        <v>823</v>
      </c>
      <c r="C1293" s="44" t="s">
        <v>1077</v>
      </c>
      <c r="D1293" s="45">
        <v>7.8356481481481489E-3</v>
      </c>
      <c r="E1293" s="44"/>
      <c r="F1293" s="45">
        <f>Curso[[#This Row],[Tempo]]*$AG$4</f>
        <v>1.5539636300824475E-2</v>
      </c>
      <c r="G1293" s="46">
        <f t="shared" si="71"/>
        <v>9.5198520512208908</v>
      </c>
      <c r="H1293" s="47">
        <f>_xlfn.XLOOKUP(Curso[[#This Row],[Tempo Progr Acum]],Controle[Tempo Esperado Acum],Controle[Data corrida],,1,1)</f>
        <v>44797</v>
      </c>
      <c r="I1293" s="44"/>
      <c r="J1293" s="48">
        <f ca="1">IF(Curso[[#This Row],[Data Prevista]]&gt;TODAY(),0,IF(Curso[[#This Row],[Data Prevista]]=TODAY(),3,2))</f>
        <v>0</v>
      </c>
      <c r="K1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3" s="53" t="str">
        <f>IF((Curso[[#This Row],[Estudado]]-7)&lt;$H$2,"",Curso[[#This Row],[Estudado]]-7)</f>
        <v/>
      </c>
      <c r="M1293" s="53" t="str">
        <f>IF((Curso[[#This Row],[Estudado]]-15)&lt;$H$2,"",Curso[[#This Row],[Estudado]]-15)</f>
        <v/>
      </c>
      <c r="N1293" s="53" t="str">
        <f>IF((Curso[[#This Row],[Estudado]]-30)&lt;$H$2,"",Curso[[#This Row],[Estudado]]-30)</f>
        <v/>
      </c>
      <c r="O1293" s="53" t="str">
        <f>IF((Curso[[#This Row],[Estudado]]-60)&lt;$H$2,"",Curso[[#This Row],[Estudado]]-60)</f>
        <v/>
      </c>
      <c r="P1293" s="53" t="str">
        <f>IF((Curso[[#This Row],[Estudado]]-120)&lt;$H$2,"",Curso[[#This Row],[Estudado]]-120)</f>
        <v/>
      </c>
      <c r="Q1293" s="48"/>
    </row>
    <row r="1294" spans="1:17" x14ac:dyDescent="0.25">
      <c r="A1294" s="44">
        <f t="shared" si="72"/>
        <v>1293</v>
      </c>
      <c r="B1294" s="44" t="s">
        <v>823</v>
      </c>
      <c r="C1294" s="44" t="s">
        <v>68</v>
      </c>
      <c r="D1294" s="45">
        <v>0</v>
      </c>
      <c r="E1294" s="44" t="s">
        <v>69</v>
      </c>
      <c r="F1294" s="45">
        <f>Curso[[#This Row],[Tempo]]*$AG$4</f>
        <v>0</v>
      </c>
      <c r="G1294" s="46">
        <f t="shared" si="71"/>
        <v>9.5198520512208908</v>
      </c>
      <c r="H1294" s="47">
        <f>_xlfn.XLOOKUP(Curso[[#This Row],[Tempo Progr Acum]],Controle[Tempo Esperado Acum],Controle[Data corrida],,1,1)</f>
        <v>44797</v>
      </c>
      <c r="I1294" s="44"/>
      <c r="J1294" s="48">
        <f ca="1">IF(Curso[[#This Row],[Data Prevista]]&gt;TODAY(),0,IF(Curso[[#This Row],[Data Prevista]]=TODAY(),3,2))</f>
        <v>0</v>
      </c>
      <c r="K1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4" s="53" t="str">
        <f>IF((Curso[[#This Row],[Estudado]]-7)&lt;$H$2,"",Curso[[#This Row],[Estudado]]-7)</f>
        <v/>
      </c>
      <c r="M1294" s="53" t="str">
        <f>IF((Curso[[#This Row],[Estudado]]-15)&lt;$H$2,"",Curso[[#This Row],[Estudado]]-15)</f>
        <v/>
      </c>
      <c r="N1294" s="53" t="str">
        <f>IF((Curso[[#This Row],[Estudado]]-30)&lt;$H$2,"",Curso[[#This Row],[Estudado]]-30)</f>
        <v/>
      </c>
      <c r="O1294" s="53" t="str">
        <f>IF((Curso[[#This Row],[Estudado]]-60)&lt;$H$2,"",Curso[[#This Row],[Estudado]]-60)</f>
        <v/>
      </c>
      <c r="P1294" s="53" t="str">
        <f>IF((Curso[[#This Row],[Estudado]]-120)&lt;$H$2,"",Curso[[#This Row],[Estudado]]-120)</f>
        <v/>
      </c>
      <c r="Q1294" s="48"/>
    </row>
    <row r="1295" spans="1:17" x14ac:dyDescent="0.25">
      <c r="A1295" s="44">
        <f t="shared" si="72"/>
        <v>1294</v>
      </c>
      <c r="B1295" s="44" t="s">
        <v>823</v>
      </c>
      <c r="C1295" s="44" t="s">
        <v>1078</v>
      </c>
      <c r="D1295" s="45">
        <v>0</v>
      </c>
      <c r="E1295" s="44" t="s">
        <v>7</v>
      </c>
      <c r="F1295" s="45">
        <f>Curso[[#This Row],[Tempo]]*$AG$4</f>
        <v>0</v>
      </c>
      <c r="G1295" s="46">
        <f t="shared" si="71"/>
        <v>9.5198520512208908</v>
      </c>
      <c r="H1295" s="47">
        <f>_xlfn.XLOOKUP(Curso[[#This Row],[Tempo Progr Acum]],Controle[Tempo Esperado Acum],Controle[Data corrida],,1,1)</f>
        <v>44797</v>
      </c>
      <c r="I1295" s="44"/>
      <c r="J1295" s="48">
        <f ca="1">IF(Curso[[#This Row],[Data Prevista]]&gt;TODAY(),0,IF(Curso[[#This Row],[Data Prevista]]=TODAY(),3,2))</f>
        <v>0</v>
      </c>
      <c r="K1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5" s="53" t="str">
        <f>IF((Curso[[#This Row],[Estudado]]-7)&lt;$H$2,"",Curso[[#This Row],[Estudado]]-7)</f>
        <v/>
      </c>
      <c r="M1295" s="53" t="str">
        <f>IF((Curso[[#This Row],[Estudado]]-15)&lt;$H$2,"",Curso[[#This Row],[Estudado]]-15)</f>
        <v/>
      </c>
      <c r="N1295" s="53" t="str">
        <f>IF((Curso[[#This Row],[Estudado]]-30)&lt;$H$2,"",Curso[[#This Row],[Estudado]]-30)</f>
        <v/>
      </c>
      <c r="O1295" s="53" t="str">
        <f>IF((Curso[[#This Row],[Estudado]]-60)&lt;$H$2,"",Curso[[#This Row],[Estudado]]-60)</f>
        <v/>
      </c>
      <c r="P1295" s="53" t="str">
        <f>IF((Curso[[#This Row],[Estudado]]-120)&lt;$H$2,"",Curso[[#This Row],[Estudado]]-120)</f>
        <v/>
      </c>
      <c r="Q1295" s="48"/>
    </row>
    <row r="1296" spans="1:17" x14ac:dyDescent="0.25">
      <c r="A1296" s="44">
        <f t="shared" si="72"/>
        <v>1295</v>
      </c>
      <c r="B1296" s="44" t="s">
        <v>823</v>
      </c>
      <c r="C1296" s="44" t="s">
        <v>39</v>
      </c>
      <c r="D1296" s="45">
        <v>0</v>
      </c>
      <c r="E1296" s="44" t="s">
        <v>7</v>
      </c>
      <c r="F1296" s="45">
        <f>Curso[[#This Row],[Tempo]]*$AG$4</f>
        <v>0</v>
      </c>
      <c r="G1296" s="46">
        <f t="shared" si="71"/>
        <v>9.5198520512208908</v>
      </c>
      <c r="H1296" s="47">
        <f>_xlfn.XLOOKUP(Curso[[#This Row],[Tempo Progr Acum]],Controle[Tempo Esperado Acum],Controle[Data corrida],,1,1)</f>
        <v>44797</v>
      </c>
      <c r="I1296" s="44"/>
      <c r="J1296" s="48">
        <f ca="1">IF(Curso[[#This Row],[Data Prevista]]&gt;TODAY(),0,IF(Curso[[#This Row],[Data Prevista]]=TODAY(),3,2))</f>
        <v>0</v>
      </c>
      <c r="K1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6" s="53" t="str">
        <f>IF((Curso[[#This Row],[Estudado]]-7)&lt;$H$2,"",Curso[[#This Row],[Estudado]]-7)</f>
        <v/>
      </c>
      <c r="M1296" s="53" t="str">
        <f>IF((Curso[[#This Row],[Estudado]]-15)&lt;$H$2,"",Curso[[#This Row],[Estudado]]-15)</f>
        <v/>
      </c>
      <c r="N1296" s="53" t="str">
        <f>IF((Curso[[#This Row],[Estudado]]-30)&lt;$H$2,"",Curso[[#This Row],[Estudado]]-30)</f>
        <v/>
      </c>
      <c r="O1296" s="53" t="str">
        <f>IF((Curso[[#This Row],[Estudado]]-60)&lt;$H$2,"",Curso[[#This Row],[Estudado]]-60)</f>
        <v/>
      </c>
      <c r="P1296" s="53" t="str">
        <f>IF((Curso[[#This Row],[Estudado]]-120)&lt;$H$2,"",Curso[[#This Row],[Estudado]]-120)</f>
        <v/>
      </c>
      <c r="Q1296" s="48"/>
    </row>
    <row r="1297" spans="1:17" x14ac:dyDescent="0.25">
      <c r="A1297" s="44">
        <f t="shared" si="72"/>
        <v>1296</v>
      </c>
      <c r="B1297" s="44" t="s">
        <v>823</v>
      </c>
      <c r="C1297" s="44" t="s">
        <v>42</v>
      </c>
      <c r="D1297" s="45">
        <v>1.7245370370370372E-3</v>
      </c>
      <c r="E1297" s="44"/>
      <c r="F1297" s="45">
        <f>Curso[[#This Row],[Tempo]]*$AG$4</f>
        <v>3.4200972065330086E-3</v>
      </c>
      <c r="G1297" s="46">
        <f t="shared" si="71"/>
        <v>9.5232721484274236</v>
      </c>
      <c r="H1297" s="47">
        <f>_xlfn.XLOOKUP(Curso[[#This Row],[Tempo Progr Acum]],Controle[Tempo Esperado Acum],Controle[Data corrida],,1,1)</f>
        <v>44798</v>
      </c>
      <c r="I1297" s="44"/>
      <c r="J1297" s="48">
        <f ca="1">IF(Curso[[#This Row],[Data Prevista]]&gt;TODAY(),0,IF(Curso[[#This Row],[Data Prevista]]=TODAY(),3,2))</f>
        <v>0</v>
      </c>
      <c r="K1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7" s="53" t="str">
        <f>IF((Curso[[#This Row],[Estudado]]-7)&lt;$H$2,"",Curso[[#This Row],[Estudado]]-7)</f>
        <v/>
      </c>
      <c r="M1297" s="53" t="str">
        <f>IF((Curso[[#This Row],[Estudado]]-15)&lt;$H$2,"",Curso[[#This Row],[Estudado]]-15)</f>
        <v/>
      </c>
      <c r="N1297" s="53" t="str">
        <f>IF((Curso[[#This Row],[Estudado]]-30)&lt;$H$2,"",Curso[[#This Row],[Estudado]]-30)</f>
        <v/>
      </c>
      <c r="O1297" s="53" t="str">
        <f>IF((Curso[[#This Row],[Estudado]]-60)&lt;$H$2,"",Curso[[#This Row],[Estudado]]-60)</f>
        <v/>
      </c>
      <c r="P1297" s="53" t="str">
        <f>IF((Curso[[#This Row],[Estudado]]-120)&lt;$H$2,"",Curso[[#This Row],[Estudado]]-120)</f>
        <v/>
      </c>
      <c r="Q1297" s="48"/>
    </row>
    <row r="1298" spans="1:17" x14ac:dyDescent="0.25">
      <c r="A1298" s="44">
        <f t="shared" si="72"/>
        <v>1297</v>
      </c>
      <c r="B1298" s="44" t="s">
        <v>823</v>
      </c>
      <c r="C1298" s="44" t="s">
        <v>1079</v>
      </c>
      <c r="D1298" s="45">
        <v>3.9583333333333337E-3</v>
      </c>
      <c r="E1298" s="44"/>
      <c r="F1298" s="45">
        <f>Curso[[#This Row],[Tempo]]*$AG$4</f>
        <v>7.850156004256972E-3</v>
      </c>
      <c r="G1298" s="46">
        <f t="shared" si="71"/>
        <v>9.5311223044316797</v>
      </c>
      <c r="H1298" s="47">
        <f>_xlfn.XLOOKUP(Curso[[#This Row],[Tempo Progr Acum]],Controle[Tempo Esperado Acum],Controle[Data corrida],,1,1)</f>
        <v>44798</v>
      </c>
      <c r="I1298" s="44"/>
      <c r="J1298" s="48">
        <f ca="1">IF(Curso[[#This Row],[Data Prevista]]&gt;TODAY(),0,IF(Curso[[#This Row],[Data Prevista]]=TODAY(),3,2))</f>
        <v>0</v>
      </c>
      <c r="K1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8" s="53" t="str">
        <f>IF((Curso[[#This Row],[Estudado]]-7)&lt;$H$2,"",Curso[[#This Row],[Estudado]]-7)</f>
        <v/>
      </c>
      <c r="M1298" s="53" t="str">
        <f>IF((Curso[[#This Row],[Estudado]]-15)&lt;$H$2,"",Curso[[#This Row],[Estudado]]-15)</f>
        <v/>
      </c>
      <c r="N1298" s="53" t="str">
        <f>IF((Curso[[#This Row],[Estudado]]-30)&lt;$H$2,"",Curso[[#This Row],[Estudado]]-30)</f>
        <v/>
      </c>
      <c r="O1298" s="53" t="str">
        <f>IF((Curso[[#This Row],[Estudado]]-60)&lt;$H$2,"",Curso[[#This Row],[Estudado]]-60)</f>
        <v/>
      </c>
      <c r="P1298" s="53" t="str">
        <f>IF((Curso[[#This Row],[Estudado]]-120)&lt;$H$2,"",Curso[[#This Row],[Estudado]]-120)</f>
        <v/>
      </c>
      <c r="Q1298" s="48"/>
    </row>
    <row r="1299" spans="1:17" x14ac:dyDescent="0.25">
      <c r="A1299" s="44">
        <f t="shared" si="72"/>
        <v>1298</v>
      </c>
      <c r="B1299" s="44" t="s">
        <v>823</v>
      </c>
      <c r="C1299" s="44" t="s">
        <v>1080</v>
      </c>
      <c r="D1299" s="45">
        <v>4.0509259259259257E-3</v>
      </c>
      <c r="E1299" s="44"/>
      <c r="F1299" s="45">
        <f>Curso[[#This Row],[Tempo]]*$AG$4</f>
        <v>8.0337853844735085E-3</v>
      </c>
      <c r="G1299" s="46">
        <f t="shared" si="71"/>
        <v>9.5391560898161529</v>
      </c>
      <c r="H1299" s="47">
        <f>_xlfn.XLOOKUP(Curso[[#This Row],[Tempo Progr Acum]],Controle[Tempo Esperado Acum],Controle[Data corrida],,1,1)</f>
        <v>44798</v>
      </c>
      <c r="I1299" s="44"/>
      <c r="J1299" s="48">
        <f ca="1">IF(Curso[[#This Row],[Data Prevista]]&gt;TODAY(),0,IF(Curso[[#This Row],[Data Prevista]]=TODAY(),3,2))</f>
        <v>0</v>
      </c>
      <c r="K1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9" s="53" t="str">
        <f>IF((Curso[[#This Row],[Estudado]]-7)&lt;$H$2,"",Curso[[#This Row],[Estudado]]-7)</f>
        <v/>
      </c>
      <c r="M1299" s="53" t="str">
        <f>IF((Curso[[#This Row],[Estudado]]-15)&lt;$H$2,"",Curso[[#This Row],[Estudado]]-15)</f>
        <v/>
      </c>
      <c r="N1299" s="53" t="str">
        <f>IF((Curso[[#This Row],[Estudado]]-30)&lt;$H$2,"",Curso[[#This Row],[Estudado]]-30)</f>
        <v/>
      </c>
      <c r="O1299" s="53" t="str">
        <f>IF((Curso[[#This Row],[Estudado]]-60)&lt;$H$2,"",Curso[[#This Row],[Estudado]]-60)</f>
        <v/>
      </c>
      <c r="P1299" s="53" t="str">
        <f>IF((Curso[[#This Row],[Estudado]]-120)&lt;$H$2,"",Curso[[#This Row],[Estudado]]-120)</f>
        <v/>
      </c>
      <c r="Q1299" s="48"/>
    </row>
    <row r="1300" spans="1:17" x14ac:dyDescent="0.25">
      <c r="A1300" s="44">
        <f t="shared" si="72"/>
        <v>1299</v>
      </c>
      <c r="B1300" s="44" t="s">
        <v>823</v>
      </c>
      <c r="C1300" s="44" t="s">
        <v>1081</v>
      </c>
      <c r="D1300" s="45">
        <v>4.108796296296297E-3</v>
      </c>
      <c r="E1300" s="44"/>
      <c r="F1300" s="45">
        <f>Curso[[#This Row],[Tempo]]*$AG$4</f>
        <v>8.1485537471088464E-3</v>
      </c>
      <c r="G1300" s="46">
        <f t="shared" si="71"/>
        <v>9.5473046435632618</v>
      </c>
      <c r="H1300" s="47">
        <f>_xlfn.XLOOKUP(Curso[[#This Row],[Tempo Progr Acum]],Controle[Tempo Esperado Acum],Controle[Data corrida],,1,1)</f>
        <v>44798</v>
      </c>
      <c r="I1300" s="44"/>
      <c r="J1300" s="48">
        <f ca="1">IF(Curso[[#This Row],[Data Prevista]]&gt;TODAY(),0,IF(Curso[[#This Row],[Data Prevista]]=TODAY(),3,2))</f>
        <v>0</v>
      </c>
      <c r="K1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0" s="53" t="str">
        <f>IF((Curso[[#This Row],[Estudado]]-7)&lt;$H$2,"",Curso[[#This Row],[Estudado]]-7)</f>
        <v/>
      </c>
      <c r="M1300" s="53" t="str">
        <f>IF((Curso[[#This Row],[Estudado]]-15)&lt;$H$2,"",Curso[[#This Row],[Estudado]]-15)</f>
        <v/>
      </c>
      <c r="N1300" s="53" t="str">
        <f>IF((Curso[[#This Row],[Estudado]]-30)&lt;$H$2,"",Curso[[#This Row],[Estudado]]-30)</f>
        <v/>
      </c>
      <c r="O1300" s="53" t="str">
        <f>IF((Curso[[#This Row],[Estudado]]-60)&lt;$H$2,"",Curso[[#This Row],[Estudado]]-60)</f>
        <v/>
      </c>
      <c r="P1300" s="53" t="str">
        <f>IF((Curso[[#This Row],[Estudado]]-120)&lt;$H$2,"",Curso[[#This Row],[Estudado]]-120)</f>
        <v/>
      </c>
      <c r="Q1300" s="48"/>
    </row>
    <row r="1301" spans="1:17" x14ac:dyDescent="0.25">
      <c r="A1301" s="44">
        <f t="shared" si="72"/>
        <v>1300</v>
      </c>
      <c r="B1301" s="44" t="s">
        <v>823</v>
      </c>
      <c r="C1301" s="44" t="s">
        <v>1082</v>
      </c>
      <c r="D1301" s="45">
        <v>0</v>
      </c>
      <c r="E1301" s="44" t="s">
        <v>7</v>
      </c>
      <c r="F1301" s="45">
        <f>Curso[[#This Row],[Tempo]]*$AG$4</f>
        <v>0</v>
      </c>
      <c r="G1301" s="46">
        <f t="shared" si="71"/>
        <v>9.5473046435632618</v>
      </c>
      <c r="H1301" s="47">
        <f>_xlfn.XLOOKUP(Curso[[#This Row],[Tempo Progr Acum]],Controle[Tempo Esperado Acum],Controle[Data corrida],,1,1)</f>
        <v>44798</v>
      </c>
      <c r="I1301" s="44"/>
      <c r="J1301" s="48">
        <f ca="1">IF(Curso[[#This Row],[Data Prevista]]&gt;TODAY(),0,IF(Curso[[#This Row],[Data Prevista]]=TODAY(),3,2))</f>
        <v>0</v>
      </c>
      <c r="K1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1" s="53" t="str">
        <f>IF((Curso[[#This Row],[Estudado]]-7)&lt;$H$2,"",Curso[[#This Row],[Estudado]]-7)</f>
        <v/>
      </c>
      <c r="M1301" s="53" t="str">
        <f>IF((Curso[[#This Row],[Estudado]]-15)&lt;$H$2,"",Curso[[#This Row],[Estudado]]-15)</f>
        <v/>
      </c>
      <c r="N1301" s="53" t="str">
        <f>IF((Curso[[#This Row],[Estudado]]-30)&lt;$H$2,"",Curso[[#This Row],[Estudado]]-30)</f>
        <v/>
      </c>
      <c r="O1301" s="53" t="str">
        <f>IF((Curso[[#This Row],[Estudado]]-60)&lt;$H$2,"",Curso[[#This Row],[Estudado]]-60)</f>
        <v/>
      </c>
      <c r="P1301" s="53" t="str">
        <f>IF((Curso[[#This Row],[Estudado]]-120)&lt;$H$2,"",Curso[[#This Row],[Estudado]]-120)</f>
        <v/>
      </c>
      <c r="Q1301" s="48"/>
    </row>
    <row r="1302" spans="1:17" x14ac:dyDescent="0.25">
      <c r="A1302" s="44">
        <f t="shared" si="72"/>
        <v>1301</v>
      </c>
      <c r="B1302" s="44" t="s">
        <v>823</v>
      </c>
      <c r="C1302" s="44" t="s">
        <v>1083</v>
      </c>
      <c r="D1302" s="45">
        <v>3.9583333333333337E-3</v>
      </c>
      <c r="E1302" s="44"/>
      <c r="F1302" s="45">
        <f>Curso[[#This Row],[Tempo]]*$AG$4</f>
        <v>7.850156004256972E-3</v>
      </c>
      <c r="G1302" s="46">
        <f t="shared" si="71"/>
        <v>9.5551547995675179</v>
      </c>
      <c r="H1302" s="47">
        <f>_xlfn.XLOOKUP(Curso[[#This Row],[Tempo Progr Acum]],Controle[Tempo Esperado Acum],Controle[Data corrida],,1,1)</f>
        <v>44798</v>
      </c>
      <c r="I1302" s="44"/>
      <c r="J1302" s="48">
        <f ca="1">IF(Curso[[#This Row],[Data Prevista]]&gt;TODAY(),0,IF(Curso[[#This Row],[Data Prevista]]=TODAY(),3,2))</f>
        <v>0</v>
      </c>
      <c r="K1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2" s="53" t="str">
        <f>IF((Curso[[#This Row],[Estudado]]-7)&lt;$H$2,"",Curso[[#This Row],[Estudado]]-7)</f>
        <v/>
      </c>
      <c r="M1302" s="53" t="str">
        <f>IF((Curso[[#This Row],[Estudado]]-15)&lt;$H$2,"",Curso[[#This Row],[Estudado]]-15)</f>
        <v/>
      </c>
      <c r="N1302" s="53" t="str">
        <f>IF((Curso[[#This Row],[Estudado]]-30)&lt;$H$2,"",Curso[[#This Row],[Estudado]]-30)</f>
        <v/>
      </c>
      <c r="O1302" s="53" t="str">
        <f>IF((Curso[[#This Row],[Estudado]]-60)&lt;$H$2,"",Curso[[#This Row],[Estudado]]-60)</f>
        <v/>
      </c>
      <c r="P1302" s="53" t="str">
        <f>IF((Curso[[#This Row],[Estudado]]-120)&lt;$H$2,"",Curso[[#This Row],[Estudado]]-120)</f>
        <v/>
      </c>
      <c r="Q1302" s="48"/>
    </row>
    <row r="1303" spans="1:17" x14ac:dyDescent="0.25">
      <c r="A1303" s="44">
        <f t="shared" si="72"/>
        <v>1302</v>
      </c>
      <c r="B1303" s="44" t="s">
        <v>823</v>
      </c>
      <c r="C1303" s="44" t="s">
        <v>1084</v>
      </c>
      <c r="D1303" s="45">
        <v>3.9120370370370368E-3</v>
      </c>
      <c r="E1303" s="44"/>
      <c r="F1303" s="45">
        <f>Curso[[#This Row],[Tempo]]*$AG$4</f>
        <v>7.7583413141487029E-3</v>
      </c>
      <c r="G1303" s="46">
        <f t="shared" si="71"/>
        <v>9.5629131408816672</v>
      </c>
      <c r="H1303" s="47">
        <f>_xlfn.XLOOKUP(Curso[[#This Row],[Tempo Progr Acum]],Controle[Tempo Esperado Acum],Controle[Data corrida],,1,1)</f>
        <v>44798</v>
      </c>
      <c r="I1303" s="44"/>
      <c r="J1303" s="48">
        <f ca="1">IF(Curso[[#This Row],[Data Prevista]]&gt;TODAY(),0,IF(Curso[[#This Row],[Data Prevista]]=TODAY(),3,2))</f>
        <v>0</v>
      </c>
      <c r="K1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3" s="53" t="str">
        <f>IF((Curso[[#This Row],[Estudado]]-7)&lt;$H$2,"",Curso[[#This Row],[Estudado]]-7)</f>
        <v/>
      </c>
      <c r="M1303" s="53" t="str">
        <f>IF((Curso[[#This Row],[Estudado]]-15)&lt;$H$2,"",Curso[[#This Row],[Estudado]]-15)</f>
        <v/>
      </c>
      <c r="N1303" s="53" t="str">
        <f>IF((Curso[[#This Row],[Estudado]]-30)&lt;$H$2,"",Curso[[#This Row],[Estudado]]-30)</f>
        <v/>
      </c>
      <c r="O1303" s="53" t="str">
        <f>IF((Curso[[#This Row],[Estudado]]-60)&lt;$H$2,"",Curso[[#This Row],[Estudado]]-60)</f>
        <v/>
      </c>
      <c r="P1303" s="53" t="str">
        <f>IF((Curso[[#This Row],[Estudado]]-120)&lt;$H$2,"",Curso[[#This Row],[Estudado]]-120)</f>
        <v/>
      </c>
      <c r="Q1303" s="48"/>
    </row>
    <row r="1304" spans="1:17" x14ac:dyDescent="0.25">
      <c r="A1304" s="44">
        <f t="shared" si="72"/>
        <v>1303</v>
      </c>
      <c r="B1304" s="44" t="s">
        <v>823</v>
      </c>
      <c r="C1304" s="44" t="s">
        <v>1085</v>
      </c>
      <c r="D1304" s="45">
        <v>4.3055555555555555E-3</v>
      </c>
      <c r="E1304" s="44"/>
      <c r="F1304" s="45">
        <f>Curso[[#This Row],[Tempo]]*$AG$4</f>
        <v>8.5387661800689872E-3</v>
      </c>
      <c r="G1304" s="46">
        <f t="shared" si="71"/>
        <v>9.5714519070617357</v>
      </c>
      <c r="H1304" s="47">
        <f>_xlfn.XLOOKUP(Curso[[#This Row],[Tempo Progr Acum]],Controle[Tempo Esperado Acum],Controle[Data corrida],,1,1)</f>
        <v>44798</v>
      </c>
      <c r="I1304" s="44"/>
      <c r="J1304" s="48">
        <f ca="1">IF(Curso[[#This Row],[Data Prevista]]&gt;TODAY(),0,IF(Curso[[#This Row],[Data Prevista]]=TODAY(),3,2))</f>
        <v>0</v>
      </c>
      <c r="K1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4" s="53" t="str">
        <f>IF((Curso[[#This Row],[Estudado]]-7)&lt;$H$2,"",Curso[[#This Row],[Estudado]]-7)</f>
        <v/>
      </c>
      <c r="M1304" s="53" t="str">
        <f>IF((Curso[[#This Row],[Estudado]]-15)&lt;$H$2,"",Curso[[#This Row],[Estudado]]-15)</f>
        <v/>
      </c>
      <c r="N1304" s="53" t="str">
        <f>IF((Curso[[#This Row],[Estudado]]-30)&lt;$H$2,"",Curso[[#This Row],[Estudado]]-30)</f>
        <v/>
      </c>
      <c r="O1304" s="53" t="str">
        <f>IF((Curso[[#This Row],[Estudado]]-60)&lt;$H$2,"",Curso[[#This Row],[Estudado]]-60)</f>
        <v/>
      </c>
      <c r="P1304" s="53" t="str">
        <f>IF((Curso[[#This Row],[Estudado]]-120)&lt;$H$2,"",Curso[[#This Row],[Estudado]]-120)</f>
        <v/>
      </c>
      <c r="Q1304" s="48"/>
    </row>
    <row r="1305" spans="1:17" x14ac:dyDescent="0.25">
      <c r="A1305" s="44">
        <f t="shared" si="72"/>
        <v>1304</v>
      </c>
      <c r="B1305" s="44" t="s">
        <v>823</v>
      </c>
      <c r="C1305" s="44" t="s">
        <v>1086</v>
      </c>
      <c r="D1305" s="45">
        <v>4.6180555555555558E-3</v>
      </c>
      <c r="E1305" s="44"/>
      <c r="F1305" s="45">
        <f>Curso[[#This Row],[Tempo]]*$AG$4</f>
        <v>9.1585153382998004E-3</v>
      </c>
      <c r="G1305" s="46">
        <f t="shared" si="71"/>
        <v>9.580610422400035</v>
      </c>
      <c r="H1305" s="47">
        <f>_xlfn.XLOOKUP(Curso[[#This Row],[Tempo Progr Acum]],Controle[Tempo Esperado Acum],Controle[Data corrida],,1,1)</f>
        <v>44798</v>
      </c>
      <c r="I1305" s="44"/>
      <c r="J1305" s="48">
        <f ca="1">IF(Curso[[#This Row],[Data Prevista]]&gt;TODAY(),0,IF(Curso[[#This Row],[Data Prevista]]=TODAY(),3,2))</f>
        <v>0</v>
      </c>
      <c r="K1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5" s="53" t="str">
        <f>IF((Curso[[#This Row],[Estudado]]-7)&lt;$H$2,"",Curso[[#This Row],[Estudado]]-7)</f>
        <v/>
      </c>
      <c r="M1305" s="53" t="str">
        <f>IF((Curso[[#This Row],[Estudado]]-15)&lt;$H$2,"",Curso[[#This Row],[Estudado]]-15)</f>
        <v/>
      </c>
      <c r="N1305" s="53" t="str">
        <f>IF((Curso[[#This Row],[Estudado]]-30)&lt;$H$2,"",Curso[[#This Row],[Estudado]]-30)</f>
        <v/>
      </c>
      <c r="O1305" s="53" t="str">
        <f>IF((Curso[[#This Row],[Estudado]]-60)&lt;$H$2,"",Curso[[#This Row],[Estudado]]-60)</f>
        <v/>
      </c>
      <c r="P1305" s="53" t="str">
        <f>IF((Curso[[#This Row],[Estudado]]-120)&lt;$H$2,"",Curso[[#This Row],[Estudado]]-120)</f>
        <v/>
      </c>
      <c r="Q1305" s="48"/>
    </row>
    <row r="1306" spans="1:17" x14ac:dyDescent="0.25">
      <c r="A1306" s="44">
        <f t="shared" si="72"/>
        <v>1305</v>
      </c>
      <c r="B1306" s="44" t="s">
        <v>823</v>
      </c>
      <c r="C1306" s="44" t="s">
        <v>1087</v>
      </c>
      <c r="D1306" s="45">
        <v>3.414351851851852E-3</v>
      </c>
      <c r="E1306" s="44"/>
      <c r="F1306" s="45">
        <f>Curso[[#This Row],[Tempo]]*$AG$4</f>
        <v>6.7713333954848151E-3</v>
      </c>
      <c r="G1306" s="46">
        <f t="shared" si="71"/>
        <v>9.5873817557955192</v>
      </c>
      <c r="H1306" s="47">
        <f>_xlfn.XLOOKUP(Curso[[#This Row],[Tempo Progr Acum]],Controle[Tempo Esperado Acum],Controle[Data corrida],,1,1)</f>
        <v>44798</v>
      </c>
      <c r="I1306" s="44"/>
      <c r="J1306" s="48">
        <f ca="1">IF(Curso[[#This Row],[Data Prevista]]&gt;TODAY(),0,IF(Curso[[#This Row],[Data Prevista]]=TODAY(),3,2))</f>
        <v>0</v>
      </c>
      <c r="K1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6" s="53" t="str">
        <f>IF((Curso[[#This Row],[Estudado]]-7)&lt;$H$2,"",Curso[[#This Row],[Estudado]]-7)</f>
        <v/>
      </c>
      <c r="M1306" s="53" t="str">
        <f>IF((Curso[[#This Row],[Estudado]]-15)&lt;$H$2,"",Curso[[#This Row],[Estudado]]-15)</f>
        <v/>
      </c>
      <c r="N1306" s="53" t="str">
        <f>IF((Curso[[#This Row],[Estudado]]-30)&lt;$H$2,"",Curso[[#This Row],[Estudado]]-30)</f>
        <v/>
      </c>
      <c r="O1306" s="53" t="str">
        <f>IF((Curso[[#This Row],[Estudado]]-60)&lt;$H$2,"",Curso[[#This Row],[Estudado]]-60)</f>
        <v/>
      </c>
      <c r="P1306" s="53" t="str">
        <f>IF((Curso[[#This Row],[Estudado]]-120)&lt;$H$2,"",Curso[[#This Row],[Estudado]]-120)</f>
        <v/>
      </c>
      <c r="Q1306" s="48"/>
    </row>
    <row r="1307" spans="1:17" x14ac:dyDescent="0.25">
      <c r="A1307" s="44">
        <f t="shared" si="72"/>
        <v>1306</v>
      </c>
      <c r="B1307" s="44" t="s">
        <v>823</v>
      </c>
      <c r="C1307" s="44" t="s">
        <v>1088</v>
      </c>
      <c r="D1307" s="45">
        <v>4.1319444444444442E-3</v>
      </c>
      <c r="E1307" s="44"/>
      <c r="F1307" s="45">
        <f>Curso[[#This Row],[Tempo]]*$AG$4</f>
        <v>8.1944610921629787E-3</v>
      </c>
      <c r="G1307" s="46">
        <f t="shared" si="71"/>
        <v>9.5955762168876824</v>
      </c>
      <c r="H1307" s="47">
        <f>_xlfn.XLOOKUP(Curso[[#This Row],[Tempo Progr Acum]],Controle[Tempo Esperado Acum],Controle[Data corrida],,1,1)</f>
        <v>44798</v>
      </c>
      <c r="I1307" s="44"/>
      <c r="J1307" s="48">
        <f ca="1">IF(Curso[[#This Row],[Data Prevista]]&gt;TODAY(),0,IF(Curso[[#This Row],[Data Prevista]]=TODAY(),3,2))</f>
        <v>0</v>
      </c>
      <c r="K1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7" s="53" t="str">
        <f>IF((Curso[[#This Row],[Estudado]]-7)&lt;$H$2,"",Curso[[#This Row],[Estudado]]-7)</f>
        <v/>
      </c>
      <c r="M1307" s="53" t="str">
        <f>IF((Curso[[#This Row],[Estudado]]-15)&lt;$H$2,"",Curso[[#This Row],[Estudado]]-15)</f>
        <v/>
      </c>
      <c r="N1307" s="53" t="str">
        <f>IF((Curso[[#This Row],[Estudado]]-30)&lt;$H$2,"",Curso[[#This Row],[Estudado]]-30)</f>
        <v/>
      </c>
      <c r="O1307" s="53" t="str">
        <f>IF((Curso[[#This Row],[Estudado]]-60)&lt;$H$2,"",Curso[[#This Row],[Estudado]]-60)</f>
        <v/>
      </c>
      <c r="P1307" s="53" t="str">
        <f>IF((Curso[[#This Row],[Estudado]]-120)&lt;$H$2,"",Curso[[#This Row],[Estudado]]-120)</f>
        <v/>
      </c>
      <c r="Q1307" s="48"/>
    </row>
    <row r="1308" spans="1:17" x14ac:dyDescent="0.25">
      <c r="A1308" s="44">
        <f t="shared" si="72"/>
        <v>1307</v>
      </c>
      <c r="B1308" s="44" t="s">
        <v>823</v>
      </c>
      <c r="C1308" s="44" t="s">
        <v>1089</v>
      </c>
      <c r="D1308" s="45">
        <v>3.3333333333333335E-3</v>
      </c>
      <c r="E1308" s="44"/>
      <c r="F1308" s="45">
        <f>Curso[[#This Row],[Tempo]]*$AG$4</f>
        <v>6.6106576877953457E-3</v>
      </c>
      <c r="G1308" s="46">
        <f t="shared" si="71"/>
        <v>9.6021868745754784</v>
      </c>
      <c r="H1308" s="47">
        <f>_xlfn.XLOOKUP(Curso[[#This Row],[Tempo Progr Acum]],Controle[Tempo Esperado Acum],Controle[Data corrida],,1,1)</f>
        <v>44798</v>
      </c>
      <c r="I1308" s="44"/>
      <c r="J1308" s="48">
        <f ca="1">IF(Curso[[#This Row],[Data Prevista]]&gt;TODAY(),0,IF(Curso[[#This Row],[Data Prevista]]=TODAY(),3,2))</f>
        <v>0</v>
      </c>
      <c r="K1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8" s="53" t="str">
        <f>IF((Curso[[#This Row],[Estudado]]-7)&lt;$H$2,"",Curso[[#This Row],[Estudado]]-7)</f>
        <v/>
      </c>
      <c r="M1308" s="53" t="str">
        <f>IF((Curso[[#This Row],[Estudado]]-15)&lt;$H$2,"",Curso[[#This Row],[Estudado]]-15)</f>
        <v/>
      </c>
      <c r="N1308" s="53" t="str">
        <f>IF((Curso[[#This Row],[Estudado]]-30)&lt;$H$2,"",Curso[[#This Row],[Estudado]]-30)</f>
        <v/>
      </c>
      <c r="O1308" s="53" t="str">
        <f>IF((Curso[[#This Row],[Estudado]]-60)&lt;$H$2,"",Curso[[#This Row],[Estudado]]-60)</f>
        <v/>
      </c>
      <c r="P1308" s="53" t="str">
        <f>IF((Curso[[#This Row],[Estudado]]-120)&lt;$H$2,"",Curso[[#This Row],[Estudado]]-120)</f>
        <v/>
      </c>
      <c r="Q1308" s="48"/>
    </row>
    <row r="1309" spans="1:17" x14ac:dyDescent="0.25">
      <c r="A1309" s="44">
        <f t="shared" si="72"/>
        <v>1308</v>
      </c>
      <c r="B1309" s="44" t="s">
        <v>823</v>
      </c>
      <c r="C1309" s="44" t="s">
        <v>1090</v>
      </c>
      <c r="D1309" s="45">
        <v>1.712962962962963E-3</v>
      </c>
      <c r="E1309" s="44"/>
      <c r="F1309" s="45">
        <f>Curso[[#This Row],[Tempo]]*$AG$4</f>
        <v>3.3971435340059411E-3</v>
      </c>
      <c r="G1309" s="46">
        <f t="shared" si="71"/>
        <v>9.605584018109484</v>
      </c>
      <c r="H1309" s="47">
        <f>_xlfn.XLOOKUP(Curso[[#This Row],[Tempo Progr Acum]],Controle[Tempo Esperado Acum],Controle[Data corrida],,1,1)</f>
        <v>44798</v>
      </c>
      <c r="I1309" s="44"/>
      <c r="J1309" s="48">
        <f ca="1">IF(Curso[[#This Row],[Data Prevista]]&gt;TODAY(),0,IF(Curso[[#This Row],[Data Prevista]]=TODAY(),3,2))</f>
        <v>0</v>
      </c>
      <c r="K1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9" s="53" t="str">
        <f>IF((Curso[[#This Row],[Estudado]]-7)&lt;$H$2,"",Curso[[#This Row],[Estudado]]-7)</f>
        <v/>
      </c>
      <c r="M1309" s="53" t="str">
        <f>IF((Curso[[#This Row],[Estudado]]-15)&lt;$H$2,"",Curso[[#This Row],[Estudado]]-15)</f>
        <v/>
      </c>
      <c r="N1309" s="53" t="str">
        <f>IF((Curso[[#This Row],[Estudado]]-30)&lt;$H$2,"",Curso[[#This Row],[Estudado]]-30)</f>
        <v/>
      </c>
      <c r="O1309" s="53" t="str">
        <f>IF((Curso[[#This Row],[Estudado]]-60)&lt;$H$2,"",Curso[[#This Row],[Estudado]]-60)</f>
        <v/>
      </c>
      <c r="P1309" s="53" t="str">
        <f>IF((Curso[[#This Row],[Estudado]]-120)&lt;$H$2,"",Curso[[#This Row],[Estudado]]-120)</f>
        <v/>
      </c>
      <c r="Q1309" s="48"/>
    </row>
    <row r="1310" spans="1:17" x14ac:dyDescent="0.25">
      <c r="A1310" s="44">
        <f t="shared" si="72"/>
        <v>1309</v>
      </c>
      <c r="B1310" s="44" t="s">
        <v>823</v>
      </c>
      <c r="C1310" s="44" t="s">
        <v>1091</v>
      </c>
      <c r="D1310" s="45">
        <v>1.4814814814814814E-3</v>
      </c>
      <c r="E1310" s="44"/>
      <c r="F1310" s="45">
        <f>Curso[[#This Row],[Tempo]]*$AG$4</f>
        <v>2.9380700834645977E-3</v>
      </c>
      <c r="G1310" s="46">
        <f t="shared" si="71"/>
        <v>9.6085220881929487</v>
      </c>
      <c r="H1310" s="47">
        <f>_xlfn.XLOOKUP(Curso[[#This Row],[Tempo Progr Acum]],Controle[Tempo Esperado Acum],Controle[Data corrida],,1,1)</f>
        <v>44799</v>
      </c>
      <c r="I1310" s="44"/>
      <c r="J1310" s="48">
        <f ca="1">IF(Curso[[#This Row],[Data Prevista]]&gt;TODAY(),0,IF(Curso[[#This Row],[Data Prevista]]=TODAY(),3,2))</f>
        <v>0</v>
      </c>
      <c r="K1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0" s="53" t="str">
        <f>IF((Curso[[#This Row],[Estudado]]-7)&lt;$H$2,"",Curso[[#This Row],[Estudado]]-7)</f>
        <v/>
      </c>
      <c r="M1310" s="53" t="str">
        <f>IF((Curso[[#This Row],[Estudado]]-15)&lt;$H$2,"",Curso[[#This Row],[Estudado]]-15)</f>
        <v/>
      </c>
      <c r="N1310" s="53" t="str">
        <f>IF((Curso[[#This Row],[Estudado]]-30)&lt;$H$2,"",Curso[[#This Row],[Estudado]]-30)</f>
        <v/>
      </c>
      <c r="O1310" s="53" t="str">
        <f>IF((Curso[[#This Row],[Estudado]]-60)&lt;$H$2,"",Curso[[#This Row],[Estudado]]-60)</f>
        <v/>
      </c>
      <c r="P1310" s="53" t="str">
        <f>IF((Curso[[#This Row],[Estudado]]-120)&lt;$H$2,"",Curso[[#This Row],[Estudado]]-120)</f>
        <v/>
      </c>
      <c r="Q1310" s="48"/>
    </row>
    <row r="1311" spans="1:17" x14ac:dyDescent="0.25">
      <c r="A1311" s="44">
        <f t="shared" si="72"/>
        <v>1310</v>
      </c>
      <c r="B1311" s="44" t="s">
        <v>823</v>
      </c>
      <c r="C1311" s="44" t="s">
        <v>1092</v>
      </c>
      <c r="D1311" s="45">
        <v>1.5972222222222221E-3</v>
      </c>
      <c r="E1311" s="44"/>
      <c r="F1311" s="45">
        <f>Curso[[#This Row],[Tempo]]*$AG$4</f>
        <v>3.1676068087352692E-3</v>
      </c>
      <c r="G1311" s="46">
        <f t="shared" si="71"/>
        <v>9.6116896950016848</v>
      </c>
      <c r="H1311" s="47">
        <f>_xlfn.XLOOKUP(Curso[[#This Row],[Tempo Progr Acum]],Controle[Tempo Esperado Acum],Controle[Data corrida],,1,1)</f>
        <v>44799</v>
      </c>
      <c r="I1311" s="44"/>
      <c r="J1311" s="48">
        <f ca="1">IF(Curso[[#This Row],[Data Prevista]]&gt;TODAY(),0,IF(Curso[[#This Row],[Data Prevista]]=TODAY(),3,2))</f>
        <v>0</v>
      </c>
      <c r="K1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1" s="53" t="str">
        <f>IF((Curso[[#This Row],[Estudado]]-7)&lt;$H$2,"",Curso[[#This Row],[Estudado]]-7)</f>
        <v/>
      </c>
      <c r="M1311" s="53" t="str">
        <f>IF((Curso[[#This Row],[Estudado]]-15)&lt;$H$2,"",Curso[[#This Row],[Estudado]]-15)</f>
        <v/>
      </c>
      <c r="N1311" s="53" t="str">
        <f>IF((Curso[[#This Row],[Estudado]]-30)&lt;$H$2,"",Curso[[#This Row],[Estudado]]-30)</f>
        <v/>
      </c>
      <c r="O1311" s="53" t="str">
        <f>IF((Curso[[#This Row],[Estudado]]-60)&lt;$H$2,"",Curso[[#This Row],[Estudado]]-60)</f>
        <v/>
      </c>
      <c r="P1311" s="53" t="str">
        <f>IF((Curso[[#This Row],[Estudado]]-120)&lt;$H$2,"",Curso[[#This Row],[Estudado]]-120)</f>
        <v/>
      </c>
      <c r="Q1311" s="48"/>
    </row>
    <row r="1312" spans="1:17" x14ac:dyDescent="0.25">
      <c r="A1312" s="44">
        <f t="shared" si="72"/>
        <v>1311</v>
      </c>
      <c r="B1312" s="44" t="s">
        <v>823</v>
      </c>
      <c r="C1312" s="44" t="s">
        <v>1093</v>
      </c>
      <c r="D1312" s="45">
        <v>3.3333333333333335E-3</v>
      </c>
      <c r="E1312" s="44"/>
      <c r="F1312" s="45">
        <f>Curso[[#This Row],[Tempo]]*$AG$4</f>
        <v>6.6106576877953457E-3</v>
      </c>
      <c r="G1312" s="46">
        <f t="shared" si="71"/>
        <v>9.6183003526894808</v>
      </c>
      <c r="H1312" s="47">
        <f>_xlfn.XLOOKUP(Curso[[#This Row],[Tempo Progr Acum]],Controle[Tempo Esperado Acum],Controle[Data corrida],,1,1)</f>
        <v>44799</v>
      </c>
      <c r="I1312" s="44"/>
      <c r="J1312" s="48">
        <f ca="1">IF(Curso[[#This Row],[Data Prevista]]&gt;TODAY(),0,IF(Curso[[#This Row],[Data Prevista]]=TODAY(),3,2))</f>
        <v>0</v>
      </c>
      <c r="K1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2" s="53" t="str">
        <f>IF((Curso[[#This Row],[Estudado]]-7)&lt;$H$2,"",Curso[[#This Row],[Estudado]]-7)</f>
        <v/>
      </c>
      <c r="M1312" s="53" t="str">
        <f>IF((Curso[[#This Row],[Estudado]]-15)&lt;$H$2,"",Curso[[#This Row],[Estudado]]-15)</f>
        <v/>
      </c>
      <c r="N1312" s="53" t="str">
        <f>IF((Curso[[#This Row],[Estudado]]-30)&lt;$H$2,"",Curso[[#This Row],[Estudado]]-30)</f>
        <v/>
      </c>
      <c r="O1312" s="53" t="str">
        <f>IF((Curso[[#This Row],[Estudado]]-60)&lt;$H$2,"",Curso[[#This Row],[Estudado]]-60)</f>
        <v/>
      </c>
      <c r="P1312" s="53" t="str">
        <f>IF((Curso[[#This Row],[Estudado]]-120)&lt;$H$2,"",Curso[[#This Row],[Estudado]]-120)</f>
        <v/>
      </c>
      <c r="Q1312" s="48"/>
    </row>
    <row r="1313" spans="1:17" x14ac:dyDescent="0.25">
      <c r="A1313" s="44">
        <f t="shared" si="72"/>
        <v>1312</v>
      </c>
      <c r="B1313" s="44" t="s">
        <v>823</v>
      </c>
      <c r="C1313" s="44" t="s">
        <v>1094</v>
      </c>
      <c r="D1313" s="45">
        <v>1.5740740740740741E-3</v>
      </c>
      <c r="E1313" s="44"/>
      <c r="F1313" s="45">
        <f>Curso[[#This Row],[Tempo]]*$AG$4</f>
        <v>3.1216994636811351E-3</v>
      </c>
      <c r="G1313" s="46">
        <f t="shared" si="71"/>
        <v>9.6214220521531626</v>
      </c>
      <c r="H1313" s="47">
        <f>_xlfn.XLOOKUP(Curso[[#This Row],[Tempo Progr Acum]],Controle[Tempo Esperado Acum],Controle[Data corrida],,1,1)</f>
        <v>44799</v>
      </c>
      <c r="I1313" s="44"/>
      <c r="J1313" s="48">
        <f ca="1">IF(Curso[[#This Row],[Data Prevista]]&gt;TODAY(),0,IF(Curso[[#This Row],[Data Prevista]]=TODAY(),3,2))</f>
        <v>0</v>
      </c>
      <c r="K1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3" s="53" t="str">
        <f>IF((Curso[[#This Row],[Estudado]]-7)&lt;$H$2,"",Curso[[#This Row],[Estudado]]-7)</f>
        <v/>
      </c>
      <c r="M1313" s="53" t="str">
        <f>IF((Curso[[#This Row],[Estudado]]-15)&lt;$H$2,"",Curso[[#This Row],[Estudado]]-15)</f>
        <v/>
      </c>
      <c r="N1313" s="53" t="str">
        <f>IF((Curso[[#This Row],[Estudado]]-30)&lt;$H$2,"",Curso[[#This Row],[Estudado]]-30)</f>
        <v/>
      </c>
      <c r="O1313" s="53" t="str">
        <f>IF((Curso[[#This Row],[Estudado]]-60)&lt;$H$2,"",Curso[[#This Row],[Estudado]]-60)</f>
        <v/>
      </c>
      <c r="P1313" s="53" t="str">
        <f>IF((Curso[[#This Row],[Estudado]]-120)&lt;$H$2,"",Curso[[#This Row],[Estudado]]-120)</f>
        <v/>
      </c>
      <c r="Q1313" s="48"/>
    </row>
    <row r="1314" spans="1:17" x14ac:dyDescent="0.25">
      <c r="A1314" s="44">
        <f t="shared" si="72"/>
        <v>1313</v>
      </c>
      <c r="B1314" s="44" t="s">
        <v>823</v>
      </c>
      <c r="C1314" s="44" t="s">
        <v>1095</v>
      </c>
      <c r="D1314" s="45">
        <v>4.6990740740740743E-3</v>
      </c>
      <c r="E1314" s="44"/>
      <c r="F1314" s="45">
        <f>Curso[[#This Row],[Tempo]]*$AG$4</f>
        <v>9.3191910459892707E-3</v>
      </c>
      <c r="G1314" s="46">
        <f t="shared" si="71"/>
        <v>9.6307412431991519</v>
      </c>
      <c r="H1314" s="47">
        <f>_xlfn.XLOOKUP(Curso[[#This Row],[Tempo Progr Acum]],Controle[Tempo Esperado Acum],Controle[Data corrida],,1,1)</f>
        <v>44799</v>
      </c>
      <c r="I1314" s="44"/>
      <c r="J1314" s="48">
        <f ca="1">IF(Curso[[#This Row],[Data Prevista]]&gt;TODAY(),0,IF(Curso[[#This Row],[Data Prevista]]=TODAY(),3,2))</f>
        <v>0</v>
      </c>
      <c r="K1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4" s="53" t="str">
        <f>IF((Curso[[#This Row],[Estudado]]-7)&lt;$H$2,"",Curso[[#This Row],[Estudado]]-7)</f>
        <v/>
      </c>
      <c r="M1314" s="53" t="str">
        <f>IF((Curso[[#This Row],[Estudado]]-15)&lt;$H$2,"",Curso[[#This Row],[Estudado]]-15)</f>
        <v/>
      </c>
      <c r="N1314" s="53" t="str">
        <f>IF((Curso[[#This Row],[Estudado]]-30)&lt;$H$2,"",Curso[[#This Row],[Estudado]]-30)</f>
        <v/>
      </c>
      <c r="O1314" s="53" t="str">
        <f>IF((Curso[[#This Row],[Estudado]]-60)&lt;$H$2,"",Curso[[#This Row],[Estudado]]-60)</f>
        <v/>
      </c>
      <c r="P1314" s="53" t="str">
        <f>IF((Curso[[#This Row],[Estudado]]-120)&lt;$H$2,"",Curso[[#This Row],[Estudado]]-120)</f>
        <v/>
      </c>
      <c r="Q1314" s="48"/>
    </row>
    <row r="1315" spans="1:17" x14ac:dyDescent="0.25">
      <c r="A1315" s="44">
        <f t="shared" si="72"/>
        <v>1314</v>
      </c>
      <c r="B1315" s="44" t="s">
        <v>823</v>
      </c>
      <c r="C1315" s="44" t="s">
        <v>39</v>
      </c>
      <c r="D1315" s="45">
        <v>0</v>
      </c>
      <c r="E1315" s="44" t="s">
        <v>7</v>
      </c>
      <c r="F1315" s="45">
        <f>Curso[[#This Row],[Tempo]]*$AG$4</f>
        <v>0</v>
      </c>
      <c r="G1315" s="46">
        <f t="shared" si="71"/>
        <v>9.6307412431991519</v>
      </c>
      <c r="H1315" s="47">
        <f>_xlfn.XLOOKUP(Curso[[#This Row],[Tempo Progr Acum]],Controle[Tempo Esperado Acum],Controle[Data corrida],,1,1)</f>
        <v>44799</v>
      </c>
      <c r="I1315" s="44"/>
      <c r="J1315" s="48">
        <f ca="1">IF(Curso[[#This Row],[Data Prevista]]&gt;TODAY(),0,IF(Curso[[#This Row],[Data Prevista]]=TODAY(),3,2))</f>
        <v>0</v>
      </c>
      <c r="K1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5" s="53" t="str">
        <f>IF((Curso[[#This Row],[Estudado]]-7)&lt;$H$2,"",Curso[[#This Row],[Estudado]]-7)</f>
        <v/>
      </c>
      <c r="M1315" s="53" t="str">
        <f>IF((Curso[[#This Row],[Estudado]]-15)&lt;$H$2,"",Curso[[#This Row],[Estudado]]-15)</f>
        <v/>
      </c>
      <c r="N1315" s="53" t="str">
        <f>IF((Curso[[#This Row],[Estudado]]-30)&lt;$H$2,"",Curso[[#This Row],[Estudado]]-30)</f>
        <v/>
      </c>
      <c r="O1315" s="53" t="str">
        <f>IF((Curso[[#This Row],[Estudado]]-60)&lt;$H$2,"",Curso[[#This Row],[Estudado]]-60)</f>
        <v/>
      </c>
      <c r="P1315" s="53" t="str">
        <f>IF((Curso[[#This Row],[Estudado]]-120)&lt;$H$2,"",Curso[[#This Row],[Estudado]]-120)</f>
        <v/>
      </c>
      <c r="Q1315" s="48"/>
    </row>
    <row r="1316" spans="1:17" x14ac:dyDescent="0.25">
      <c r="A1316" s="44">
        <f t="shared" si="72"/>
        <v>1315</v>
      </c>
      <c r="B1316" s="44" t="s">
        <v>823</v>
      </c>
      <c r="C1316" s="44" t="s">
        <v>1096</v>
      </c>
      <c r="D1316" s="45">
        <v>0</v>
      </c>
      <c r="E1316" s="44" t="s">
        <v>7</v>
      </c>
      <c r="F1316" s="45">
        <f>Curso[[#This Row],[Tempo]]*$AG$4</f>
        <v>0</v>
      </c>
      <c r="G1316" s="46">
        <f t="shared" si="71"/>
        <v>9.6307412431991519</v>
      </c>
      <c r="H1316" s="47">
        <f>_xlfn.XLOOKUP(Curso[[#This Row],[Tempo Progr Acum]],Controle[Tempo Esperado Acum],Controle[Data corrida],,1,1)</f>
        <v>44799</v>
      </c>
      <c r="I1316" s="44"/>
      <c r="J1316" s="48">
        <f ca="1">IF(Curso[[#This Row],[Data Prevista]]&gt;TODAY(),0,IF(Curso[[#This Row],[Data Prevista]]=TODAY(),3,2))</f>
        <v>0</v>
      </c>
      <c r="K1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6" s="53" t="str">
        <f>IF((Curso[[#This Row],[Estudado]]-7)&lt;$H$2,"",Curso[[#This Row],[Estudado]]-7)</f>
        <v/>
      </c>
      <c r="M1316" s="53" t="str">
        <f>IF((Curso[[#This Row],[Estudado]]-15)&lt;$H$2,"",Curso[[#This Row],[Estudado]]-15)</f>
        <v/>
      </c>
      <c r="N1316" s="53" t="str">
        <f>IF((Curso[[#This Row],[Estudado]]-30)&lt;$H$2,"",Curso[[#This Row],[Estudado]]-30)</f>
        <v/>
      </c>
      <c r="O1316" s="53" t="str">
        <f>IF((Curso[[#This Row],[Estudado]]-60)&lt;$H$2,"",Curso[[#This Row],[Estudado]]-60)</f>
        <v/>
      </c>
      <c r="P1316" s="53" t="str">
        <f>IF((Curso[[#This Row],[Estudado]]-120)&lt;$H$2,"",Curso[[#This Row],[Estudado]]-120)</f>
        <v/>
      </c>
      <c r="Q1316" s="48"/>
    </row>
    <row r="1317" spans="1:17" x14ac:dyDescent="0.25">
      <c r="A1317" s="44">
        <f t="shared" si="72"/>
        <v>1316</v>
      </c>
      <c r="B1317" s="44" t="s">
        <v>823</v>
      </c>
      <c r="C1317" s="44" t="s">
        <v>486</v>
      </c>
      <c r="D1317" s="45">
        <v>3.6226851851851854E-3</v>
      </c>
      <c r="E1317" s="44"/>
      <c r="F1317" s="45">
        <f>Curso[[#This Row],[Tempo]]*$AG$4</f>
        <v>7.1844995009720247E-3</v>
      </c>
      <c r="G1317" s="46">
        <f t="shared" si="71"/>
        <v>9.6379257427001246</v>
      </c>
      <c r="H1317" s="47">
        <f>_xlfn.XLOOKUP(Curso[[#This Row],[Tempo Progr Acum]],Controle[Tempo Esperado Acum],Controle[Data corrida],,1,1)</f>
        <v>44799</v>
      </c>
      <c r="I1317" s="44"/>
      <c r="J1317" s="48">
        <f ca="1">IF(Curso[[#This Row],[Data Prevista]]&gt;TODAY(),0,IF(Curso[[#This Row],[Data Prevista]]=TODAY(),3,2))</f>
        <v>0</v>
      </c>
      <c r="K1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7" s="53" t="str">
        <f>IF((Curso[[#This Row],[Estudado]]-7)&lt;$H$2,"",Curso[[#This Row],[Estudado]]-7)</f>
        <v/>
      </c>
      <c r="M1317" s="53" t="str">
        <f>IF((Curso[[#This Row],[Estudado]]-15)&lt;$H$2,"",Curso[[#This Row],[Estudado]]-15)</f>
        <v/>
      </c>
      <c r="N1317" s="53" t="str">
        <f>IF((Curso[[#This Row],[Estudado]]-30)&lt;$H$2,"",Curso[[#This Row],[Estudado]]-30)</f>
        <v/>
      </c>
      <c r="O1317" s="53" t="str">
        <f>IF((Curso[[#This Row],[Estudado]]-60)&lt;$H$2,"",Curso[[#This Row],[Estudado]]-60)</f>
        <v/>
      </c>
      <c r="P1317" s="53" t="str">
        <f>IF((Curso[[#This Row],[Estudado]]-120)&lt;$H$2,"",Curso[[#This Row],[Estudado]]-120)</f>
        <v/>
      </c>
      <c r="Q1317" s="48"/>
    </row>
    <row r="1318" spans="1:17" x14ac:dyDescent="0.25">
      <c r="A1318" s="44">
        <f t="shared" si="72"/>
        <v>1317</v>
      </c>
      <c r="B1318" s="44" t="s">
        <v>823</v>
      </c>
      <c r="C1318" s="44" t="s">
        <v>1097</v>
      </c>
      <c r="D1318" s="45">
        <v>0</v>
      </c>
      <c r="E1318" s="44" t="s">
        <v>7</v>
      </c>
      <c r="F1318" s="45">
        <f>Curso[[#This Row],[Tempo]]*$AG$4</f>
        <v>0</v>
      </c>
      <c r="G1318" s="46">
        <f t="shared" si="71"/>
        <v>9.6379257427001246</v>
      </c>
      <c r="H1318" s="47">
        <f>_xlfn.XLOOKUP(Curso[[#This Row],[Tempo Progr Acum]],Controle[Tempo Esperado Acum],Controle[Data corrida],,1,1)</f>
        <v>44799</v>
      </c>
      <c r="I1318" s="44"/>
      <c r="J1318" s="48">
        <f ca="1">IF(Curso[[#This Row],[Data Prevista]]&gt;TODAY(),0,IF(Curso[[#This Row],[Data Prevista]]=TODAY(),3,2))</f>
        <v>0</v>
      </c>
      <c r="K1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8" s="53" t="str">
        <f>IF((Curso[[#This Row],[Estudado]]-7)&lt;$H$2,"",Curso[[#This Row],[Estudado]]-7)</f>
        <v/>
      </c>
      <c r="M1318" s="53" t="str">
        <f>IF((Curso[[#This Row],[Estudado]]-15)&lt;$H$2,"",Curso[[#This Row],[Estudado]]-15)</f>
        <v/>
      </c>
      <c r="N1318" s="53" t="str">
        <f>IF((Curso[[#This Row],[Estudado]]-30)&lt;$H$2,"",Curso[[#This Row],[Estudado]]-30)</f>
        <v/>
      </c>
      <c r="O1318" s="53" t="str">
        <f>IF((Curso[[#This Row],[Estudado]]-60)&lt;$H$2,"",Curso[[#This Row],[Estudado]]-60)</f>
        <v/>
      </c>
      <c r="P1318" s="53" t="str">
        <f>IF((Curso[[#This Row],[Estudado]]-120)&lt;$H$2,"",Curso[[#This Row],[Estudado]]-120)</f>
        <v/>
      </c>
      <c r="Q1318" s="48"/>
    </row>
    <row r="1319" spans="1:17" x14ac:dyDescent="0.25">
      <c r="A1319" s="44">
        <f t="shared" si="72"/>
        <v>1318</v>
      </c>
      <c r="B1319" s="44" t="s">
        <v>823</v>
      </c>
      <c r="C1319" s="44" t="s">
        <v>486</v>
      </c>
      <c r="D1319" s="45">
        <v>6.3078703703703708E-3</v>
      </c>
      <c r="E1319" s="44"/>
      <c r="F1319" s="45">
        <f>Curso[[#This Row],[Tempo]]*$AG$4</f>
        <v>1.2509751527251608E-2</v>
      </c>
      <c r="G1319" s="46">
        <f t="shared" si="71"/>
        <v>9.6504354942273753</v>
      </c>
      <c r="H1319" s="47">
        <f>_xlfn.XLOOKUP(Curso[[#This Row],[Tempo Progr Acum]],Controle[Tempo Esperado Acum],Controle[Data corrida],,1,1)</f>
        <v>44799</v>
      </c>
      <c r="I1319" s="44"/>
      <c r="J1319" s="48">
        <f ca="1">IF(Curso[[#This Row],[Data Prevista]]&gt;TODAY(),0,IF(Curso[[#This Row],[Data Prevista]]=TODAY(),3,2))</f>
        <v>0</v>
      </c>
      <c r="K1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9" s="53" t="str">
        <f>IF((Curso[[#This Row],[Estudado]]-7)&lt;$H$2,"",Curso[[#This Row],[Estudado]]-7)</f>
        <v/>
      </c>
      <c r="M1319" s="53" t="str">
        <f>IF((Curso[[#This Row],[Estudado]]-15)&lt;$H$2,"",Curso[[#This Row],[Estudado]]-15)</f>
        <v/>
      </c>
      <c r="N1319" s="53" t="str">
        <f>IF((Curso[[#This Row],[Estudado]]-30)&lt;$H$2,"",Curso[[#This Row],[Estudado]]-30)</f>
        <v/>
      </c>
      <c r="O1319" s="53" t="str">
        <f>IF((Curso[[#This Row],[Estudado]]-60)&lt;$H$2,"",Curso[[#This Row],[Estudado]]-60)</f>
        <v/>
      </c>
      <c r="P1319" s="53" t="str">
        <f>IF((Curso[[#This Row],[Estudado]]-120)&lt;$H$2,"",Curso[[#This Row],[Estudado]]-120)</f>
        <v/>
      </c>
      <c r="Q1319" s="48"/>
    </row>
    <row r="1320" spans="1:17" x14ac:dyDescent="0.25">
      <c r="A1320" s="44">
        <f t="shared" si="72"/>
        <v>1319</v>
      </c>
      <c r="B1320" s="44" t="s">
        <v>823</v>
      </c>
      <c r="C1320" s="44" t="s">
        <v>1098</v>
      </c>
      <c r="D1320" s="45">
        <v>0</v>
      </c>
      <c r="E1320" s="44" t="s">
        <v>7</v>
      </c>
      <c r="F1320" s="45">
        <f>Curso[[#This Row],[Tempo]]*$AG$4</f>
        <v>0</v>
      </c>
      <c r="G1320" s="46">
        <f t="shared" si="71"/>
        <v>9.6504354942273753</v>
      </c>
      <c r="H1320" s="47">
        <f>_xlfn.XLOOKUP(Curso[[#This Row],[Tempo Progr Acum]],Controle[Tempo Esperado Acum],Controle[Data corrida],,1,1)</f>
        <v>44799</v>
      </c>
      <c r="I1320" s="44"/>
      <c r="J1320" s="48">
        <f ca="1">IF(Curso[[#This Row],[Data Prevista]]&gt;TODAY(),0,IF(Curso[[#This Row],[Data Prevista]]=TODAY(),3,2))</f>
        <v>0</v>
      </c>
      <c r="K1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0" s="53" t="str">
        <f>IF((Curso[[#This Row],[Estudado]]-7)&lt;$H$2,"",Curso[[#This Row],[Estudado]]-7)</f>
        <v/>
      </c>
      <c r="M1320" s="53" t="str">
        <f>IF((Curso[[#This Row],[Estudado]]-15)&lt;$H$2,"",Curso[[#This Row],[Estudado]]-15)</f>
        <v/>
      </c>
      <c r="N1320" s="53" t="str">
        <f>IF((Curso[[#This Row],[Estudado]]-30)&lt;$H$2,"",Curso[[#This Row],[Estudado]]-30)</f>
        <v/>
      </c>
      <c r="O1320" s="53" t="str">
        <f>IF((Curso[[#This Row],[Estudado]]-60)&lt;$H$2,"",Curso[[#This Row],[Estudado]]-60)</f>
        <v/>
      </c>
      <c r="P1320" s="53" t="str">
        <f>IF((Curso[[#This Row],[Estudado]]-120)&lt;$H$2,"",Curso[[#This Row],[Estudado]]-120)</f>
        <v/>
      </c>
      <c r="Q1320" s="48"/>
    </row>
    <row r="1321" spans="1:17" x14ac:dyDescent="0.25">
      <c r="A1321" s="44">
        <f t="shared" si="72"/>
        <v>1320</v>
      </c>
      <c r="B1321" s="44" t="s">
        <v>823</v>
      </c>
      <c r="C1321" s="44" t="s">
        <v>486</v>
      </c>
      <c r="D1321" s="45">
        <v>7.0254629629629634E-3</v>
      </c>
      <c r="E1321" s="44"/>
      <c r="F1321" s="45">
        <f>Curso[[#This Row],[Tempo]]*$AG$4</f>
        <v>1.3932879223929773E-2</v>
      </c>
      <c r="G1321" s="46">
        <f t="shared" si="71"/>
        <v>9.6643683734513051</v>
      </c>
      <c r="H1321" s="47">
        <f>_xlfn.XLOOKUP(Curso[[#This Row],[Tempo Progr Acum]],Controle[Tempo Esperado Acum],Controle[Data corrida],,1,1)</f>
        <v>44799</v>
      </c>
      <c r="I1321" s="44"/>
      <c r="J1321" s="48">
        <f ca="1">IF(Curso[[#This Row],[Data Prevista]]&gt;TODAY(),0,IF(Curso[[#This Row],[Data Prevista]]=TODAY(),3,2))</f>
        <v>0</v>
      </c>
      <c r="K1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1" s="53" t="str">
        <f>IF((Curso[[#This Row],[Estudado]]-7)&lt;$H$2,"",Curso[[#This Row],[Estudado]]-7)</f>
        <v/>
      </c>
      <c r="M1321" s="53" t="str">
        <f>IF((Curso[[#This Row],[Estudado]]-15)&lt;$H$2,"",Curso[[#This Row],[Estudado]]-15)</f>
        <v/>
      </c>
      <c r="N1321" s="53" t="str">
        <f>IF((Curso[[#This Row],[Estudado]]-30)&lt;$H$2,"",Curso[[#This Row],[Estudado]]-30)</f>
        <v/>
      </c>
      <c r="O1321" s="53" t="str">
        <f>IF((Curso[[#This Row],[Estudado]]-60)&lt;$H$2,"",Curso[[#This Row],[Estudado]]-60)</f>
        <v/>
      </c>
      <c r="P1321" s="53" t="str">
        <f>IF((Curso[[#This Row],[Estudado]]-120)&lt;$H$2,"",Curso[[#This Row],[Estudado]]-120)</f>
        <v/>
      </c>
      <c r="Q1321" s="48"/>
    </row>
    <row r="1322" spans="1:17" x14ac:dyDescent="0.25">
      <c r="A1322" s="44">
        <f t="shared" si="72"/>
        <v>1321</v>
      </c>
      <c r="B1322" s="44" t="s">
        <v>823</v>
      </c>
      <c r="C1322" s="44" t="s">
        <v>1099</v>
      </c>
      <c r="D1322" s="45">
        <v>0</v>
      </c>
      <c r="E1322" s="44" t="s">
        <v>7</v>
      </c>
      <c r="F1322" s="45">
        <f>Curso[[#This Row],[Tempo]]*$AG$4</f>
        <v>0</v>
      </c>
      <c r="G1322" s="46">
        <f t="shared" si="71"/>
        <v>9.6643683734513051</v>
      </c>
      <c r="H1322" s="47">
        <f>_xlfn.XLOOKUP(Curso[[#This Row],[Tempo Progr Acum]],Controle[Tempo Esperado Acum],Controle[Data corrida],,1,1)</f>
        <v>44799</v>
      </c>
      <c r="I1322" s="44"/>
      <c r="J1322" s="48">
        <f ca="1">IF(Curso[[#This Row],[Data Prevista]]&gt;TODAY(),0,IF(Curso[[#This Row],[Data Prevista]]=TODAY(),3,2))</f>
        <v>0</v>
      </c>
      <c r="K1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2" s="53" t="str">
        <f>IF((Curso[[#This Row],[Estudado]]-7)&lt;$H$2,"",Curso[[#This Row],[Estudado]]-7)</f>
        <v/>
      </c>
      <c r="M1322" s="53" t="str">
        <f>IF((Curso[[#This Row],[Estudado]]-15)&lt;$H$2,"",Curso[[#This Row],[Estudado]]-15)</f>
        <v/>
      </c>
      <c r="N1322" s="53" t="str">
        <f>IF((Curso[[#This Row],[Estudado]]-30)&lt;$H$2,"",Curso[[#This Row],[Estudado]]-30)</f>
        <v/>
      </c>
      <c r="O1322" s="53" t="str">
        <f>IF((Curso[[#This Row],[Estudado]]-60)&lt;$H$2,"",Curso[[#This Row],[Estudado]]-60)</f>
        <v/>
      </c>
      <c r="P1322" s="53" t="str">
        <f>IF((Curso[[#This Row],[Estudado]]-120)&lt;$H$2,"",Curso[[#This Row],[Estudado]]-120)</f>
        <v/>
      </c>
      <c r="Q1322" s="48"/>
    </row>
    <row r="1323" spans="1:17" x14ac:dyDescent="0.25">
      <c r="A1323" s="44">
        <f t="shared" si="72"/>
        <v>1322</v>
      </c>
      <c r="B1323" s="44" t="s">
        <v>823</v>
      </c>
      <c r="C1323" s="44" t="s">
        <v>1100</v>
      </c>
      <c r="D1323" s="45">
        <v>0</v>
      </c>
      <c r="E1323" s="44" t="s">
        <v>7</v>
      </c>
      <c r="F1323" s="45">
        <f>Curso[[#This Row],[Tempo]]*$AG$4</f>
        <v>0</v>
      </c>
      <c r="G1323" s="46">
        <f t="shared" si="71"/>
        <v>9.6643683734513051</v>
      </c>
      <c r="H1323" s="47">
        <f>_xlfn.XLOOKUP(Curso[[#This Row],[Tempo Progr Acum]],Controle[Tempo Esperado Acum],Controle[Data corrida],,1,1)</f>
        <v>44799</v>
      </c>
      <c r="I1323" s="44"/>
      <c r="J1323" s="48">
        <f ca="1">IF(Curso[[#This Row],[Data Prevista]]&gt;TODAY(),0,IF(Curso[[#This Row],[Data Prevista]]=TODAY(),3,2))</f>
        <v>0</v>
      </c>
      <c r="K1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3" s="53" t="str">
        <f>IF((Curso[[#This Row],[Estudado]]-7)&lt;$H$2,"",Curso[[#This Row],[Estudado]]-7)</f>
        <v/>
      </c>
      <c r="M1323" s="53" t="str">
        <f>IF((Curso[[#This Row],[Estudado]]-15)&lt;$H$2,"",Curso[[#This Row],[Estudado]]-15)</f>
        <v/>
      </c>
      <c r="N1323" s="53" t="str">
        <f>IF((Curso[[#This Row],[Estudado]]-30)&lt;$H$2,"",Curso[[#This Row],[Estudado]]-30)</f>
        <v/>
      </c>
      <c r="O1323" s="53" t="str">
        <f>IF((Curso[[#This Row],[Estudado]]-60)&lt;$H$2,"",Curso[[#This Row],[Estudado]]-60)</f>
        <v/>
      </c>
      <c r="P1323" s="53" t="str">
        <f>IF((Curso[[#This Row],[Estudado]]-120)&lt;$H$2,"",Curso[[#This Row],[Estudado]]-120)</f>
        <v/>
      </c>
      <c r="Q1323" s="48"/>
    </row>
    <row r="1324" spans="1:17" x14ac:dyDescent="0.25">
      <c r="A1324" s="44">
        <f t="shared" si="72"/>
        <v>1323</v>
      </c>
      <c r="B1324" s="44" t="s">
        <v>823</v>
      </c>
      <c r="C1324" s="44" t="s">
        <v>489</v>
      </c>
      <c r="D1324" s="45">
        <v>0</v>
      </c>
      <c r="E1324" s="44" t="s">
        <v>7</v>
      </c>
      <c r="F1324" s="45">
        <f>Curso[[#This Row],[Tempo]]*$AG$4</f>
        <v>0</v>
      </c>
      <c r="G1324" s="46">
        <f t="shared" si="71"/>
        <v>9.6643683734513051</v>
      </c>
      <c r="H1324" s="47">
        <f>_xlfn.XLOOKUP(Curso[[#This Row],[Tempo Progr Acum]],Controle[Tempo Esperado Acum],Controle[Data corrida],,1,1)</f>
        <v>44799</v>
      </c>
      <c r="I1324" s="44"/>
      <c r="J1324" s="48">
        <f ca="1">IF(Curso[[#This Row],[Data Prevista]]&gt;TODAY(),0,IF(Curso[[#This Row],[Data Prevista]]=TODAY(),3,2))</f>
        <v>0</v>
      </c>
      <c r="K1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4" s="53" t="str">
        <f>IF((Curso[[#This Row],[Estudado]]-7)&lt;$H$2,"",Curso[[#This Row],[Estudado]]-7)</f>
        <v/>
      </c>
      <c r="M1324" s="53" t="str">
        <f>IF((Curso[[#This Row],[Estudado]]-15)&lt;$H$2,"",Curso[[#This Row],[Estudado]]-15)</f>
        <v/>
      </c>
      <c r="N1324" s="53" t="str">
        <f>IF((Curso[[#This Row],[Estudado]]-30)&lt;$H$2,"",Curso[[#This Row],[Estudado]]-30)</f>
        <v/>
      </c>
      <c r="O1324" s="53" t="str">
        <f>IF((Curso[[#This Row],[Estudado]]-60)&lt;$H$2,"",Curso[[#This Row],[Estudado]]-60)</f>
        <v/>
      </c>
      <c r="P1324" s="53" t="str">
        <f>IF((Curso[[#This Row],[Estudado]]-120)&lt;$H$2,"",Curso[[#This Row],[Estudado]]-120)</f>
        <v/>
      </c>
      <c r="Q1324" s="48"/>
    </row>
    <row r="1325" spans="1:17" x14ac:dyDescent="0.25">
      <c r="A1325" s="44">
        <f t="shared" si="72"/>
        <v>1324</v>
      </c>
      <c r="B1325" s="44" t="s">
        <v>823</v>
      </c>
      <c r="C1325" s="44" t="s">
        <v>490</v>
      </c>
      <c r="D1325" s="45">
        <v>0</v>
      </c>
      <c r="E1325" s="44" t="s">
        <v>7</v>
      </c>
      <c r="F1325" s="45">
        <f>Curso[[#This Row],[Tempo]]*$AG$4</f>
        <v>0</v>
      </c>
      <c r="G1325" s="46">
        <f t="shared" si="71"/>
        <v>9.6643683734513051</v>
      </c>
      <c r="H1325" s="47">
        <f>_xlfn.XLOOKUP(Curso[[#This Row],[Tempo Progr Acum]],Controle[Tempo Esperado Acum],Controle[Data corrida],,1,1)</f>
        <v>44799</v>
      </c>
      <c r="I1325" s="44"/>
      <c r="J1325" s="48">
        <f ca="1">IF(Curso[[#This Row],[Data Prevista]]&gt;TODAY(),0,IF(Curso[[#This Row],[Data Prevista]]=TODAY(),3,2))</f>
        <v>0</v>
      </c>
      <c r="K1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5" s="53" t="str">
        <f>IF((Curso[[#This Row],[Estudado]]-7)&lt;$H$2,"",Curso[[#This Row],[Estudado]]-7)</f>
        <v/>
      </c>
      <c r="M1325" s="53" t="str">
        <f>IF((Curso[[#This Row],[Estudado]]-15)&lt;$H$2,"",Curso[[#This Row],[Estudado]]-15)</f>
        <v/>
      </c>
      <c r="N1325" s="53" t="str">
        <f>IF((Curso[[#This Row],[Estudado]]-30)&lt;$H$2,"",Curso[[#This Row],[Estudado]]-30)</f>
        <v/>
      </c>
      <c r="O1325" s="53" t="str">
        <f>IF((Curso[[#This Row],[Estudado]]-60)&lt;$H$2,"",Curso[[#This Row],[Estudado]]-60)</f>
        <v/>
      </c>
      <c r="P1325" s="53" t="str">
        <f>IF((Curso[[#This Row],[Estudado]]-120)&lt;$H$2,"",Curso[[#This Row],[Estudado]]-120)</f>
        <v/>
      </c>
      <c r="Q1325" s="48"/>
    </row>
    <row r="1326" spans="1:17" x14ac:dyDescent="0.25">
      <c r="A1326" s="44">
        <f t="shared" si="72"/>
        <v>1325</v>
      </c>
      <c r="B1326" s="44" t="s">
        <v>823</v>
      </c>
      <c r="C1326" s="44" t="s">
        <v>491</v>
      </c>
      <c r="D1326" s="45">
        <v>0</v>
      </c>
      <c r="E1326" s="44" t="s">
        <v>492</v>
      </c>
      <c r="F1326" s="45">
        <f>Curso[[#This Row],[Tempo]]*$AG$4</f>
        <v>0</v>
      </c>
      <c r="G1326" s="46">
        <f t="shared" si="71"/>
        <v>9.6643683734513051</v>
      </c>
      <c r="H1326" s="47">
        <f>_xlfn.XLOOKUP(Curso[[#This Row],[Tempo Progr Acum]],Controle[Tempo Esperado Acum],Controle[Data corrida],,1,1)</f>
        <v>44799</v>
      </c>
      <c r="I1326" s="44"/>
      <c r="J1326" s="48">
        <f ca="1">IF(Curso[[#This Row],[Data Prevista]]&gt;TODAY(),0,IF(Curso[[#This Row],[Data Prevista]]=TODAY(),3,2))</f>
        <v>0</v>
      </c>
      <c r="K1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6" s="53" t="str">
        <f>IF((Curso[[#This Row],[Estudado]]-7)&lt;$H$2,"",Curso[[#This Row],[Estudado]]-7)</f>
        <v/>
      </c>
      <c r="M1326" s="53" t="str">
        <f>IF((Curso[[#This Row],[Estudado]]-15)&lt;$H$2,"",Curso[[#This Row],[Estudado]]-15)</f>
        <v/>
      </c>
      <c r="N1326" s="53" t="str">
        <f>IF((Curso[[#This Row],[Estudado]]-30)&lt;$H$2,"",Curso[[#This Row],[Estudado]]-30)</f>
        <v/>
      </c>
      <c r="O1326" s="53" t="str">
        <f>IF((Curso[[#This Row],[Estudado]]-60)&lt;$H$2,"",Curso[[#This Row],[Estudado]]-60)</f>
        <v/>
      </c>
      <c r="P1326" s="53" t="str">
        <f>IF((Curso[[#This Row],[Estudado]]-120)&lt;$H$2,"",Curso[[#This Row],[Estudado]]-120)</f>
        <v/>
      </c>
      <c r="Q1326" s="48"/>
    </row>
    <row r="1327" spans="1:17" x14ac:dyDescent="0.25">
      <c r="A1327" s="44">
        <f t="shared" si="72"/>
        <v>1326</v>
      </c>
      <c r="B1327" s="44" t="s">
        <v>2394</v>
      </c>
      <c r="C1327" s="44" t="s">
        <v>6</v>
      </c>
      <c r="D1327" s="45">
        <v>0</v>
      </c>
      <c r="E1327" s="44"/>
      <c r="F1327" s="45">
        <f>Curso[[#This Row],[Tempo]]*$AG$4</f>
        <v>0</v>
      </c>
      <c r="G1327" s="46">
        <f t="shared" si="71"/>
        <v>9.6643683734513051</v>
      </c>
      <c r="H1327" s="47">
        <f>_xlfn.XLOOKUP(Curso[[#This Row],[Tempo Progr Acum]],Controle[Tempo Esperado Acum],Controle[Data corrida],,1,1)</f>
        <v>44799</v>
      </c>
      <c r="I1327" s="44"/>
      <c r="J1327" s="48">
        <f ca="1">IF(Curso[[#This Row],[Data Prevista]]&gt;TODAY(),0,IF(Curso[[#This Row],[Data Prevista]]=TODAY(),3,2))</f>
        <v>0</v>
      </c>
      <c r="K1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7" s="53" t="str">
        <f>IF((Curso[[#This Row],[Estudado]]-7)&lt;$H$2,"",Curso[[#This Row],[Estudado]]-7)</f>
        <v/>
      </c>
      <c r="M1327" s="53" t="str">
        <f>IF((Curso[[#This Row],[Estudado]]-15)&lt;$H$2,"",Curso[[#This Row],[Estudado]]-15)</f>
        <v/>
      </c>
      <c r="N1327" s="53" t="str">
        <f>IF((Curso[[#This Row],[Estudado]]-30)&lt;$H$2,"",Curso[[#This Row],[Estudado]]-30)</f>
        <v/>
      </c>
      <c r="O1327" s="53" t="str">
        <f>IF((Curso[[#This Row],[Estudado]]-60)&lt;$H$2,"",Curso[[#This Row],[Estudado]]-60)</f>
        <v/>
      </c>
      <c r="P1327" s="53" t="str">
        <f>IF((Curso[[#This Row],[Estudado]]-120)&lt;$H$2,"",Curso[[#This Row],[Estudado]]-120)</f>
        <v/>
      </c>
      <c r="Q1327" s="48"/>
    </row>
    <row r="1328" spans="1:17" x14ac:dyDescent="0.25">
      <c r="A1328" s="44">
        <f t="shared" si="72"/>
        <v>1327</v>
      </c>
      <c r="B1328" s="44" t="s">
        <v>2394</v>
      </c>
      <c r="C1328" s="44" t="s">
        <v>8</v>
      </c>
      <c r="D1328" s="45">
        <v>1.6666666666666666E-3</v>
      </c>
      <c r="E1328" s="44"/>
      <c r="F1328" s="45">
        <f>Curso[[#This Row],[Tempo]]*$AG$4</f>
        <v>3.3053288438976724E-3</v>
      </c>
      <c r="G1328" s="46">
        <f t="shared" si="71"/>
        <v>9.6676737022952022</v>
      </c>
      <c r="H1328" s="47">
        <f>_xlfn.XLOOKUP(Curso[[#This Row],[Tempo Progr Acum]],Controle[Tempo Esperado Acum],Controle[Data corrida],,1,1)</f>
        <v>44799</v>
      </c>
      <c r="I1328" s="44"/>
      <c r="J1328" s="48">
        <f ca="1">IF(Curso[[#This Row],[Data Prevista]]&gt;TODAY(),0,IF(Curso[[#This Row],[Data Prevista]]=TODAY(),3,2))</f>
        <v>0</v>
      </c>
      <c r="K1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8" s="53" t="str">
        <f>IF((Curso[[#This Row],[Estudado]]-7)&lt;$H$2,"",Curso[[#This Row],[Estudado]]-7)</f>
        <v/>
      </c>
      <c r="M1328" s="53" t="str">
        <f>IF((Curso[[#This Row],[Estudado]]-15)&lt;$H$2,"",Curso[[#This Row],[Estudado]]-15)</f>
        <v/>
      </c>
      <c r="N1328" s="53" t="str">
        <f>IF((Curso[[#This Row],[Estudado]]-30)&lt;$H$2,"",Curso[[#This Row],[Estudado]]-30)</f>
        <v/>
      </c>
      <c r="O1328" s="53" t="str">
        <f>IF((Curso[[#This Row],[Estudado]]-60)&lt;$H$2,"",Curso[[#This Row],[Estudado]]-60)</f>
        <v/>
      </c>
      <c r="P1328" s="53" t="str">
        <f>IF((Curso[[#This Row],[Estudado]]-120)&lt;$H$2,"",Curso[[#This Row],[Estudado]]-120)</f>
        <v/>
      </c>
      <c r="Q1328" s="48"/>
    </row>
    <row r="1329" spans="1:17" x14ac:dyDescent="0.25">
      <c r="A1329" s="44">
        <f t="shared" si="72"/>
        <v>1328</v>
      </c>
      <c r="B1329" s="44" t="s">
        <v>2394</v>
      </c>
      <c r="C1329" s="44" t="s">
        <v>494</v>
      </c>
      <c r="D1329" s="45">
        <v>1.0879629629629631E-3</v>
      </c>
      <c r="E1329" s="44"/>
      <c r="F1329" s="45">
        <f>Curso[[#This Row],[Tempo]]*$AG$4</f>
        <v>2.1576452175443143E-3</v>
      </c>
      <c r="G1329" s="46">
        <f t="shared" si="71"/>
        <v>9.669831347512746</v>
      </c>
      <c r="H1329" s="47">
        <f>_xlfn.XLOOKUP(Curso[[#This Row],[Tempo Progr Acum]],Controle[Tempo Esperado Acum],Controle[Data corrida],,1,1)</f>
        <v>44799</v>
      </c>
      <c r="I1329" s="44"/>
      <c r="J1329" s="48">
        <f ca="1">IF(Curso[[#This Row],[Data Prevista]]&gt;TODAY(),0,IF(Curso[[#This Row],[Data Prevista]]=TODAY(),3,2))</f>
        <v>0</v>
      </c>
      <c r="K1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9" s="53" t="str">
        <f>IF((Curso[[#This Row],[Estudado]]-7)&lt;$H$2,"",Curso[[#This Row],[Estudado]]-7)</f>
        <v/>
      </c>
      <c r="M1329" s="53" t="str">
        <f>IF((Curso[[#This Row],[Estudado]]-15)&lt;$H$2,"",Curso[[#This Row],[Estudado]]-15)</f>
        <v/>
      </c>
      <c r="N1329" s="53" t="str">
        <f>IF((Curso[[#This Row],[Estudado]]-30)&lt;$H$2,"",Curso[[#This Row],[Estudado]]-30)</f>
        <v/>
      </c>
      <c r="O1329" s="53" t="str">
        <f>IF((Curso[[#This Row],[Estudado]]-60)&lt;$H$2,"",Curso[[#This Row],[Estudado]]-60)</f>
        <v/>
      </c>
      <c r="P1329" s="53" t="str">
        <f>IF((Curso[[#This Row],[Estudado]]-120)&lt;$H$2,"",Curso[[#This Row],[Estudado]]-120)</f>
        <v/>
      </c>
      <c r="Q1329" s="48"/>
    </row>
    <row r="1330" spans="1:17" x14ac:dyDescent="0.25">
      <c r="A1330" s="44">
        <f t="shared" si="72"/>
        <v>1329</v>
      </c>
      <c r="B1330" s="44" t="s">
        <v>2394</v>
      </c>
      <c r="C1330" s="44" t="s">
        <v>10</v>
      </c>
      <c r="D1330" s="45">
        <v>0</v>
      </c>
      <c r="E1330" s="44"/>
      <c r="F1330" s="45">
        <f>Curso[[#This Row],[Tempo]]*$AG$4</f>
        <v>0</v>
      </c>
      <c r="G1330" s="46">
        <f t="shared" si="71"/>
        <v>9.669831347512746</v>
      </c>
      <c r="H1330" s="47">
        <f>_xlfn.XLOOKUP(Curso[[#This Row],[Tempo Progr Acum]],Controle[Tempo Esperado Acum],Controle[Data corrida],,1,1)</f>
        <v>44799</v>
      </c>
      <c r="I1330" s="44"/>
      <c r="J1330" s="48">
        <f ca="1">IF(Curso[[#This Row],[Data Prevista]]&gt;TODAY(),0,IF(Curso[[#This Row],[Data Prevista]]=TODAY(),3,2))</f>
        <v>0</v>
      </c>
      <c r="K1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0" s="53" t="str">
        <f>IF((Curso[[#This Row],[Estudado]]-7)&lt;$H$2,"",Curso[[#This Row],[Estudado]]-7)</f>
        <v/>
      </c>
      <c r="M1330" s="53" t="str">
        <f>IF((Curso[[#This Row],[Estudado]]-15)&lt;$H$2,"",Curso[[#This Row],[Estudado]]-15)</f>
        <v/>
      </c>
      <c r="N1330" s="53" t="str">
        <f>IF((Curso[[#This Row],[Estudado]]-30)&lt;$H$2,"",Curso[[#This Row],[Estudado]]-30)</f>
        <v/>
      </c>
      <c r="O1330" s="53" t="str">
        <f>IF((Curso[[#This Row],[Estudado]]-60)&lt;$H$2,"",Curso[[#This Row],[Estudado]]-60)</f>
        <v/>
      </c>
      <c r="P1330" s="53" t="str">
        <f>IF((Curso[[#This Row],[Estudado]]-120)&lt;$H$2,"",Curso[[#This Row],[Estudado]]-120)</f>
        <v/>
      </c>
      <c r="Q1330" s="48"/>
    </row>
    <row r="1331" spans="1:17" x14ac:dyDescent="0.25">
      <c r="A1331" s="44">
        <f t="shared" si="72"/>
        <v>1330</v>
      </c>
      <c r="B1331" s="44" t="s">
        <v>2394</v>
      </c>
      <c r="C1331" s="44" t="s">
        <v>11</v>
      </c>
      <c r="D1331" s="45">
        <v>2.8819444444444448E-3</v>
      </c>
      <c r="E1331" s="44"/>
      <c r="F1331" s="45">
        <f>Curso[[#This Row],[Tempo]]*$AG$4</f>
        <v>5.7154644592397261E-3</v>
      </c>
      <c r="G1331" s="46">
        <f t="shared" si="71"/>
        <v>9.6755468119719854</v>
      </c>
      <c r="H1331" s="47">
        <f>_xlfn.XLOOKUP(Curso[[#This Row],[Tempo Progr Acum]],Controle[Tempo Esperado Acum],Controle[Data corrida],,1,1)</f>
        <v>44799</v>
      </c>
      <c r="I1331" s="44"/>
      <c r="J1331" s="48">
        <f ca="1">IF(Curso[[#This Row],[Data Prevista]]&gt;TODAY(),0,IF(Curso[[#This Row],[Data Prevista]]=TODAY(),3,2))</f>
        <v>0</v>
      </c>
      <c r="K1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1" s="53" t="str">
        <f>IF((Curso[[#This Row],[Estudado]]-7)&lt;$H$2,"",Curso[[#This Row],[Estudado]]-7)</f>
        <v/>
      </c>
      <c r="M1331" s="53" t="str">
        <f>IF((Curso[[#This Row],[Estudado]]-15)&lt;$H$2,"",Curso[[#This Row],[Estudado]]-15)</f>
        <v/>
      </c>
      <c r="N1331" s="53" t="str">
        <f>IF((Curso[[#This Row],[Estudado]]-30)&lt;$H$2,"",Curso[[#This Row],[Estudado]]-30)</f>
        <v/>
      </c>
      <c r="O1331" s="53" t="str">
        <f>IF((Curso[[#This Row],[Estudado]]-60)&lt;$H$2,"",Curso[[#This Row],[Estudado]]-60)</f>
        <v/>
      </c>
      <c r="P1331" s="53" t="str">
        <f>IF((Curso[[#This Row],[Estudado]]-120)&lt;$H$2,"",Curso[[#This Row],[Estudado]]-120)</f>
        <v/>
      </c>
      <c r="Q1331" s="48"/>
    </row>
    <row r="1332" spans="1:17" x14ac:dyDescent="0.25">
      <c r="A1332" s="44">
        <f t="shared" si="72"/>
        <v>1331</v>
      </c>
      <c r="B1332" s="44" t="s">
        <v>2394</v>
      </c>
      <c r="C1332" s="44" t="s">
        <v>12</v>
      </c>
      <c r="D1332" s="45">
        <v>0</v>
      </c>
      <c r="E1332" s="44"/>
      <c r="F1332" s="45">
        <f>Curso[[#This Row],[Tempo]]*$AG$4</f>
        <v>0</v>
      </c>
      <c r="G1332" s="46">
        <f t="shared" si="71"/>
        <v>9.6755468119719854</v>
      </c>
      <c r="H1332" s="47">
        <f>_xlfn.XLOOKUP(Curso[[#This Row],[Tempo Progr Acum]],Controle[Tempo Esperado Acum],Controle[Data corrida],,1,1)</f>
        <v>44799</v>
      </c>
      <c r="I1332" s="44"/>
      <c r="J1332" s="48">
        <f ca="1">IF(Curso[[#This Row],[Data Prevista]]&gt;TODAY(),0,IF(Curso[[#This Row],[Data Prevista]]=TODAY(),3,2))</f>
        <v>0</v>
      </c>
      <c r="K1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2" s="53" t="str">
        <f>IF((Curso[[#This Row],[Estudado]]-7)&lt;$H$2,"",Curso[[#This Row],[Estudado]]-7)</f>
        <v/>
      </c>
      <c r="M1332" s="53" t="str">
        <f>IF((Curso[[#This Row],[Estudado]]-15)&lt;$H$2,"",Curso[[#This Row],[Estudado]]-15)</f>
        <v/>
      </c>
      <c r="N1332" s="53" t="str">
        <f>IF((Curso[[#This Row],[Estudado]]-30)&lt;$H$2,"",Curso[[#This Row],[Estudado]]-30)</f>
        <v/>
      </c>
      <c r="O1332" s="53" t="str">
        <f>IF((Curso[[#This Row],[Estudado]]-60)&lt;$H$2,"",Curso[[#This Row],[Estudado]]-60)</f>
        <v/>
      </c>
      <c r="P1332" s="53" t="str">
        <f>IF((Curso[[#This Row],[Estudado]]-120)&lt;$H$2,"",Curso[[#This Row],[Estudado]]-120)</f>
        <v/>
      </c>
      <c r="Q1332" s="48"/>
    </row>
    <row r="1333" spans="1:17" x14ac:dyDescent="0.25">
      <c r="A1333" s="44">
        <f t="shared" si="72"/>
        <v>1332</v>
      </c>
      <c r="B1333" s="44" t="s">
        <v>2394</v>
      </c>
      <c r="C1333" s="44" t="s">
        <v>13</v>
      </c>
      <c r="D1333" s="45">
        <v>0</v>
      </c>
      <c r="E1333" s="44"/>
      <c r="F1333" s="45">
        <f>Curso[[#This Row],[Tempo]]*$AG$4</f>
        <v>0</v>
      </c>
      <c r="G1333" s="46">
        <f t="shared" si="71"/>
        <v>9.6755468119719854</v>
      </c>
      <c r="H1333" s="47">
        <f>_xlfn.XLOOKUP(Curso[[#This Row],[Tempo Progr Acum]],Controle[Tempo Esperado Acum],Controle[Data corrida],,1,1)</f>
        <v>44799</v>
      </c>
      <c r="I1333" s="44"/>
      <c r="J1333" s="48">
        <f ca="1">IF(Curso[[#This Row],[Data Prevista]]&gt;TODAY(),0,IF(Curso[[#This Row],[Data Prevista]]=TODAY(),3,2))</f>
        <v>0</v>
      </c>
      <c r="K1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3" s="53" t="str">
        <f>IF((Curso[[#This Row],[Estudado]]-7)&lt;$H$2,"",Curso[[#This Row],[Estudado]]-7)</f>
        <v/>
      </c>
      <c r="M1333" s="53" t="str">
        <f>IF((Curso[[#This Row],[Estudado]]-15)&lt;$H$2,"",Curso[[#This Row],[Estudado]]-15)</f>
        <v/>
      </c>
      <c r="N1333" s="53" t="str">
        <f>IF((Curso[[#This Row],[Estudado]]-30)&lt;$H$2,"",Curso[[#This Row],[Estudado]]-30)</f>
        <v/>
      </c>
      <c r="O1333" s="53" t="str">
        <f>IF((Curso[[#This Row],[Estudado]]-60)&lt;$H$2,"",Curso[[#This Row],[Estudado]]-60)</f>
        <v/>
      </c>
      <c r="P1333" s="53" t="str">
        <f>IF((Curso[[#This Row],[Estudado]]-120)&lt;$H$2,"",Curso[[#This Row],[Estudado]]-120)</f>
        <v/>
      </c>
      <c r="Q1333" s="48"/>
    </row>
    <row r="1334" spans="1:17" x14ac:dyDescent="0.25">
      <c r="A1334" s="44">
        <f t="shared" si="72"/>
        <v>1333</v>
      </c>
      <c r="B1334" s="44" t="s">
        <v>2394</v>
      </c>
      <c r="C1334" s="44" t="s">
        <v>14</v>
      </c>
      <c r="D1334" s="45">
        <v>4.5138888888888885E-3</v>
      </c>
      <c r="E1334" s="44"/>
      <c r="F1334" s="45">
        <f>Curso[[#This Row],[Tempo]]*$AG$4</f>
        <v>8.951932285556196E-3</v>
      </c>
      <c r="G1334" s="46">
        <f t="shared" si="71"/>
        <v>9.6844987442575423</v>
      </c>
      <c r="H1334" s="47">
        <f>_xlfn.XLOOKUP(Curso[[#This Row],[Tempo Progr Acum]],Controle[Tempo Esperado Acum],Controle[Data corrida],,1,1)</f>
        <v>44799</v>
      </c>
      <c r="I1334" s="44"/>
      <c r="J1334" s="48">
        <f ca="1">IF(Curso[[#This Row],[Data Prevista]]&gt;TODAY(),0,IF(Curso[[#This Row],[Data Prevista]]=TODAY(),3,2))</f>
        <v>0</v>
      </c>
      <c r="K1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4" s="53" t="str">
        <f>IF((Curso[[#This Row],[Estudado]]-7)&lt;$H$2,"",Curso[[#This Row],[Estudado]]-7)</f>
        <v/>
      </c>
      <c r="M1334" s="53" t="str">
        <f>IF((Curso[[#This Row],[Estudado]]-15)&lt;$H$2,"",Curso[[#This Row],[Estudado]]-15)</f>
        <v/>
      </c>
      <c r="N1334" s="53" t="str">
        <f>IF((Curso[[#This Row],[Estudado]]-30)&lt;$H$2,"",Curso[[#This Row],[Estudado]]-30)</f>
        <v/>
      </c>
      <c r="O1334" s="53" t="str">
        <f>IF((Curso[[#This Row],[Estudado]]-60)&lt;$H$2,"",Curso[[#This Row],[Estudado]]-60)</f>
        <v/>
      </c>
      <c r="P1334" s="53" t="str">
        <f>IF((Curso[[#This Row],[Estudado]]-120)&lt;$H$2,"",Curso[[#This Row],[Estudado]]-120)</f>
        <v/>
      </c>
      <c r="Q1334" s="48"/>
    </row>
    <row r="1335" spans="1:17" x14ac:dyDescent="0.25">
      <c r="A1335" s="44">
        <f t="shared" si="72"/>
        <v>1334</v>
      </c>
      <c r="B1335" s="44" t="s">
        <v>2394</v>
      </c>
      <c r="C1335" s="44" t="s">
        <v>1882</v>
      </c>
      <c r="D1335" s="45">
        <v>2.7662037037037034E-3</v>
      </c>
      <c r="E1335" s="44"/>
      <c r="F1335" s="45">
        <f>Curso[[#This Row],[Tempo]]*$AG$4</f>
        <v>5.4859277339690529E-3</v>
      </c>
      <c r="G1335" s="46">
        <f t="shared" si="71"/>
        <v>9.6899846719915121</v>
      </c>
      <c r="H1335" s="47">
        <f>_xlfn.XLOOKUP(Curso[[#This Row],[Tempo Progr Acum]],Controle[Tempo Esperado Acum],Controle[Data corrida],,1,1)</f>
        <v>44799</v>
      </c>
      <c r="I1335" s="44"/>
      <c r="J1335" s="48">
        <f ca="1">IF(Curso[[#This Row],[Data Prevista]]&gt;TODAY(),0,IF(Curso[[#This Row],[Data Prevista]]=TODAY(),3,2))</f>
        <v>0</v>
      </c>
      <c r="K1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5" s="53" t="str">
        <f>IF((Curso[[#This Row],[Estudado]]-7)&lt;$H$2,"",Curso[[#This Row],[Estudado]]-7)</f>
        <v/>
      </c>
      <c r="M1335" s="53" t="str">
        <f>IF((Curso[[#This Row],[Estudado]]-15)&lt;$H$2,"",Curso[[#This Row],[Estudado]]-15)</f>
        <v/>
      </c>
      <c r="N1335" s="53" t="str">
        <f>IF((Curso[[#This Row],[Estudado]]-30)&lt;$H$2,"",Curso[[#This Row],[Estudado]]-30)</f>
        <v/>
      </c>
      <c r="O1335" s="53" t="str">
        <f>IF((Curso[[#This Row],[Estudado]]-60)&lt;$H$2,"",Curso[[#This Row],[Estudado]]-60)</f>
        <v/>
      </c>
      <c r="P1335" s="53" t="str">
        <f>IF((Curso[[#This Row],[Estudado]]-120)&lt;$H$2,"",Curso[[#This Row],[Estudado]]-120)</f>
        <v/>
      </c>
      <c r="Q1335" s="48"/>
    </row>
    <row r="1336" spans="1:17" x14ac:dyDescent="0.25">
      <c r="A1336" s="44">
        <f t="shared" si="72"/>
        <v>1335</v>
      </c>
      <c r="B1336" s="44" t="s">
        <v>2394</v>
      </c>
      <c r="C1336" s="44" t="s">
        <v>1883</v>
      </c>
      <c r="D1336" s="45">
        <v>5.1273148148148154E-3</v>
      </c>
      <c r="E1336" s="44"/>
      <c r="F1336" s="45">
        <f>Curso[[#This Row],[Tempo]]*$AG$4</f>
        <v>1.0168476929490758E-2</v>
      </c>
      <c r="G1336" s="46">
        <f t="shared" si="71"/>
        <v>9.7001531489210038</v>
      </c>
      <c r="H1336" s="47">
        <f>_xlfn.XLOOKUP(Curso[[#This Row],[Tempo Progr Acum]],Controle[Tempo Esperado Acum],Controle[Data corrida],,1,1)</f>
        <v>44800</v>
      </c>
      <c r="I1336" s="44"/>
      <c r="J1336" s="48">
        <f ca="1">IF(Curso[[#This Row],[Data Prevista]]&gt;TODAY(),0,IF(Curso[[#This Row],[Data Prevista]]=TODAY(),3,2))</f>
        <v>0</v>
      </c>
      <c r="K1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6" s="53" t="str">
        <f>IF((Curso[[#This Row],[Estudado]]-7)&lt;$H$2,"",Curso[[#This Row],[Estudado]]-7)</f>
        <v/>
      </c>
      <c r="M1336" s="53" t="str">
        <f>IF((Curso[[#This Row],[Estudado]]-15)&lt;$H$2,"",Curso[[#This Row],[Estudado]]-15)</f>
        <v/>
      </c>
      <c r="N1336" s="53" t="str">
        <f>IF((Curso[[#This Row],[Estudado]]-30)&lt;$H$2,"",Curso[[#This Row],[Estudado]]-30)</f>
        <v/>
      </c>
      <c r="O1336" s="53" t="str">
        <f>IF((Curso[[#This Row],[Estudado]]-60)&lt;$H$2,"",Curso[[#This Row],[Estudado]]-60)</f>
        <v/>
      </c>
      <c r="P1336" s="53" t="str">
        <f>IF((Curso[[#This Row],[Estudado]]-120)&lt;$H$2,"",Curso[[#This Row],[Estudado]]-120)</f>
        <v/>
      </c>
      <c r="Q1336" s="48"/>
    </row>
    <row r="1337" spans="1:17" x14ac:dyDescent="0.25">
      <c r="A1337" s="44">
        <f t="shared" si="72"/>
        <v>1336</v>
      </c>
      <c r="B1337" s="44" t="s">
        <v>2394</v>
      </c>
      <c r="C1337" s="44" t="s">
        <v>1884</v>
      </c>
      <c r="D1337" s="45">
        <v>1.4467592592592594E-3</v>
      </c>
      <c r="E1337" s="44"/>
      <c r="F1337" s="45">
        <f>Curso[[#This Row],[Tempo]]*$AG$4</f>
        <v>2.8692090658833966E-3</v>
      </c>
      <c r="G1337" s="46">
        <f t="shared" si="71"/>
        <v>9.7030223579868871</v>
      </c>
      <c r="H1337" s="47">
        <f>_xlfn.XLOOKUP(Curso[[#This Row],[Tempo Progr Acum]],Controle[Tempo Esperado Acum],Controle[Data corrida],,1,1)</f>
        <v>44800</v>
      </c>
      <c r="I1337" s="44"/>
      <c r="J1337" s="48">
        <f ca="1">IF(Curso[[#This Row],[Data Prevista]]&gt;TODAY(),0,IF(Curso[[#This Row],[Data Prevista]]=TODAY(),3,2))</f>
        <v>0</v>
      </c>
      <c r="K1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7" s="53" t="str">
        <f>IF((Curso[[#This Row],[Estudado]]-7)&lt;$H$2,"",Curso[[#This Row],[Estudado]]-7)</f>
        <v/>
      </c>
      <c r="M1337" s="53" t="str">
        <f>IF((Curso[[#This Row],[Estudado]]-15)&lt;$H$2,"",Curso[[#This Row],[Estudado]]-15)</f>
        <v/>
      </c>
      <c r="N1337" s="53" t="str">
        <f>IF((Curso[[#This Row],[Estudado]]-30)&lt;$H$2,"",Curso[[#This Row],[Estudado]]-30)</f>
        <v/>
      </c>
      <c r="O1337" s="53" t="str">
        <f>IF((Curso[[#This Row],[Estudado]]-60)&lt;$H$2,"",Curso[[#This Row],[Estudado]]-60)</f>
        <v/>
      </c>
      <c r="P1337" s="53" t="str">
        <f>IF((Curso[[#This Row],[Estudado]]-120)&lt;$H$2,"",Curso[[#This Row],[Estudado]]-120)</f>
        <v/>
      </c>
      <c r="Q1337" s="48"/>
    </row>
    <row r="1338" spans="1:17" x14ac:dyDescent="0.25">
      <c r="A1338" s="44">
        <f t="shared" si="72"/>
        <v>1337</v>
      </c>
      <c r="B1338" s="44" t="s">
        <v>2394</v>
      </c>
      <c r="C1338" s="44" t="s">
        <v>1104</v>
      </c>
      <c r="D1338" s="45">
        <v>2.1527777777777782E-3</v>
      </c>
      <c r="E1338" s="44"/>
      <c r="F1338" s="45">
        <f>Curso[[#This Row],[Tempo]]*$AG$4</f>
        <v>4.2693830900344945E-3</v>
      </c>
      <c r="G1338" s="46">
        <f t="shared" si="71"/>
        <v>9.7072917410769222</v>
      </c>
      <c r="H1338" s="47">
        <f>_xlfn.XLOOKUP(Curso[[#This Row],[Tempo Progr Acum]],Controle[Tempo Esperado Acum],Controle[Data corrida],,1,1)</f>
        <v>44800</v>
      </c>
      <c r="I1338" s="44"/>
      <c r="J1338" s="48">
        <f ca="1">IF(Curso[[#This Row],[Data Prevista]]&gt;TODAY(),0,IF(Curso[[#This Row],[Data Prevista]]=TODAY(),3,2))</f>
        <v>0</v>
      </c>
      <c r="K1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8" s="53" t="str">
        <f>IF((Curso[[#This Row],[Estudado]]-7)&lt;$H$2,"",Curso[[#This Row],[Estudado]]-7)</f>
        <v/>
      </c>
      <c r="M1338" s="53" t="str">
        <f>IF((Curso[[#This Row],[Estudado]]-15)&lt;$H$2,"",Curso[[#This Row],[Estudado]]-15)</f>
        <v/>
      </c>
      <c r="N1338" s="53" t="str">
        <f>IF((Curso[[#This Row],[Estudado]]-30)&lt;$H$2,"",Curso[[#This Row],[Estudado]]-30)</f>
        <v/>
      </c>
      <c r="O1338" s="53" t="str">
        <f>IF((Curso[[#This Row],[Estudado]]-60)&lt;$H$2,"",Curso[[#This Row],[Estudado]]-60)</f>
        <v/>
      </c>
      <c r="P1338" s="53" t="str">
        <f>IF((Curso[[#This Row],[Estudado]]-120)&lt;$H$2,"",Curso[[#This Row],[Estudado]]-120)</f>
        <v/>
      </c>
      <c r="Q1338" s="48"/>
    </row>
    <row r="1339" spans="1:17" x14ac:dyDescent="0.25">
      <c r="A1339" s="44">
        <f t="shared" si="72"/>
        <v>1338</v>
      </c>
      <c r="B1339" s="44" t="s">
        <v>2394</v>
      </c>
      <c r="C1339" s="44" t="s">
        <v>1885</v>
      </c>
      <c r="D1339" s="45">
        <v>5.1967592592592595E-3</v>
      </c>
      <c r="E1339" s="44"/>
      <c r="F1339" s="45">
        <f>Curso[[#This Row],[Tempo]]*$AG$4</f>
        <v>1.030619896465316E-2</v>
      </c>
      <c r="G1339" s="46">
        <f t="shared" si="71"/>
        <v>9.7175979400415748</v>
      </c>
      <c r="H1339" s="47">
        <f>_xlfn.XLOOKUP(Curso[[#This Row],[Tempo Progr Acum]],Controle[Tempo Esperado Acum],Controle[Data corrida],,1,1)</f>
        <v>44800</v>
      </c>
      <c r="I1339" s="44"/>
      <c r="J1339" s="48">
        <f ca="1">IF(Curso[[#This Row],[Data Prevista]]&gt;TODAY(),0,IF(Curso[[#This Row],[Data Prevista]]=TODAY(),3,2))</f>
        <v>0</v>
      </c>
      <c r="K1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9" s="53" t="str">
        <f>IF((Curso[[#This Row],[Estudado]]-7)&lt;$H$2,"",Curso[[#This Row],[Estudado]]-7)</f>
        <v/>
      </c>
      <c r="M1339" s="53" t="str">
        <f>IF((Curso[[#This Row],[Estudado]]-15)&lt;$H$2,"",Curso[[#This Row],[Estudado]]-15)</f>
        <v/>
      </c>
      <c r="N1339" s="53" t="str">
        <f>IF((Curso[[#This Row],[Estudado]]-30)&lt;$H$2,"",Curso[[#This Row],[Estudado]]-30)</f>
        <v/>
      </c>
      <c r="O1339" s="53" t="str">
        <f>IF((Curso[[#This Row],[Estudado]]-60)&lt;$H$2,"",Curso[[#This Row],[Estudado]]-60)</f>
        <v/>
      </c>
      <c r="P1339" s="53" t="str">
        <f>IF((Curso[[#This Row],[Estudado]]-120)&lt;$H$2,"",Curso[[#This Row],[Estudado]]-120)</f>
        <v/>
      </c>
      <c r="Q1339" s="48"/>
    </row>
    <row r="1340" spans="1:17" x14ac:dyDescent="0.25">
      <c r="A1340" s="44">
        <f t="shared" si="72"/>
        <v>1339</v>
      </c>
      <c r="B1340" s="44" t="s">
        <v>2394</v>
      </c>
      <c r="C1340" s="44" t="s">
        <v>1886</v>
      </c>
      <c r="D1340" s="45">
        <v>4.340277777777778E-3</v>
      </c>
      <c r="E1340" s="44"/>
      <c r="F1340" s="45">
        <f>Curso[[#This Row],[Tempo]]*$AG$4</f>
        <v>8.6076271976501893E-3</v>
      </c>
      <c r="G1340" s="46">
        <f t="shared" si="71"/>
        <v>9.7262055672392247</v>
      </c>
      <c r="H1340" s="47">
        <f>_xlfn.XLOOKUP(Curso[[#This Row],[Tempo Progr Acum]],Controle[Tempo Esperado Acum],Controle[Data corrida],,1,1)</f>
        <v>44800</v>
      </c>
      <c r="I1340" s="44"/>
      <c r="J1340" s="48">
        <f ca="1">IF(Curso[[#This Row],[Data Prevista]]&gt;TODAY(),0,IF(Curso[[#This Row],[Data Prevista]]=TODAY(),3,2))</f>
        <v>0</v>
      </c>
      <c r="K1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0" s="53" t="str">
        <f>IF((Curso[[#This Row],[Estudado]]-7)&lt;$H$2,"",Curso[[#This Row],[Estudado]]-7)</f>
        <v/>
      </c>
      <c r="M1340" s="53" t="str">
        <f>IF((Curso[[#This Row],[Estudado]]-15)&lt;$H$2,"",Curso[[#This Row],[Estudado]]-15)</f>
        <v/>
      </c>
      <c r="N1340" s="53" t="str">
        <f>IF((Curso[[#This Row],[Estudado]]-30)&lt;$H$2,"",Curso[[#This Row],[Estudado]]-30)</f>
        <v/>
      </c>
      <c r="O1340" s="53" t="str">
        <f>IF((Curso[[#This Row],[Estudado]]-60)&lt;$H$2,"",Curso[[#This Row],[Estudado]]-60)</f>
        <v/>
      </c>
      <c r="P1340" s="53" t="str">
        <f>IF((Curso[[#This Row],[Estudado]]-120)&lt;$H$2,"",Curso[[#This Row],[Estudado]]-120)</f>
        <v/>
      </c>
      <c r="Q1340" s="48"/>
    </row>
    <row r="1341" spans="1:17" x14ac:dyDescent="0.25">
      <c r="A1341" s="44">
        <f t="shared" si="72"/>
        <v>1340</v>
      </c>
      <c r="B1341" s="44" t="s">
        <v>2394</v>
      </c>
      <c r="C1341" s="44" t="s">
        <v>1887</v>
      </c>
      <c r="D1341" s="45">
        <v>6.7129629629629622E-3</v>
      </c>
      <c r="E1341" s="44"/>
      <c r="F1341" s="45">
        <f>Curso[[#This Row],[Tempo]]*$AG$4</f>
        <v>1.3313130065698958E-2</v>
      </c>
      <c r="G1341" s="46">
        <f t="shared" si="71"/>
        <v>9.7395186973049235</v>
      </c>
      <c r="H1341" s="47">
        <f>_xlfn.XLOOKUP(Curso[[#This Row],[Tempo Progr Acum]],Controle[Tempo Esperado Acum],Controle[Data corrida],,1,1)</f>
        <v>44800</v>
      </c>
      <c r="I1341" s="44"/>
      <c r="J1341" s="48">
        <f ca="1">IF(Curso[[#This Row],[Data Prevista]]&gt;TODAY(),0,IF(Curso[[#This Row],[Data Prevista]]=TODAY(),3,2))</f>
        <v>0</v>
      </c>
      <c r="K1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1" s="53" t="str">
        <f>IF((Curso[[#This Row],[Estudado]]-7)&lt;$H$2,"",Curso[[#This Row],[Estudado]]-7)</f>
        <v/>
      </c>
      <c r="M1341" s="53" t="str">
        <f>IF((Curso[[#This Row],[Estudado]]-15)&lt;$H$2,"",Curso[[#This Row],[Estudado]]-15)</f>
        <v/>
      </c>
      <c r="N1341" s="53" t="str">
        <f>IF((Curso[[#This Row],[Estudado]]-30)&lt;$H$2,"",Curso[[#This Row],[Estudado]]-30)</f>
        <v/>
      </c>
      <c r="O1341" s="53" t="str">
        <f>IF((Curso[[#This Row],[Estudado]]-60)&lt;$H$2,"",Curso[[#This Row],[Estudado]]-60)</f>
        <v/>
      </c>
      <c r="P1341" s="53" t="str">
        <f>IF((Curso[[#This Row],[Estudado]]-120)&lt;$H$2,"",Curso[[#This Row],[Estudado]]-120)</f>
        <v/>
      </c>
      <c r="Q1341" s="48"/>
    </row>
    <row r="1342" spans="1:17" x14ac:dyDescent="0.25">
      <c r="A1342" s="44">
        <f t="shared" si="72"/>
        <v>1341</v>
      </c>
      <c r="B1342" s="44" t="s">
        <v>2394</v>
      </c>
      <c r="C1342" s="44" t="s">
        <v>1888</v>
      </c>
      <c r="D1342" s="45">
        <v>5.4861111111111109E-3</v>
      </c>
      <c r="E1342" s="44"/>
      <c r="F1342" s="45">
        <f>Curso[[#This Row],[Tempo]]*$AG$4</f>
        <v>1.0880040777829838E-2</v>
      </c>
      <c r="G1342" s="46">
        <f t="shared" si="71"/>
        <v>9.7503987380827528</v>
      </c>
      <c r="H1342" s="47">
        <f>_xlfn.XLOOKUP(Curso[[#This Row],[Tempo Progr Acum]],Controle[Tempo Esperado Acum],Controle[Data corrida],,1,1)</f>
        <v>44800</v>
      </c>
      <c r="I1342" s="44"/>
      <c r="J1342" s="48">
        <f ca="1">IF(Curso[[#This Row],[Data Prevista]]&gt;TODAY(),0,IF(Curso[[#This Row],[Data Prevista]]=TODAY(),3,2))</f>
        <v>0</v>
      </c>
      <c r="K1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2" s="53" t="str">
        <f>IF((Curso[[#This Row],[Estudado]]-7)&lt;$H$2,"",Curso[[#This Row],[Estudado]]-7)</f>
        <v/>
      </c>
      <c r="M1342" s="53" t="str">
        <f>IF((Curso[[#This Row],[Estudado]]-15)&lt;$H$2,"",Curso[[#This Row],[Estudado]]-15)</f>
        <v/>
      </c>
      <c r="N1342" s="53" t="str">
        <f>IF((Curso[[#This Row],[Estudado]]-30)&lt;$H$2,"",Curso[[#This Row],[Estudado]]-30)</f>
        <v/>
      </c>
      <c r="O1342" s="53" t="str">
        <f>IF((Curso[[#This Row],[Estudado]]-60)&lt;$H$2,"",Curso[[#This Row],[Estudado]]-60)</f>
        <v/>
      </c>
      <c r="P1342" s="53" t="str">
        <f>IF((Curso[[#This Row],[Estudado]]-120)&lt;$H$2,"",Curso[[#This Row],[Estudado]]-120)</f>
        <v/>
      </c>
      <c r="Q1342" s="48"/>
    </row>
    <row r="1343" spans="1:17" x14ac:dyDescent="0.25">
      <c r="A1343" s="44">
        <f t="shared" si="72"/>
        <v>1342</v>
      </c>
      <c r="B1343" s="44" t="s">
        <v>2394</v>
      </c>
      <c r="C1343" s="44" t="s">
        <v>1889</v>
      </c>
      <c r="D1343" s="45">
        <v>4.2708333333333339E-3</v>
      </c>
      <c r="E1343" s="44"/>
      <c r="F1343" s="45">
        <f>Curso[[#This Row],[Tempo]]*$AG$4</f>
        <v>8.4699051624877869E-3</v>
      </c>
      <c r="G1343" s="46">
        <f t="shared" si="71"/>
        <v>9.7588686432452398</v>
      </c>
      <c r="H1343" s="47">
        <f>_xlfn.XLOOKUP(Curso[[#This Row],[Tempo Progr Acum]],Controle[Tempo Esperado Acum],Controle[Data corrida],,1,1)</f>
        <v>44800</v>
      </c>
      <c r="I1343" s="44"/>
      <c r="J1343" s="48">
        <f ca="1">IF(Curso[[#This Row],[Data Prevista]]&gt;TODAY(),0,IF(Curso[[#This Row],[Data Prevista]]=TODAY(),3,2))</f>
        <v>0</v>
      </c>
      <c r="K1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3" s="53" t="str">
        <f>IF((Curso[[#This Row],[Estudado]]-7)&lt;$H$2,"",Curso[[#This Row],[Estudado]]-7)</f>
        <v/>
      </c>
      <c r="M1343" s="53" t="str">
        <f>IF((Curso[[#This Row],[Estudado]]-15)&lt;$H$2,"",Curso[[#This Row],[Estudado]]-15)</f>
        <v/>
      </c>
      <c r="N1343" s="53" t="str">
        <f>IF((Curso[[#This Row],[Estudado]]-30)&lt;$H$2,"",Curso[[#This Row],[Estudado]]-30)</f>
        <v/>
      </c>
      <c r="O1343" s="53" t="str">
        <f>IF((Curso[[#This Row],[Estudado]]-60)&lt;$H$2,"",Curso[[#This Row],[Estudado]]-60)</f>
        <v/>
      </c>
      <c r="P1343" s="53" t="str">
        <f>IF((Curso[[#This Row],[Estudado]]-120)&lt;$H$2,"",Curso[[#This Row],[Estudado]]-120)</f>
        <v/>
      </c>
      <c r="Q1343" s="48"/>
    </row>
    <row r="1344" spans="1:17" x14ac:dyDescent="0.25">
      <c r="A1344" s="44">
        <f t="shared" si="72"/>
        <v>1343</v>
      </c>
      <c r="B1344" s="44" t="s">
        <v>2394</v>
      </c>
      <c r="C1344" s="44" t="s">
        <v>1890</v>
      </c>
      <c r="D1344" s="45">
        <v>4.8611111111111112E-3</v>
      </c>
      <c r="E1344" s="44"/>
      <c r="F1344" s="45">
        <f>Curso[[#This Row],[Tempo]]*$AG$4</f>
        <v>9.6405424613682112E-3</v>
      </c>
      <c r="G1344" s="46">
        <f t="shared" si="71"/>
        <v>9.7685091857066073</v>
      </c>
      <c r="H1344" s="47">
        <f>_xlfn.XLOOKUP(Curso[[#This Row],[Tempo Progr Acum]],Controle[Tempo Esperado Acum],Controle[Data corrida],,1,1)</f>
        <v>44800</v>
      </c>
      <c r="I1344" s="44"/>
      <c r="J1344" s="48">
        <f ca="1">IF(Curso[[#This Row],[Data Prevista]]&gt;TODAY(),0,IF(Curso[[#This Row],[Data Prevista]]=TODAY(),3,2))</f>
        <v>0</v>
      </c>
      <c r="K1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4" s="53" t="str">
        <f>IF((Curso[[#This Row],[Estudado]]-7)&lt;$H$2,"",Curso[[#This Row],[Estudado]]-7)</f>
        <v/>
      </c>
      <c r="M1344" s="53" t="str">
        <f>IF((Curso[[#This Row],[Estudado]]-15)&lt;$H$2,"",Curso[[#This Row],[Estudado]]-15)</f>
        <v/>
      </c>
      <c r="N1344" s="53" t="str">
        <f>IF((Curso[[#This Row],[Estudado]]-30)&lt;$H$2,"",Curso[[#This Row],[Estudado]]-30)</f>
        <v/>
      </c>
      <c r="O1344" s="53" t="str">
        <f>IF((Curso[[#This Row],[Estudado]]-60)&lt;$H$2,"",Curso[[#This Row],[Estudado]]-60)</f>
        <v/>
      </c>
      <c r="P1344" s="53" t="str">
        <f>IF((Curso[[#This Row],[Estudado]]-120)&lt;$H$2,"",Curso[[#This Row],[Estudado]]-120)</f>
        <v/>
      </c>
      <c r="Q1344" s="48"/>
    </row>
    <row r="1345" spans="1:17" x14ac:dyDescent="0.25">
      <c r="A1345" s="44">
        <f t="shared" si="72"/>
        <v>1344</v>
      </c>
      <c r="B1345" s="44" t="s">
        <v>2394</v>
      </c>
      <c r="C1345" s="44" t="s">
        <v>1891</v>
      </c>
      <c r="D1345" s="45">
        <v>1.1689814814814816E-3</v>
      </c>
      <c r="E1345" s="44"/>
      <c r="F1345" s="45">
        <f>Curso[[#This Row],[Tempo]]*$AG$4</f>
        <v>2.3183209252337841E-3</v>
      </c>
      <c r="G1345" s="46">
        <f t="shared" si="71"/>
        <v>9.7708275066318411</v>
      </c>
      <c r="H1345" s="47">
        <f>_xlfn.XLOOKUP(Curso[[#This Row],[Tempo Progr Acum]],Controle[Tempo Esperado Acum],Controle[Data corrida],,1,1)</f>
        <v>44800</v>
      </c>
      <c r="I1345" s="44"/>
      <c r="J1345" s="48">
        <f ca="1">IF(Curso[[#This Row],[Data Prevista]]&gt;TODAY(),0,IF(Curso[[#This Row],[Data Prevista]]=TODAY(),3,2))</f>
        <v>0</v>
      </c>
      <c r="K1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5" s="53" t="str">
        <f>IF((Curso[[#This Row],[Estudado]]-7)&lt;$H$2,"",Curso[[#This Row],[Estudado]]-7)</f>
        <v/>
      </c>
      <c r="M1345" s="53" t="str">
        <f>IF((Curso[[#This Row],[Estudado]]-15)&lt;$H$2,"",Curso[[#This Row],[Estudado]]-15)</f>
        <v/>
      </c>
      <c r="N1345" s="53" t="str">
        <f>IF((Curso[[#This Row],[Estudado]]-30)&lt;$H$2,"",Curso[[#This Row],[Estudado]]-30)</f>
        <v/>
      </c>
      <c r="O1345" s="53" t="str">
        <f>IF((Curso[[#This Row],[Estudado]]-60)&lt;$H$2,"",Curso[[#This Row],[Estudado]]-60)</f>
        <v/>
      </c>
      <c r="P1345" s="53" t="str">
        <f>IF((Curso[[#This Row],[Estudado]]-120)&lt;$H$2,"",Curso[[#This Row],[Estudado]]-120)</f>
        <v/>
      </c>
      <c r="Q1345" s="48"/>
    </row>
    <row r="1346" spans="1:17" x14ac:dyDescent="0.25">
      <c r="A1346" s="44">
        <f t="shared" si="72"/>
        <v>1345</v>
      </c>
      <c r="B1346" s="44" t="s">
        <v>2394</v>
      </c>
      <c r="C1346" s="44" t="s">
        <v>663</v>
      </c>
      <c r="D1346" s="45">
        <v>2.7199074074074074E-3</v>
      </c>
      <c r="E1346" s="44"/>
      <c r="F1346" s="45">
        <f>Curso[[#This Row],[Tempo]]*$AG$4</f>
        <v>5.3941130438607847E-3</v>
      </c>
      <c r="G1346" s="46">
        <f t="shared" si="71"/>
        <v>9.7762216196757024</v>
      </c>
      <c r="H1346" s="47">
        <f>_xlfn.XLOOKUP(Curso[[#This Row],[Tempo Progr Acum]],Controle[Tempo Esperado Acum],Controle[Data corrida],,1,1)</f>
        <v>44800</v>
      </c>
      <c r="I1346" s="44"/>
      <c r="J1346" s="48">
        <f ca="1">IF(Curso[[#This Row],[Data Prevista]]&gt;TODAY(),0,IF(Curso[[#This Row],[Data Prevista]]=TODAY(),3,2))</f>
        <v>0</v>
      </c>
      <c r="K1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6" s="53" t="str">
        <f>IF((Curso[[#This Row],[Estudado]]-7)&lt;$H$2,"",Curso[[#This Row],[Estudado]]-7)</f>
        <v/>
      </c>
      <c r="M1346" s="53" t="str">
        <f>IF((Curso[[#This Row],[Estudado]]-15)&lt;$H$2,"",Curso[[#This Row],[Estudado]]-15)</f>
        <v/>
      </c>
      <c r="N1346" s="53" t="str">
        <f>IF((Curso[[#This Row],[Estudado]]-30)&lt;$H$2,"",Curso[[#This Row],[Estudado]]-30)</f>
        <v/>
      </c>
      <c r="O1346" s="53" t="str">
        <f>IF((Curso[[#This Row],[Estudado]]-60)&lt;$H$2,"",Curso[[#This Row],[Estudado]]-60)</f>
        <v/>
      </c>
      <c r="P1346" s="53" t="str">
        <f>IF((Curso[[#This Row],[Estudado]]-120)&lt;$H$2,"",Curso[[#This Row],[Estudado]]-120)</f>
        <v/>
      </c>
      <c r="Q1346" s="48"/>
    </row>
    <row r="1347" spans="1:17" x14ac:dyDescent="0.25">
      <c r="A1347" s="44">
        <f t="shared" si="72"/>
        <v>1346</v>
      </c>
      <c r="B1347" s="44" t="s">
        <v>2394</v>
      </c>
      <c r="C1347" s="44" t="s">
        <v>664</v>
      </c>
      <c r="D1347" s="45">
        <v>3.5995370370370374E-3</v>
      </c>
      <c r="E1347" s="44"/>
      <c r="F1347" s="45">
        <f>Curso[[#This Row],[Tempo]]*$AG$4</f>
        <v>7.1385921559178906E-3</v>
      </c>
      <c r="G1347" s="46">
        <f t="shared" si="71"/>
        <v>9.7833602118316207</v>
      </c>
      <c r="H1347" s="47">
        <f>_xlfn.XLOOKUP(Curso[[#This Row],[Tempo Progr Acum]],Controle[Tempo Esperado Acum],Controle[Data corrida],,1,1)</f>
        <v>44802</v>
      </c>
      <c r="I1347" s="44"/>
      <c r="J1347" s="48">
        <f ca="1">IF(Curso[[#This Row],[Data Prevista]]&gt;TODAY(),0,IF(Curso[[#This Row],[Data Prevista]]=TODAY(),3,2))</f>
        <v>0</v>
      </c>
      <c r="K1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7" s="53" t="str">
        <f>IF((Curso[[#This Row],[Estudado]]-7)&lt;$H$2,"",Curso[[#This Row],[Estudado]]-7)</f>
        <v/>
      </c>
      <c r="M1347" s="53" t="str">
        <f>IF((Curso[[#This Row],[Estudado]]-15)&lt;$H$2,"",Curso[[#This Row],[Estudado]]-15)</f>
        <v/>
      </c>
      <c r="N1347" s="53" t="str">
        <f>IF((Curso[[#This Row],[Estudado]]-30)&lt;$H$2,"",Curso[[#This Row],[Estudado]]-30)</f>
        <v/>
      </c>
      <c r="O1347" s="53" t="str">
        <f>IF((Curso[[#This Row],[Estudado]]-60)&lt;$H$2,"",Curso[[#This Row],[Estudado]]-60)</f>
        <v/>
      </c>
      <c r="P1347" s="53" t="str">
        <f>IF((Curso[[#This Row],[Estudado]]-120)&lt;$H$2,"",Curso[[#This Row],[Estudado]]-120)</f>
        <v/>
      </c>
      <c r="Q1347" s="48"/>
    </row>
    <row r="1348" spans="1:17" x14ac:dyDescent="0.25">
      <c r="A1348" s="44">
        <f t="shared" si="72"/>
        <v>1347</v>
      </c>
      <c r="B1348" s="44" t="s">
        <v>2394</v>
      </c>
      <c r="C1348" s="44" t="s">
        <v>1892</v>
      </c>
      <c r="D1348" s="45">
        <v>3.7731481481481483E-3</v>
      </c>
      <c r="E1348" s="44"/>
      <c r="F1348" s="45">
        <f>Curso[[#This Row],[Tempo]]*$AG$4</f>
        <v>7.4828972438238973E-3</v>
      </c>
      <c r="G1348" s="46">
        <f t="shared" ref="G1348:G1411" si="73">F1348+G1347</f>
        <v>9.7908431090754444</v>
      </c>
      <c r="H1348" s="47">
        <f>_xlfn.XLOOKUP(Curso[[#This Row],[Tempo Progr Acum]],Controle[Tempo Esperado Acum],Controle[Data corrida],,1,1)</f>
        <v>44802</v>
      </c>
      <c r="I1348" s="44"/>
      <c r="J1348" s="48">
        <f ca="1">IF(Curso[[#This Row],[Data Prevista]]&gt;TODAY(),0,IF(Curso[[#This Row],[Data Prevista]]=TODAY(),3,2))</f>
        <v>0</v>
      </c>
      <c r="K1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8" s="53" t="str">
        <f>IF((Curso[[#This Row],[Estudado]]-7)&lt;$H$2,"",Curso[[#This Row],[Estudado]]-7)</f>
        <v/>
      </c>
      <c r="M1348" s="53" t="str">
        <f>IF((Curso[[#This Row],[Estudado]]-15)&lt;$H$2,"",Curso[[#This Row],[Estudado]]-15)</f>
        <v/>
      </c>
      <c r="N1348" s="53" t="str">
        <f>IF((Curso[[#This Row],[Estudado]]-30)&lt;$H$2,"",Curso[[#This Row],[Estudado]]-30)</f>
        <v/>
      </c>
      <c r="O1348" s="53" t="str">
        <f>IF((Curso[[#This Row],[Estudado]]-60)&lt;$H$2,"",Curso[[#This Row],[Estudado]]-60)</f>
        <v/>
      </c>
      <c r="P1348" s="53" t="str">
        <f>IF((Curso[[#This Row],[Estudado]]-120)&lt;$H$2,"",Curso[[#This Row],[Estudado]]-120)</f>
        <v/>
      </c>
      <c r="Q1348" s="48"/>
    </row>
    <row r="1349" spans="1:17" x14ac:dyDescent="0.25">
      <c r="A1349" s="44">
        <f t="shared" si="72"/>
        <v>1348</v>
      </c>
      <c r="B1349" s="44" t="s">
        <v>2394</v>
      </c>
      <c r="C1349" s="44" t="s">
        <v>1893</v>
      </c>
      <c r="D1349" s="45">
        <v>5.0462962962962961E-3</v>
      </c>
      <c r="E1349" s="44"/>
      <c r="F1349" s="45">
        <f>Curso[[#This Row],[Tempo]]*$AG$4</f>
        <v>1.0007801221801286E-2</v>
      </c>
      <c r="G1349" s="46">
        <f t="shared" si="73"/>
        <v>9.8008509102972461</v>
      </c>
      <c r="H1349" s="47">
        <f>_xlfn.XLOOKUP(Curso[[#This Row],[Tempo Progr Acum]],Controle[Tempo Esperado Acum],Controle[Data corrida],,1,1)</f>
        <v>44802</v>
      </c>
      <c r="I1349" s="44"/>
      <c r="J1349" s="48">
        <f ca="1">IF(Curso[[#This Row],[Data Prevista]]&gt;TODAY(),0,IF(Curso[[#This Row],[Data Prevista]]=TODAY(),3,2))</f>
        <v>0</v>
      </c>
      <c r="K1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9" s="53" t="str">
        <f>IF((Curso[[#This Row],[Estudado]]-7)&lt;$H$2,"",Curso[[#This Row],[Estudado]]-7)</f>
        <v/>
      </c>
      <c r="M1349" s="53" t="str">
        <f>IF((Curso[[#This Row],[Estudado]]-15)&lt;$H$2,"",Curso[[#This Row],[Estudado]]-15)</f>
        <v/>
      </c>
      <c r="N1349" s="53" t="str">
        <f>IF((Curso[[#This Row],[Estudado]]-30)&lt;$H$2,"",Curso[[#This Row],[Estudado]]-30)</f>
        <v/>
      </c>
      <c r="O1349" s="53" t="str">
        <f>IF((Curso[[#This Row],[Estudado]]-60)&lt;$H$2,"",Curso[[#This Row],[Estudado]]-60)</f>
        <v/>
      </c>
      <c r="P1349" s="53" t="str">
        <f>IF((Curso[[#This Row],[Estudado]]-120)&lt;$H$2,"",Curso[[#This Row],[Estudado]]-120)</f>
        <v/>
      </c>
      <c r="Q1349" s="48"/>
    </row>
    <row r="1350" spans="1:17" x14ac:dyDescent="0.25">
      <c r="A1350" s="44">
        <f t="shared" ref="A1350:A1413" si="74">A1349+1</f>
        <v>1349</v>
      </c>
      <c r="B1350" s="44" t="s">
        <v>2394</v>
      </c>
      <c r="C1350" s="44" t="s">
        <v>1894</v>
      </c>
      <c r="D1350" s="45">
        <v>5.2893518518518524E-3</v>
      </c>
      <c r="E1350" s="44"/>
      <c r="F1350" s="45">
        <f>Curso[[#This Row],[Tempo]]*$AG$4</f>
        <v>1.0489828344869698E-2</v>
      </c>
      <c r="G1350" s="46">
        <f t="shared" si="73"/>
        <v>9.8113407386421159</v>
      </c>
      <c r="H1350" s="47">
        <f>_xlfn.XLOOKUP(Curso[[#This Row],[Tempo Progr Acum]],Controle[Tempo Esperado Acum],Controle[Data corrida],,1,1)</f>
        <v>44802</v>
      </c>
      <c r="I1350" s="44"/>
      <c r="J1350" s="48">
        <f ca="1">IF(Curso[[#This Row],[Data Prevista]]&gt;TODAY(),0,IF(Curso[[#This Row],[Data Prevista]]=TODAY(),3,2))</f>
        <v>0</v>
      </c>
      <c r="K1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0" s="53" t="str">
        <f>IF((Curso[[#This Row],[Estudado]]-7)&lt;$H$2,"",Curso[[#This Row],[Estudado]]-7)</f>
        <v/>
      </c>
      <c r="M1350" s="53" t="str">
        <f>IF((Curso[[#This Row],[Estudado]]-15)&lt;$H$2,"",Curso[[#This Row],[Estudado]]-15)</f>
        <v/>
      </c>
      <c r="N1350" s="53" t="str">
        <f>IF((Curso[[#This Row],[Estudado]]-30)&lt;$H$2,"",Curso[[#This Row],[Estudado]]-30)</f>
        <v/>
      </c>
      <c r="O1350" s="53" t="str">
        <f>IF((Curso[[#This Row],[Estudado]]-60)&lt;$H$2,"",Curso[[#This Row],[Estudado]]-60)</f>
        <v/>
      </c>
      <c r="P1350" s="53" t="str">
        <f>IF((Curso[[#This Row],[Estudado]]-120)&lt;$H$2,"",Curso[[#This Row],[Estudado]]-120)</f>
        <v/>
      </c>
      <c r="Q1350" s="48"/>
    </row>
    <row r="1351" spans="1:17" x14ac:dyDescent="0.25">
      <c r="A1351" s="44">
        <f t="shared" si="74"/>
        <v>1350</v>
      </c>
      <c r="B1351" s="44" t="s">
        <v>2394</v>
      </c>
      <c r="C1351" s="44" t="s">
        <v>1895</v>
      </c>
      <c r="D1351" s="45">
        <v>1.9328703703703702E-3</v>
      </c>
      <c r="E1351" s="44"/>
      <c r="F1351" s="45">
        <f>Curso[[#This Row],[Tempo]]*$AG$4</f>
        <v>3.8332633120202169E-3</v>
      </c>
      <c r="G1351" s="46">
        <f t="shared" si="73"/>
        <v>9.8151740019541354</v>
      </c>
      <c r="H1351" s="47">
        <f>_xlfn.XLOOKUP(Curso[[#This Row],[Tempo Progr Acum]],Controle[Tempo Esperado Acum],Controle[Data corrida],,1,1)</f>
        <v>44802</v>
      </c>
      <c r="I1351" s="44"/>
      <c r="J1351" s="48">
        <f ca="1">IF(Curso[[#This Row],[Data Prevista]]&gt;TODAY(),0,IF(Curso[[#This Row],[Data Prevista]]=TODAY(),3,2))</f>
        <v>0</v>
      </c>
      <c r="K1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1" s="53" t="str">
        <f>IF((Curso[[#This Row],[Estudado]]-7)&lt;$H$2,"",Curso[[#This Row],[Estudado]]-7)</f>
        <v/>
      </c>
      <c r="M1351" s="53" t="str">
        <f>IF((Curso[[#This Row],[Estudado]]-15)&lt;$H$2,"",Curso[[#This Row],[Estudado]]-15)</f>
        <v/>
      </c>
      <c r="N1351" s="53" t="str">
        <f>IF((Curso[[#This Row],[Estudado]]-30)&lt;$H$2,"",Curso[[#This Row],[Estudado]]-30)</f>
        <v/>
      </c>
      <c r="O1351" s="53" t="str">
        <f>IF((Curso[[#This Row],[Estudado]]-60)&lt;$H$2,"",Curso[[#This Row],[Estudado]]-60)</f>
        <v/>
      </c>
      <c r="P1351" s="53" t="str">
        <f>IF((Curso[[#This Row],[Estudado]]-120)&lt;$H$2,"",Curso[[#This Row],[Estudado]]-120)</f>
        <v/>
      </c>
      <c r="Q1351" s="48"/>
    </row>
    <row r="1352" spans="1:17" x14ac:dyDescent="0.25">
      <c r="A1352" s="44">
        <f t="shared" si="74"/>
        <v>1351</v>
      </c>
      <c r="B1352" s="44" t="s">
        <v>2394</v>
      </c>
      <c r="C1352" s="44" t="s">
        <v>1896</v>
      </c>
      <c r="D1352" s="45">
        <v>6.0300925925925921E-3</v>
      </c>
      <c r="E1352" s="44"/>
      <c r="F1352" s="45">
        <f>Curso[[#This Row],[Tempo]]*$AG$4</f>
        <v>1.1958863386601995E-2</v>
      </c>
      <c r="G1352" s="46">
        <f t="shared" si="73"/>
        <v>9.8271328653407366</v>
      </c>
      <c r="H1352" s="47">
        <f>_xlfn.XLOOKUP(Curso[[#This Row],[Tempo Progr Acum]],Controle[Tempo Esperado Acum],Controle[Data corrida],,1,1)</f>
        <v>44802</v>
      </c>
      <c r="I1352" s="44"/>
      <c r="J1352" s="48">
        <f ca="1">IF(Curso[[#This Row],[Data Prevista]]&gt;TODAY(),0,IF(Curso[[#This Row],[Data Prevista]]=TODAY(),3,2))</f>
        <v>0</v>
      </c>
      <c r="K1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2" s="53" t="str">
        <f>IF((Curso[[#This Row],[Estudado]]-7)&lt;$H$2,"",Curso[[#This Row],[Estudado]]-7)</f>
        <v/>
      </c>
      <c r="M1352" s="53" t="str">
        <f>IF((Curso[[#This Row],[Estudado]]-15)&lt;$H$2,"",Curso[[#This Row],[Estudado]]-15)</f>
        <v/>
      </c>
      <c r="N1352" s="53" t="str">
        <f>IF((Curso[[#This Row],[Estudado]]-30)&lt;$H$2,"",Curso[[#This Row],[Estudado]]-30)</f>
        <v/>
      </c>
      <c r="O1352" s="53" t="str">
        <f>IF((Curso[[#This Row],[Estudado]]-60)&lt;$H$2,"",Curso[[#This Row],[Estudado]]-60)</f>
        <v/>
      </c>
      <c r="P1352" s="53" t="str">
        <f>IF((Curso[[#This Row],[Estudado]]-120)&lt;$H$2,"",Curso[[#This Row],[Estudado]]-120)</f>
        <v/>
      </c>
      <c r="Q1352" s="48"/>
    </row>
    <row r="1353" spans="1:17" x14ac:dyDescent="0.25">
      <c r="A1353" s="44">
        <f t="shared" si="74"/>
        <v>1352</v>
      </c>
      <c r="B1353" s="44" t="s">
        <v>2394</v>
      </c>
      <c r="C1353" s="44" t="s">
        <v>40</v>
      </c>
      <c r="D1353" s="45">
        <v>0</v>
      </c>
      <c r="E1353" s="44"/>
      <c r="F1353" s="45">
        <f>Curso[[#This Row],[Tempo]]*$AG$4</f>
        <v>0</v>
      </c>
      <c r="G1353" s="46">
        <f t="shared" si="73"/>
        <v>9.8271328653407366</v>
      </c>
      <c r="H1353" s="47">
        <f>_xlfn.XLOOKUP(Curso[[#This Row],[Tempo Progr Acum]],Controle[Tempo Esperado Acum],Controle[Data corrida],,1,1)</f>
        <v>44802</v>
      </c>
      <c r="I1353" s="44"/>
      <c r="J1353" s="48">
        <f ca="1">IF(Curso[[#This Row],[Data Prevista]]&gt;TODAY(),0,IF(Curso[[#This Row],[Data Prevista]]=TODAY(),3,2))</f>
        <v>0</v>
      </c>
      <c r="K1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3" s="53" t="str">
        <f>IF((Curso[[#This Row],[Estudado]]-7)&lt;$H$2,"",Curso[[#This Row],[Estudado]]-7)</f>
        <v/>
      </c>
      <c r="M1353" s="53" t="str">
        <f>IF((Curso[[#This Row],[Estudado]]-15)&lt;$H$2,"",Curso[[#This Row],[Estudado]]-15)</f>
        <v/>
      </c>
      <c r="N1353" s="53" t="str">
        <f>IF((Curso[[#This Row],[Estudado]]-30)&lt;$H$2,"",Curso[[#This Row],[Estudado]]-30)</f>
        <v/>
      </c>
      <c r="O1353" s="53" t="str">
        <f>IF((Curso[[#This Row],[Estudado]]-60)&lt;$H$2,"",Curso[[#This Row],[Estudado]]-60)</f>
        <v/>
      </c>
      <c r="P1353" s="53" t="str">
        <f>IF((Curso[[#This Row],[Estudado]]-120)&lt;$H$2,"",Curso[[#This Row],[Estudado]]-120)</f>
        <v/>
      </c>
      <c r="Q1353" s="48"/>
    </row>
    <row r="1354" spans="1:17" x14ac:dyDescent="0.25">
      <c r="A1354" s="44">
        <f t="shared" si="74"/>
        <v>1353</v>
      </c>
      <c r="B1354" s="44" t="s">
        <v>2394</v>
      </c>
      <c r="C1354" s="44" t="s">
        <v>833</v>
      </c>
      <c r="D1354" s="45">
        <v>0</v>
      </c>
      <c r="E1354" s="44"/>
      <c r="F1354" s="45">
        <f>Curso[[#This Row],[Tempo]]*$AG$4</f>
        <v>0</v>
      </c>
      <c r="G1354" s="46">
        <f t="shared" si="73"/>
        <v>9.8271328653407366</v>
      </c>
      <c r="H1354" s="47">
        <f>_xlfn.XLOOKUP(Curso[[#This Row],[Tempo Progr Acum]],Controle[Tempo Esperado Acum],Controle[Data corrida],,1,1)</f>
        <v>44802</v>
      </c>
      <c r="I1354" s="44"/>
      <c r="J1354" s="48">
        <f ca="1">IF(Curso[[#This Row],[Data Prevista]]&gt;TODAY(),0,IF(Curso[[#This Row],[Data Prevista]]=TODAY(),3,2))</f>
        <v>0</v>
      </c>
      <c r="K1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4" s="53" t="str">
        <f>IF((Curso[[#This Row],[Estudado]]-7)&lt;$H$2,"",Curso[[#This Row],[Estudado]]-7)</f>
        <v/>
      </c>
      <c r="M1354" s="53" t="str">
        <f>IF((Curso[[#This Row],[Estudado]]-15)&lt;$H$2,"",Curso[[#This Row],[Estudado]]-15)</f>
        <v/>
      </c>
      <c r="N1354" s="53" t="str">
        <f>IF((Curso[[#This Row],[Estudado]]-30)&lt;$H$2,"",Curso[[#This Row],[Estudado]]-30)</f>
        <v/>
      </c>
      <c r="O1354" s="53" t="str">
        <f>IF((Curso[[#This Row],[Estudado]]-60)&lt;$H$2,"",Curso[[#This Row],[Estudado]]-60)</f>
        <v/>
      </c>
      <c r="P1354" s="53" t="str">
        <f>IF((Curso[[#This Row],[Estudado]]-120)&lt;$H$2,"",Curso[[#This Row],[Estudado]]-120)</f>
        <v/>
      </c>
      <c r="Q1354" s="48"/>
    </row>
    <row r="1355" spans="1:17" x14ac:dyDescent="0.25">
      <c r="A1355" s="44">
        <f t="shared" si="74"/>
        <v>1354</v>
      </c>
      <c r="B1355" s="44" t="s">
        <v>2394</v>
      </c>
      <c r="C1355" s="44" t="s">
        <v>39</v>
      </c>
      <c r="D1355" s="45">
        <v>0</v>
      </c>
      <c r="E1355" s="44"/>
      <c r="F1355" s="45">
        <f>Curso[[#This Row],[Tempo]]*$AG$4</f>
        <v>0</v>
      </c>
      <c r="G1355" s="46">
        <f t="shared" si="73"/>
        <v>9.8271328653407366</v>
      </c>
      <c r="H1355" s="47">
        <f>_xlfn.XLOOKUP(Curso[[#This Row],[Tempo Progr Acum]],Controle[Tempo Esperado Acum],Controle[Data corrida],,1,1)</f>
        <v>44802</v>
      </c>
      <c r="I1355" s="44"/>
      <c r="J1355" s="48">
        <f ca="1">IF(Curso[[#This Row],[Data Prevista]]&gt;TODAY(),0,IF(Curso[[#This Row],[Data Prevista]]=TODAY(),3,2))</f>
        <v>0</v>
      </c>
      <c r="K1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5" s="53" t="str">
        <f>IF((Curso[[#This Row],[Estudado]]-7)&lt;$H$2,"",Curso[[#This Row],[Estudado]]-7)</f>
        <v/>
      </c>
      <c r="M1355" s="53" t="str">
        <f>IF((Curso[[#This Row],[Estudado]]-15)&lt;$H$2,"",Curso[[#This Row],[Estudado]]-15)</f>
        <v/>
      </c>
      <c r="N1355" s="53" t="str">
        <f>IF((Curso[[#This Row],[Estudado]]-30)&lt;$H$2,"",Curso[[#This Row],[Estudado]]-30)</f>
        <v/>
      </c>
      <c r="O1355" s="53" t="str">
        <f>IF((Curso[[#This Row],[Estudado]]-60)&lt;$H$2,"",Curso[[#This Row],[Estudado]]-60)</f>
        <v/>
      </c>
      <c r="P1355" s="53" t="str">
        <f>IF((Curso[[#This Row],[Estudado]]-120)&lt;$H$2,"",Curso[[#This Row],[Estudado]]-120)</f>
        <v/>
      </c>
      <c r="Q1355" s="48"/>
    </row>
    <row r="1356" spans="1:17" x14ac:dyDescent="0.25">
      <c r="A1356" s="44">
        <f t="shared" si="74"/>
        <v>1355</v>
      </c>
      <c r="B1356" s="44" t="s">
        <v>2394</v>
      </c>
      <c r="C1356" s="44" t="s">
        <v>41</v>
      </c>
      <c r="D1356" s="45">
        <v>0</v>
      </c>
      <c r="E1356" s="44"/>
      <c r="F1356" s="45">
        <f>Curso[[#This Row],[Tempo]]*$AG$4</f>
        <v>0</v>
      </c>
      <c r="G1356" s="46">
        <f t="shared" si="73"/>
        <v>9.8271328653407366</v>
      </c>
      <c r="H1356" s="47">
        <f>_xlfn.XLOOKUP(Curso[[#This Row],[Tempo Progr Acum]],Controle[Tempo Esperado Acum],Controle[Data corrida],,1,1)</f>
        <v>44802</v>
      </c>
      <c r="I1356" s="44"/>
      <c r="J1356" s="48">
        <f ca="1">IF(Curso[[#This Row],[Data Prevista]]&gt;TODAY(),0,IF(Curso[[#This Row],[Data Prevista]]=TODAY(),3,2))</f>
        <v>0</v>
      </c>
      <c r="K1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6" s="53" t="str">
        <f>IF((Curso[[#This Row],[Estudado]]-7)&lt;$H$2,"",Curso[[#This Row],[Estudado]]-7)</f>
        <v/>
      </c>
      <c r="M1356" s="53" t="str">
        <f>IF((Curso[[#This Row],[Estudado]]-15)&lt;$H$2,"",Curso[[#This Row],[Estudado]]-15)</f>
        <v/>
      </c>
      <c r="N1356" s="53" t="str">
        <f>IF((Curso[[#This Row],[Estudado]]-30)&lt;$H$2,"",Curso[[#This Row],[Estudado]]-30)</f>
        <v/>
      </c>
      <c r="O1356" s="53" t="str">
        <f>IF((Curso[[#This Row],[Estudado]]-60)&lt;$H$2,"",Curso[[#This Row],[Estudado]]-60)</f>
        <v/>
      </c>
      <c r="P1356" s="53" t="str">
        <f>IF((Curso[[#This Row],[Estudado]]-120)&lt;$H$2,"",Curso[[#This Row],[Estudado]]-120)</f>
        <v/>
      </c>
      <c r="Q1356" s="48"/>
    </row>
    <row r="1357" spans="1:17" x14ac:dyDescent="0.25">
      <c r="A1357" s="44">
        <f t="shared" si="74"/>
        <v>1356</v>
      </c>
      <c r="B1357" s="44" t="s">
        <v>2394</v>
      </c>
      <c r="C1357" s="44" t="s">
        <v>42</v>
      </c>
      <c r="D1357" s="45">
        <v>5.9027777777777785E-3</v>
      </c>
      <c r="E1357" s="44"/>
      <c r="F1357" s="45">
        <f>Curso[[#This Row],[Tempo]]*$AG$4</f>
        <v>1.1706372988804259E-2</v>
      </c>
      <c r="G1357" s="46">
        <f t="shared" si="73"/>
        <v>9.8388392383295411</v>
      </c>
      <c r="H1357" s="47">
        <f>_xlfn.XLOOKUP(Curso[[#This Row],[Tempo Progr Acum]],Controle[Tempo Esperado Acum],Controle[Data corrida],,1,1)</f>
        <v>44802</v>
      </c>
      <c r="I1357" s="44"/>
      <c r="J1357" s="48">
        <f ca="1">IF(Curso[[#This Row],[Data Prevista]]&gt;TODAY(),0,IF(Curso[[#This Row],[Data Prevista]]=TODAY(),3,2))</f>
        <v>0</v>
      </c>
      <c r="K1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7" s="53" t="str">
        <f>IF((Curso[[#This Row],[Estudado]]-7)&lt;$H$2,"",Curso[[#This Row],[Estudado]]-7)</f>
        <v/>
      </c>
      <c r="M1357" s="53" t="str">
        <f>IF((Curso[[#This Row],[Estudado]]-15)&lt;$H$2,"",Curso[[#This Row],[Estudado]]-15)</f>
        <v/>
      </c>
      <c r="N1357" s="53" t="str">
        <f>IF((Curso[[#This Row],[Estudado]]-30)&lt;$H$2,"",Curso[[#This Row],[Estudado]]-30)</f>
        <v/>
      </c>
      <c r="O1357" s="53" t="str">
        <f>IF((Curso[[#This Row],[Estudado]]-60)&lt;$H$2,"",Curso[[#This Row],[Estudado]]-60)</f>
        <v/>
      </c>
      <c r="P1357" s="53" t="str">
        <f>IF((Curso[[#This Row],[Estudado]]-120)&lt;$H$2,"",Curso[[#This Row],[Estudado]]-120)</f>
        <v/>
      </c>
      <c r="Q1357" s="48"/>
    </row>
    <row r="1358" spans="1:17" x14ac:dyDescent="0.25">
      <c r="A1358" s="44">
        <f t="shared" si="74"/>
        <v>1357</v>
      </c>
      <c r="B1358" s="44" t="s">
        <v>2394</v>
      </c>
      <c r="C1358" s="44" t="s">
        <v>1897</v>
      </c>
      <c r="D1358" s="45">
        <v>5.6481481481481478E-3</v>
      </c>
      <c r="E1358" s="44"/>
      <c r="F1358" s="45">
        <f>Curso[[#This Row],[Tempo]]*$AG$4</f>
        <v>1.1201392193208778E-2</v>
      </c>
      <c r="G1358" s="46">
        <f t="shared" si="73"/>
        <v>9.8500406305227504</v>
      </c>
      <c r="H1358" s="47">
        <f>_xlfn.XLOOKUP(Curso[[#This Row],[Tempo Progr Acum]],Controle[Tempo Esperado Acum],Controle[Data corrida],,1,1)</f>
        <v>44802</v>
      </c>
      <c r="I1358" s="44"/>
      <c r="J1358" s="48">
        <f ca="1">IF(Curso[[#This Row],[Data Prevista]]&gt;TODAY(),0,IF(Curso[[#This Row],[Data Prevista]]=TODAY(),3,2))</f>
        <v>0</v>
      </c>
      <c r="K1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8" s="53" t="str">
        <f>IF((Curso[[#This Row],[Estudado]]-7)&lt;$H$2,"",Curso[[#This Row],[Estudado]]-7)</f>
        <v/>
      </c>
      <c r="M1358" s="53" t="str">
        <f>IF((Curso[[#This Row],[Estudado]]-15)&lt;$H$2,"",Curso[[#This Row],[Estudado]]-15)</f>
        <v/>
      </c>
      <c r="N1358" s="53" t="str">
        <f>IF((Curso[[#This Row],[Estudado]]-30)&lt;$H$2,"",Curso[[#This Row],[Estudado]]-30)</f>
        <v/>
      </c>
      <c r="O1358" s="53" t="str">
        <f>IF((Curso[[#This Row],[Estudado]]-60)&lt;$H$2,"",Curso[[#This Row],[Estudado]]-60)</f>
        <v/>
      </c>
      <c r="P1358" s="53" t="str">
        <f>IF((Curso[[#This Row],[Estudado]]-120)&lt;$H$2,"",Curso[[#This Row],[Estudado]]-120)</f>
        <v/>
      </c>
      <c r="Q1358" s="48"/>
    </row>
    <row r="1359" spans="1:17" x14ac:dyDescent="0.25">
      <c r="A1359" s="44">
        <f t="shared" si="74"/>
        <v>1358</v>
      </c>
      <c r="B1359" s="44" t="s">
        <v>2394</v>
      </c>
      <c r="C1359" s="44" t="s">
        <v>1898</v>
      </c>
      <c r="D1359" s="45">
        <v>6.076388888888889E-3</v>
      </c>
      <c r="E1359" s="44"/>
      <c r="F1359" s="45">
        <f>Curso[[#This Row],[Tempo]]*$AG$4</f>
        <v>1.2050678076710264E-2</v>
      </c>
      <c r="G1359" s="46">
        <f t="shared" si="73"/>
        <v>9.8620913085994601</v>
      </c>
      <c r="H1359" s="47">
        <f>_xlfn.XLOOKUP(Curso[[#This Row],[Tempo Progr Acum]],Controle[Tempo Esperado Acum],Controle[Data corrida],,1,1)</f>
        <v>44803</v>
      </c>
      <c r="I1359" s="44"/>
      <c r="J1359" s="48">
        <f ca="1">IF(Curso[[#This Row],[Data Prevista]]&gt;TODAY(),0,IF(Curso[[#This Row],[Data Prevista]]=TODAY(),3,2))</f>
        <v>0</v>
      </c>
      <c r="K1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9" s="53" t="str">
        <f>IF((Curso[[#This Row],[Estudado]]-7)&lt;$H$2,"",Curso[[#This Row],[Estudado]]-7)</f>
        <v/>
      </c>
      <c r="M1359" s="53" t="str">
        <f>IF((Curso[[#This Row],[Estudado]]-15)&lt;$H$2,"",Curso[[#This Row],[Estudado]]-15)</f>
        <v/>
      </c>
      <c r="N1359" s="53" t="str">
        <f>IF((Curso[[#This Row],[Estudado]]-30)&lt;$H$2,"",Curso[[#This Row],[Estudado]]-30)</f>
        <v/>
      </c>
      <c r="O1359" s="53" t="str">
        <f>IF((Curso[[#This Row],[Estudado]]-60)&lt;$H$2,"",Curso[[#This Row],[Estudado]]-60)</f>
        <v/>
      </c>
      <c r="P1359" s="53" t="str">
        <f>IF((Curso[[#This Row],[Estudado]]-120)&lt;$H$2,"",Curso[[#This Row],[Estudado]]-120)</f>
        <v/>
      </c>
      <c r="Q1359" s="48"/>
    </row>
    <row r="1360" spans="1:17" x14ac:dyDescent="0.25">
      <c r="A1360" s="44">
        <f t="shared" si="74"/>
        <v>1359</v>
      </c>
      <c r="B1360" s="44" t="s">
        <v>2394</v>
      </c>
      <c r="C1360" s="44" t="s">
        <v>1899</v>
      </c>
      <c r="D1360" s="45">
        <v>3.7847222222222223E-3</v>
      </c>
      <c r="E1360" s="44"/>
      <c r="F1360" s="45">
        <f>Curso[[#This Row],[Tempo]]*$AG$4</f>
        <v>7.5058509163509644E-3</v>
      </c>
      <c r="G1360" s="46">
        <f t="shared" si="73"/>
        <v>9.869597159515811</v>
      </c>
      <c r="H1360" s="47">
        <f>_xlfn.XLOOKUP(Curso[[#This Row],[Tempo Progr Acum]],Controle[Tempo Esperado Acum],Controle[Data corrida],,1,1)</f>
        <v>44803</v>
      </c>
      <c r="I1360" s="44"/>
      <c r="J1360" s="48">
        <f ca="1">IF(Curso[[#This Row],[Data Prevista]]&gt;TODAY(),0,IF(Curso[[#This Row],[Data Prevista]]=TODAY(),3,2))</f>
        <v>0</v>
      </c>
      <c r="K1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0" s="53" t="str">
        <f>IF((Curso[[#This Row],[Estudado]]-7)&lt;$H$2,"",Curso[[#This Row],[Estudado]]-7)</f>
        <v/>
      </c>
      <c r="M1360" s="53" t="str">
        <f>IF((Curso[[#This Row],[Estudado]]-15)&lt;$H$2,"",Curso[[#This Row],[Estudado]]-15)</f>
        <v/>
      </c>
      <c r="N1360" s="53" t="str">
        <f>IF((Curso[[#This Row],[Estudado]]-30)&lt;$H$2,"",Curso[[#This Row],[Estudado]]-30)</f>
        <v/>
      </c>
      <c r="O1360" s="53" t="str">
        <f>IF((Curso[[#This Row],[Estudado]]-60)&lt;$H$2,"",Curso[[#This Row],[Estudado]]-60)</f>
        <v/>
      </c>
      <c r="P1360" s="53" t="str">
        <f>IF((Curso[[#This Row],[Estudado]]-120)&lt;$H$2,"",Curso[[#This Row],[Estudado]]-120)</f>
        <v/>
      </c>
      <c r="Q1360" s="48"/>
    </row>
    <row r="1361" spans="1:17" x14ac:dyDescent="0.25">
      <c r="A1361" s="44">
        <f t="shared" si="74"/>
        <v>1360</v>
      </c>
      <c r="B1361" s="44" t="s">
        <v>2394</v>
      </c>
      <c r="C1361" s="44" t="s">
        <v>1900</v>
      </c>
      <c r="D1361" s="45">
        <v>6.3310185185185188E-3</v>
      </c>
      <c r="E1361" s="44"/>
      <c r="F1361" s="45">
        <f>Curso[[#This Row],[Tempo]]*$AG$4</f>
        <v>1.2555658872305742E-2</v>
      </c>
      <c r="G1361" s="46">
        <f t="shared" si="73"/>
        <v>9.882152818388116</v>
      </c>
      <c r="H1361" s="47">
        <f>_xlfn.XLOOKUP(Curso[[#This Row],[Tempo Progr Acum]],Controle[Tempo Esperado Acum],Controle[Data corrida],,1,1)</f>
        <v>44803</v>
      </c>
      <c r="I1361" s="44"/>
      <c r="J1361" s="48">
        <f ca="1">IF(Curso[[#This Row],[Data Prevista]]&gt;TODAY(),0,IF(Curso[[#This Row],[Data Prevista]]=TODAY(),3,2))</f>
        <v>0</v>
      </c>
      <c r="K1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1" s="53" t="str">
        <f>IF((Curso[[#This Row],[Estudado]]-7)&lt;$H$2,"",Curso[[#This Row],[Estudado]]-7)</f>
        <v/>
      </c>
      <c r="M1361" s="53" t="str">
        <f>IF((Curso[[#This Row],[Estudado]]-15)&lt;$H$2,"",Curso[[#This Row],[Estudado]]-15)</f>
        <v/>
      </c>
      <c r="N1361" s="53" t="str">
        <f>IF((Curso[[#This Row],[Estudado]]-30)&lt;$H$2,"",Curso[[#This Row],[Estudado]]-30)</f>
        <v/>
      </c>
      <c r="O1361" s="53" t="str">
        <f>IF((Curso[[#This Row],[Estudado]]-60)&lt;$H$2,"",Curso[[#This Row],[Estudado]]-60)</f>
        <v/>
      </c>
      <c r="P1361" s="53" t="str">
        <f>IF((Curso[[#This Row],[Estudado]]-120)&lt;$H$2,"",Curso[[#This Row],[Estudado]]-120)</f>
        <v/>
      </c>
      <c r="Q1361" s="48"/>
    </row>
    <row r="1362" spans="1:17" x14ac:dyDescent="0.25">
      <c r="A1362" s="44">
        <f t="shared" si="74"/>
        <v>1361</v>
      </c>
      <c r="B1362" s="44" t="s">
        <v>2394</v>
      </c>
      <c r="C1362" s="44" t="s">
        <v>1901</v>
      </c>
      <c r="D1362" s="45">
        <v>1.5162037037037036E-3</v>
      </c>
      <c r="E1362" s="44"/>
      <c r="F1362" s="45">
        <f>Curso[[#This Row],[Tempo]]*$AG$4</f>
        <v>3.0069311010457989E-3</v>
      </c>
      <c r="G1362" s="46">
        <f t="shared" si="73"/>
        <v>9.8851597494891621</v>
      </c>
      <c r="H1362" s="47">
        <f>_xlfn.XLOOKUP(Curso[[#This Row],[Tempo Progr Acum]],Controle[Tempo Esperado Acum],Controle[Data corrida],,1,1)</f>
        <v>44803</v>
      </c>
      <c r="I1362" s="44"/>
      <c r="J1362" s="48">
        <f ca="1">IF(Curso[[#This Row],[Data Prevista]]&gt;TODAY(),0,IF(Curso[[#This Row],[Data Prevista]]=TODAY(),3,2))</f>
        <v>0</v>
      </c>
      <c r="K1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2" s="53" t="str">
        <f>IF((Curso[[#This Row],[Estudado]]-7)&lt;$H$2,"",Curso[[#This Row],[Estudado]]-7)</f>
        <v/>
      </c>
      <c r="M1362" s="53" t="str">
        <f>IF((Curso[[#This Row],[Estudado]]-15)&lt;$H$2,"",Curso[[#This Row],[Estudado]]-15)</f>
        <v/>
      </c>
      <c r="N1362" s="53" t="str">
        <f>IF((Curso[[#This Row],[Estudado]]-30)&lt;$H$2,"",Curso[[#This Row],[Estudado]]-30)</f>
        <v/>
      </c>
      <c r="O1362" s="53" t="str">
        <f>IF((Curso[[#This Row],[Estudado]]-60)&lt;$H$2,"",Curso[[#This Row],[Estudado]]-60)</f>
        <v/>
      </c>
      <c r="P1362" s="53" t="str">
        <f>IF((Curso[[#This Row],[Estudado]]-120)&lt;$H$2,"",Curso[[#This Row],[Estudado]]-120)</f>
        <v/>
      </c>
      <c r="Q1362" s="48"/>
    </row>
    <row r="1363" spans="1:17" x14ac:dyDescent="0.25">
      <c r="A1363" s="44">
        <f t="shared" si="74"/>
        <v>1362</v>
      </c>
      <c r="B1363" s="44" t="s">
        <v>2394</v>
      </c>
      <c r="C1363" s="44" t="s">
        <v>1902</v>
      </c>
      <c r="D1363" s="45">
        <v>4.5370370370370365E-3</v>
      </c>
      <c r="E1363" s="44"/>
      <c r="F1363" s="45">
        <f>Curso[[#This Row],[Tempo]]*$AG$4</f>
        <v>8.9978396306103301E-3</v>
      </c>
      <c r="G1363" s="46">
        <f t="shared" si="73"/>
        <v>9.8941575891197733</v>
      </c>
      <c r="H1363" s="47">
        <f>_xlfn.XLOOKUP(Curso[[#This Row],[Tempo Progr Acum]],Controle[Tempo Esperado Acum],Controle[Data corrida],,1,1)</f>
        <v>44803</v>
      </c>
      <c r="I1363" s="44"/>
      <c r="J1363" s="48">
        <f ca="1">IF(Curso[[#This Row],[Data Prevista]]&gt;TODAY(),0,IF(Curso[[#This Row],[Data Prevista]]=TODAY(),3,2))</f>
        <v>0</v>
      </c>
      <c r="K1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3" s="53" t="str">
        <f>IF((Curso[[#This Row],[Estudado]]-7)&lt;$H$2,"",Curso[[#This Row],[Estudado]]-7)</f>
        <v/>
      </c>
      <c r="M1363" s="53" t="str">
        <f>IF((Curso[[#This Row],[Estudado]]-15)&lt;$H$2,"",Curso[[#This Row],[Estudado]]-15)</f>
        <v/>
      </c>
      <c r="N1363" s="53" t="str">
        <f>IF((Curso[[#This Row],[Estudado]]-30)&lt;$H$2,"",Curso[[#This Row],[Estudado]]-30)</f>
        <v/>
      </c>
      <c r="O1363" s="53" t="str">
        <f>IF((Curso[[#This Row],[Estudado]]-60)&lt;$H$2,"",Curso[[#This Row],[Estudado]]-60)</f>
        <v/>
      </c>
      <c r="P1363" s="53" t="str">
        <f>IF((Curso[[#This Row],[Estudado]]-120)&lt;$H$2,"",Curso[[#This Row],[Estudado]]-120)</f>
        <v/>
      </c>
      <c r="Q1363" s="48"/>
    </row>
    <row r="1364" spans="1:17" x14ac:dyDescent="0.25">
      <c r="A1364" s="44">
        <f t="shared" si="74"/>
        <v>1363</v>
      </c>
      <c r="B1364" s="44" t="s">
        <v>2394</v>
      </c>
      <c r="C1364" s="44" t="s">
        <v>1903</v>
      </c>
      <c r="D1364" s="45">
        <v>6.7592592592592583E-3</v>
      </c>
      <c r="E1364" s="44"/>
      <c r="F1364" s="45">
        <f>Curso[[#This Row],[Tempo]]*$AG$4</f>
        <v>1.3404944755807224E-2</v>
      </c>
      <c r="G1364" s="46">
        <f t="shared" si="73"/>
        <v>9.9075625338755806</v>
      </c>
      <c r="H1364" s="47">
        <f>_xlfn.XLOOKUP(Curso[[#This Row],[Tempo Progr Acum]],Controle[Tempo Esperado Acum],Controle[Data corrida],,1,1)</f>
        <v>44803</v>
      </c>
      <c r="I1364" s="44"/>
      <c r="J1364" s="48">
        <f ca="1">IF(Curso[[#This Row],[Data Prevista]]&gt;TODAY(),0,IF(Curso[[#This Row],[Data Prevista]]=TODAY(),3,2))</f>
        <v>0</v>
      </c>
      <c r="K1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4" s="53" t="str">
        <f>IF((Curso[[#This Row],[Estudado]]-7)&lt;$H$2,"",Curso[[#This Row],[Estudado]]-7)</f>
        <v/>
      </c>
      <c r="M1364" s="53" t="str">
        <f>IF((Curso[[#This Row],[Estudado]]-15)&lt;$H$2,"",Curso[[#This Row],[Estudado]]-15)</f>
        <v/>
      </c>
      <c r="N1364" s="53" t="str">
        <f>IF((Curso[[#This Row],[Estudado]]-30)&lt;$H$2,"",Curso[[#This Row],[Estudado]]-30)</f>
        <v/>
      </c>
      <c r="O1364" s="53" t="str">
        <f>IF((Curso[[#This Row],[Estudado]]-60)&lt;$H$2,"",Curso[[#This Row],[Estudado]]-60)</f>
        <v/>
      </c>
      <c r="P1364" s="53" t="str">
        <f>IF((Curso[[#This Row],[Estudado]]-120)&lt;$H$2,"",Curso[[#This Row],[Estudado]]-120)</f>
        <v/>
      </c>
      <c r="Q1364" s="48"/>
    </row>
    <row r="1365" spans="1:17" x14ac:dyDescent="0.25">
      <c r="A1365" s="44">
        <f t="shared" si="74"/>
        <v>1364</v>
      </c>
      <c r="B1365" s="44" t="s">
        <v>2394</v>
      </c>
      <c r="C1365" s="44" t="s">
        <v>1904</v>
      </c>
      <c r="D1365" s="45">
        <v>3.8194444444444443E-3</v>
      </c>
      <c r="E1365" s="44"/>
      <c r="F1365" s="45">
        <f>Curso[[#This Row],[Tempo]]*$AG$4</f>
        <v>7.5747119339321656E-3</v>
      </c>
      <c r="G1365" s="46">
        <f t="shared" si="73"/>
        <v>9.9151372458095128</v>
      </c>
      <c r="H1365" s="47">
        <f>_xlfn.XLOOKUP(Curso[[#This Row],[Tempo Progr Acum]],Controle[Tempo Esperado Acum],Controle[Data corrida],,1,1)</f>
        <v>44803</v>
      </c>
      <c r="I1365" s="44"/>
      <c r="J1365" s="48">
        <f ca="1">IF(Curso[[#This Row],[Data Prevista]]&gt;TODAY(),0,IF(Curso[[#This Row],[Data Prevista]]=TODAY(),3,2))</f>
        <v>0</v>
      </c>
      <c r="K1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5" s="53" t="str">
        <f>IF((Curso[[#This Row],[Estudado]]-7)&lt;$H$2,"",Curso[[#This Row],[Estudado]]-7)</f>
        <v/>
      </c>
      <c r="M1365" s="53" t="str">
        <f>IF((Curso[[#This Row],[Estudado]]-15)&lt;$H$2,"",Curso[[#This Row],[Estudado]]-15)</f>
        <v/>
      </c>
      <c r="N1365" s="53" t="str">
        <f>IF((Curso[[#This Row],[Estudado]]-30)&lt;$H$2,"",Curso[[#This Row],[Estudado]]-30)</f>
        <v/>
      </c>
      <c r="O1365" s="53" t="str">
        <f>IF((Curso[[#This Row],[Estudado]]-60)&lt;$H$2,"",Curso[[#This Row],[Estudado]]-60)</f>
        <v/>
      </c>
      <c r="P1365" s="53" t="str">
        <f>IF((Curso[[#This Row],[Estudado]]-120)&lt;$H$2,"",Curso[[#This Row],[Estudado]]-120)</f>
        <v/>
      </c>
      <c r="Q1365" s="48"/>
    </row>
    <row r="1366" spans="1:17" x14ac:dyDescent="0.25">
      <c r="A1366" s="44">
        <f t="shared" si="74"/>
        <v>1365</v>
      </c>
      <c r="B1366" s="44" t="s">
        <v>2394</v>
      </c>
      <c r="C1366" s="44" t="s">
        <v>1905</v>
      </c>
      <c r="D1366" s="45">
        <v>4.7106481481481478E-3</v>
      </c>
      <c r="E1366" s="44"/>
      <c r="F1366" s="45">
        <f>Curso[[#This Row],[Tempo]]*$AG$4</f>
        <v>9.3421447185163368E-3</v>
      </c>
      <c r="G1366" s="46">
        <f t="shared" si="73"/>
        <v>9.9244793905280293</v>
      </c>
      <c r="H1366" s="47">
        <f>_xlfn.XLOOKUP(Curso[[#This Row],[Tempo Progr Acum]],Controle[Tempo Esperado Acum],Controle[Data corrida],,1,1)</f>
        <v>44803</v>
      </c>
      <c r="I1366" s="44"/>
      <c r="J1366" s="48">
        <f ca="1">IF(Curso[[#This Row],[Data Prevista]]&gt;TODAY(),0,IF(Curso[[#This Row],[Data Prevista]]=TODAY(),3,2))</f>
        <v>0</v>
      </c>
      <c r="K1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6" s="53" t="str">
        <f>IF((Curso[[#This Row],[Estudado]]-7)&lt;$H$2,"",Curso[[#This Row],[Estudado]]-7)</f>
        <v/>
      </c>
      <c r="M1366" s="53" t="str">
        <f>IF((Curso[[#This Row],[Estudado]]-15)&lt;$H$2,"",Curso[[#This Row],[Estudado]]-15)</f>
        <v/>
      </c>
      <c r="N1366" s="53" t="str">
        <f>IF((Curso[[#This Row],[Estudado]]-30)&lt;$H$2,"",Curso[[#This Row],[Estudado]]-30)</f>
        <v/>
      </c>
      <c r="O1366" s="53" t="str">
        <f>IF((Curso[[#This Row],[Estudado]]-60)&lt;$H$2,"",Curso[[#This Row],[Estudado]]-60)</f>
        <v/>
      </c>
      <c r="P1366" s="53" t="str">
        <f>IF((Curso[[#This Row],[Estudado]]-120)&lt;$H$2,"",Curso[[#This Row],[Estudado]]-120)</f>
        <v/>
      </c>
      <c r="Q1366" s="48"/>
    </row>
    <row r="1367" spans="1:17" x14ac:dyDescent="0.25">
      <c r="A1367" s="44">
        <f t="shared" si="74"/>
        <v>1366</v>
      </c>
      <c r="B1367" s="44" t="s">
        <v>2394</v>
      </c>
      <c r="C1367" s="44" t="s">
        <v>1906</v>
      </c>
      <c r="D1367" s="45">
        <v>3.7268518518518514E-3</v>
      </c>
      <c r="E1367" s="44"/>
      <c r="F1367" s="45">
        <f>Curso[[#This Row],[Tempo]]*$AG$4</f>
        <v>7.3910825537156282E-3</v>
      </c>
      <c r="G1367" s="46">
        <f t="shared" si="73"/>
        <v>9.9318704730817444</v>
      </c>
      <c r="H1367" s="47">
        <f>_xlfn.XLOOKUP(Curso[[#This Row],[Tempo Progr Acum]],Controle[Tempo Esperado Acum],Controle[Data corrida],,1,1)</f>
        <v>44803</v>
      </c>
      <c r="I1367" s="44"/>
      <c r="J1367" s="48">
        <f ca="1">IF(Curso[[#This Row],[Data Prevista]]&gt;TODAY(),0,IF(Curso[[#This Row],[Data Prevista]]=TODAY(),3,2))</f>
        <v>0</v>
      </c>
      <c r="K1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7" s="53" t="str">
        <f>IF((Curso[[#This Row],[Estudado]]-7)&lt;$H$2,"",Curso[[#This Row],[Estudado]]-7)</f>
        <v/>
      </c>
      <c r="M1367" s="53" t="str">
        <f>IF((Curso[[#This Row],[Estudado]]-15)&lt;$H$2,"",Curso[[#This Row],[Estudado]]-15)</f>
        <v/>
      </c>
      <c r="N1367" s="53" t="str">
        <f>IF((Curso[[#This Row],[Estudado]]-30)&lt;$H$2,"",Curso[[#This Row],[Estudado]]-30)</f>
        <v/>
      </c>
      <c r="O1367" s="53" t="str">
        <f>IF((Curso[[#This Row],[Estudado]]-60)&lt;$H$2,"",Curso[[#This Row],[Estudado]]-60)</f>
        <v/>
      </c>
      <c r="P1367" s="53" t="str">
        <f>IF((Curso[[#This Row],[Estudado]]-120)&lt;$H$2,"",Curso[[#This Row],[Estudado]]-120)</f>
        <v/>
      </c>
      <c r="Q1367" s="48"/>
    </row>
    <row r="1368" spans="1:17" x14ac:dyDescent="0.25">
      <c r="A1368" s="44">
        <f t="shared" si="74"/>
        <v>1367</v>
      </c>
      <c r="B1368" s="44" t="s">
        <v>2394</v>
      </c>
      <c r="C1368" s="44" t="s">
        <v>1907</v>
      </c>
      <c r="D1368" s="45">
        <v>6.192129629629629E-3</v>
      </c>
      <c r="E1368" s="44"/>
      <c r="F1368" s="45">
        <f>Curso[[#This Row],[Tempo]]*$AG$4</f>
        <v>1.2280214801980934E-2</v>
      </c>
      <c r="G1368" s="46">
        <f t="shared" si="73"/>
        <v>9.9441506878837256</v>
      </c>
      <c r="H1368" s="47">
        <f>_xlfn.XLOOKUP(Curso[[#This Row],[Tempo Progr Acum]],Controle[Tempo Esperado Acum],Controle[Data corrida],,1,1)</f>
        <v>44803</v>
      </c>
      <c r="I1368" s="44"/>
      <c r="J1368" s="48">
        <f ca="1">IF(Curso[[#This Row],[Data Prevista]]&gt;TODAY(),0,IF(Curso[[#This Row],[Data Prevista]]=TODAY(),3,2))</f>
        <v>0</v>
      </c>
      <c r="K1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8" s="53" t="str">
        <f>IF((Curso[[#This Row],[Estudado]]-7)&lt;$H$2,"",Curso[[#This Row],[Estudado]]-7)</f>
        <v/>
      </c>
      <c r="M1368" s="53" t="str">
        <f>IF((Curso[[#This Row],[Estudado]]-15)&lt;$H$2,"",Curso[[#This Row],[Estudado]]-15)</f>
        <v/>
      </c>
      <c r="N1368" s="53" t="str">
        <f>IF((Curso[[#This Row],[Estudado]]-30)&lt;$H$2,"",Curso[[#This Row],[Estudado]]-30)</f>
        <v/>
      </c>
      <c r="O1368" s="53" t="str">
        <f>IF((Curso[[#This Row],[Estudado]]-60)&lt;$H$2,"",Curso[[#This Row],[Estudado]]-60)</f>
        <v/>
      </c>
      <c r="P1368" s="53" t="str">
        <f>IF((Curso[[#This Row],[Estudado]]-120)&lt;$H$2,"",Curso[[#This Row],[Estudado]]-120)</f>
        <v/>
      </c>
      <c r="Q1368" s="48"/>
    </row>
    <row r="1369" spans="1:17" x14ac:dyDescent="0.25">
      <c r="A1369" s="44">
        <f t="shared" si="74"/>
        <v>1368</v>
      </c>
      <c r="B1369" s="44" t="s">
        <v>2394</v>
      </c>
      <c r="C1369" s="44" t="s">
        <v>1908</v>
      </c>
      <c r="D1369" s="45">
        <v>1.3541666666666667E-3</v>
      </c>
      <c r="E1369" s="44"/>
      <c r="F1369" s="45">
        <f>Curso[[#This Row],[Tempo]]*$AG$4</f>
        <v>2.6855796856668588E-3</v>
      </c>
      <c r="G1369" s="46">
        <f t="shared" si="73"/>
        <v>9.9468362675693918</v>
      </c>
      <c r="H1369" s="47">
        <f>_xlfn.XLOOKUP(Curso[[#This Row],[Tempo Progr Acum]],Controle[Tempo Esperado Acum],Controle[Data corrida],,1,1)</f>
        <v>44804</v>
      </c>
      <c r="I1369" s="44"/>
      <c r="J1369" s="48">
        <f ca="1">IF(Curso[[#This Row],[Data Prevista]]&gt;TODAY(),0,IF(Curso[[#This Row],[Data Prevista]]=TODAY(),3,2))</f>
        <v>0</v>
      </c>
      <c r="K1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9" s="53" t="str">
        <f>IF((Curso[[#This Row],[Estudado]]-7)&lt;$H$2,"",Curso[[#This Row],[Estudado]]-7)</f>
        <v/>
      </c>
      <c r="M1369" s="53" t="str">
        <f>IF((Curso[[#This Row],[Estudado]]-15)&lt;$H$2,"",Curso[[#This Row],[Estudado]]-15)</f>
        <v/>
      </c>
      <c r="N1369" s="53" t="str">
        <f>IF((Curso[[#This Row],[Estudado]]-30)&lt;$H$2,"",Curso[[#This Row],[Estudado]]-30)</f>
        <v/>
      </c>
      <c r="O1369" s="53" t="str">
        <f>IF((Curso[[#This Row],[Estudado]]-60)&lt;$H$2,"",Curso[[#This Row],[Estudado]]-60)</f>
        <v/>
      </c>
      <c r="P1369" s="53" t="str">
        <f>IF((Curso[[#This Row],[Estudado]]-120)&lt;$H$2,"",Curso[[#This Row],[Estudado]]-120)</f>
        <v/>
      </c>
      <c r="Q1369" s="48"/>
    </row>
    <row r="1370" spans="1:17" x14ac:dyDescent="0.25">
      <c r="A1370" s="44">
        <f t="shared" si="74"/>
        <v>1369</v>
      </c>
      <c r="B1370" s="44" t="s">
        <v>2394</v>
      </c>
      <c r="C1370" s="44" t="s">
        <v>1909</v>
      </c>
      <c r="D1370" s="45">
        <v>6.8981481481481489E-3</v>
      </c>
      <c r="E1370" s="44"/>
      <c r="F1370" s="45">
        <f>Curso[[#This Row],[Tempo]]*$AG$4</f>
        <v>1.3680388826132034E-2</v>
      </c>
      <c r="G1370" s="46">
        <f t="shared" si="73"/>
        <v>9.960516656395523</v>
      </c>
      <c r="H1370" s="47">
        <f>_xlfn.XLOOKUP(Curso[[#This Row],[Tempo Progr Acum]],Controle[Tempo Esperado Acum],Controle[Data corrida],,1,1)</f>
        <v>44804</v>
      </c>
      <c r="I1370" s="44"/>
      <c r="J1370" s="48">
        <f ca="1">IF(Curso[[#This Row],[Data Prevista]]&gt;TODAY(),0,IF(Curso[[#This Row],[Data Prevista]]=TODAY(),3,2))</f>
        <v>0</v>
      </c>
      <c r="K1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0" s="53" t="str">
        <f>IF((Curso[[#This Row],[Estudado]]-7)&lt;$H$2,"",Curso[[#This Row],[Estudado]]-7)</f>
        <v/>
      </c>
      <c r="M1370" s="53" t="str">
        <f>IF((Curso[[#This Row],[Estudado]]-15)&lt;$H$2,"",Curso[[#This Row],[Estudado]]-15)</f>
        <v/>
      </c>
      <c r="N1370" s="53" t="str">
        <f>IF((Curso[[#This Row],[Estudado]]-30)&lt;$H$2,"",Curso[[#This Row],[Estudado]]-30)</f>
        <v/>
      </c>
      <c r="O1370" s="53" t="str">
        <f>IF((Curso[[#This Row],[Estudado]]-60)&lt;$H$2,"",Curso[[#This Row],[Estudado]]-60)</f>
        <v/>
      </c>
      <c r="P1370" s="53" t="str">
        <f>IF((Curso[[#This Row],[Estudado]]-120)&lt;$H$2,"",Curso[[#This Row],[Estudado]]-120)</f>
        <v/>
      </c>
      <c r="Q1370" s="48"/>
    </row>
    <row r="1371" spans="1:17" x14ac:dyDescent="0.25">
      <c r="A1371" s="44">
        <f t="shared" si="74"/>
        <v>1370</v>
      </c>
      <c r="B1371" s="44" t="s">
        <v>2394</v>
      </c>
      <c r="C1371" s="44" t="s">
        <v>1910</v>
      </c>
      <c r="D1371" s="45">
        <v>5.2199074074074075E-3</v>
      </c>
      <c r="E1371" s="44"/>
      <c r="F1371" s="45">
        <f>Curso[[#This Row],[Tempo]]*$AG$4</f>
        <v>1.0352106309707294E-2</v>
      </c>
      <c r="G1371" s="46">
        <f t="shared" si="73"/>
        <v>9.9708687627052299</v>
      </c>
      <c r="H1371" s="47">
        <f>_xlfn.XLOOKUP(Curso[[#This Row],[Tempo Progr Acum]],Controle[Tempo Esperado Acum],Controle[Data corrida],,1,1)</f>
        <v>44804</v>
      </c>
      <c r="I1371" s="44"/>
      <c r="J1371" s="48">
        <f ca="1">IF(Curso[[#This Row],[Data Prevista]]&gt;TODAY(),0,IF(Curso[[#This Row],[Data Prevista]]=TODAY(),3,2))</f>
        <v>0</v>
      </c>
      <c r="K1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1" s="53" t="str">
        <f>IF((Curso[[#This Row],[Estudado]]-7)&lt;$H$2,"",Curso[[#This Row],[Estudado]]-7)</f>
        <v/>
      </c>
      <c r="M1371" s="53" t="str">
        <f>IF((Curso[[#This Row],[Estudado]]-15)&lt;$H$2,"",Curso[[#This Row],[Estudado]]-15)</f>
        <v/>
      </c>
      <c r="N1371" s="53" t="str">
        <f>IF((Curso[[#This Row],[Estudado]]-30)&lt;$H$2,"",Curso[[#This Row],[Estudado]]-30)</f>
        <v/>
      </c>
      <c r="O1371" s="53" t="str">
        <f>IF((Curso[[#This Row],[Estudado]]-60)&lt;$H$2,"",Curso[[#This Row],[Estudado]]-60)</f>
        <v/>
      </c>
      <c r="P1371" s="53" t="str">
        <f>IF((Curso[[#This Row],[Estudado]]-120)&lt;$H$2,"",Curso[[#This Row],[Estudado]]-120)</f>
        <v/>
      </c>
      <c r="Q1371" s="48"/>
    </row>
    <row r="1372" spans="1:17" x14ac:dyDescent="0.25">
      <c r="A1372" s="44">
        <f t="shared" si="74"/>
        <v>1371</v>
      </c>
      <c r="B1372" s="44" t="s">
        <v>2394</v>
      </c>
      <c r="C1372" s="44" t="s">
        <v>1911</v>
      </c>
      <c r="D1372" s="45">
        <v>5.4282407407407413E-3</v>
      </c>
      <c r="E1372" s="44"/>
      <c r="F1372" s="45">
        <f>Curso[[#This Row],[Tempo]]*$AG$4</f>
        <v>1.0765272415194503E-2</v>
      </c>
      <c r="G1372" s="46">
        <f t="shared" si="73"/>
        <v>9.9816340351204236</v>
      </c>
      <c r="H1372" s="47">
        <f>_xlfn.XLOOKUP(Curso[[#This Row],[Tempo Progr Acum]],Controle[Tempo Esperado Acum],Controle[Data corrida],,1,1)</f>
        <v>44804</v>
      </c>
      <c r="I1372" s="44"/>
      <c r="J1372" s="48">
        <f ca="1">IF(Curso[[#This Row],[Data Prevista]]&gt;TODAY(),0,IF(Curso[[#This Row],[Data Prevista]]=TODAY(),3,2))</f>
        <v>0</v>
      </c>
      <c r="K1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2" s="53" t="str">
        <f>IF((Curso[[#This Row],[Estudado]]-7)&lt;$H$2,"",Curso[[#This Row],[Estudado]]-7)</f>
        <v/>
      </c>
      <c r="M1372" s="53" t="str">
        <f>IF((Curso[[#This Row],[Estudado]]-15)&lt;$H$2,"",Curso[[#This Row],[Estudado]]-15)</f>
        <v/>
      </c>
      <c r="N1372" s="53" t="str">
        <f>IF((Curso[[#This Row],[Estudado]]-30)&lt;$H$2,"",Curso[[#This Row],[Estudado]]-30)</f>
        <v/>
      </c>
      <c r="O1372" s="53" t="str">
        <f>IF((Curso[[#This Row],[Estudado]]-60)&lt;$H$2,"",Curso[[#This Row],[Estudado]]-60)</f>
        <v/>
      </c>
      <c r="P1372" s="53" t="str">
        <f>IF((Curso[[#This Row],[Estudado]]-120)&lt;$H$2,"",Curso[[#This Row],[Estudado]]-120)</f>
        <v/>
      </c>
      <c r="Q1372" s="48"/>
    </row>
    <row r="1373" spans="1:17" x14ac:dyDescent="0.25">
      <c r="A1373" s="44">
        <f t="shared" si="74"/>
        <v>1372</v>
      </c>
      <c r="B1373" s="44" t="s">
        <v>2394</v>
      </c>
      <c r="C1373" s="44" t="s">
        <v>1912</v>
      </c>
      <c r="D1373" s="45">
        <v>6.238425925925925E-3</v>
      </c>
      <c r="E1373" s="44"/>
      <c r="F1373" s="45">
        <f>Curso[[#This Row],[Tempo]]*$AG$4</f>
        <v>1.2372029492089202E-2</v>
      </c>
      <c r="G1373" s="46">
        <f t="shared" si="73"/>
        <v>9.9940060646125133</v>
      </c>
      <c r="H1373" s="47">
        <f>_xlfn.XLOOKUP(Curso[[#This Row],[Tempo Progr Acum]],Controle[Tempo Esperado Acum],Controle[Data corrida],,1,1)</f>
        <v>44804</v>
      </c>
      <c r="I1373" s="44"/>
      <c r="J1373" s="48">
        <f ca="1">IF(Curso[[#This Row],[Data Prevista]]&gt;TODAY(),0,IF(Curso[[#This Row],[Data Prevista]]=TODAY(),3,2))</f>
        <v>0</v>
      </c>
      <c r="K1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3" s="53" t="str">
        <f>IF((Curso[[#This Row],[Estudado]]-7)&lt;$H$2,"",Curso[[#This Row],[Estudado]]-7)</f>
        <v/>
      </c>
      <c r="M1373" s="53" t="str">
        <f>IF((Curso[[#This Row],[Estudado]]-15)&lt;$H$2,"",Curso[[#This Row],[Estudado]]-15)</f>
        <v/>
      </c>
      <c r="N1373" s="53" t="str">
        <f>IF((Curso[[#This Row],[Estudado]]-30)&lt;$H$2,"",Curso[[#This Row],[Estudado]]-30)</f>
        <v/>
      </c>
      <c r="O1373" s="53" t="str">
        <f>IF((Curso[[#This Row],[Estudado]]-60)&lt;$H$2,"",Curso[[#This Row],[Estudado]]-60)</f>
        <v/>
      </c>
      <c r="P1373" s="53" t="str">
        <f>IF((Curso[[#This Row],[Estudado]]-120)&lt;$H$2,"",Curso[[#This Row],[Estudado]]-120)</f>
        <v/>
      </c>
      <c r="Q1373" s="48"/>
    </row>
    <row r="1374" spans="1:17" x14ac:dyDescent="0.25">
      <c r="A1374" s="44">
        <f t="shared" si="74"/>
        <v>1373</v>
      </c>
      <c r="B1374" s="44" t="s">
        <v>2394</v>
      </c>
      <c r="C1374" s="44" t="s">
        <v>1913</v>
      </c>
      <c r="D1374" s="45">
        <v>5.9143518518518521E-3</v>
      </c>
      <c r="E1374" s="44"/>
      <c r="F1374" s="45">
        <f>Curso[[#This Row],[Tempo]]*$AG$4</f>
        <v>1.1729326661331325E-2</v>
      </c>
      <c r="G1374" s="46">
        <f t="shared" si="73"/>
        <v>10.005735391273845</v>
      </c>
      <c r="H1374" s="47">
        <f>_xlfn.XLOOKUP(Curso[[#This Row],[Tempo Progr Acum]],Controle[Tempo Esperado Acum],Controle[Data corrida],,1,1)</f>
        <v>44804</v>
      </c>
      <c r="I1374" s="44"/>
      <c r="J1374" s="48">
        <f ca="1">IF(Curso[[#This Row],[Data Prevista]]&gt;TODAY(),0,IF(Curso[[#This Row],[Data Prevista]]=TODAY(),3,2))</f>
        <v>0</v>
      </c>
      <c r="K1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4" s="53" t="str">
        <f>IF((Curso[[#This Row],[Estudado]]-7)&lt;$H$2,"",Curso[[#This Row],[Estudado]]-7)</f>
        <v/>
      </c>
      <c r="M1374" s="53" t="str">
        <f>IF((Curso[[#This Row],[Estudado]]-15)&lt;$H$2,"",Curso[[#This Row],[Estudado]]-15)</f>
        <v/>
      </c>
      <c r="N1374" s="53" t="str">
        <f>IF((Curso[[#This Row],[Estudado]]-30)&lt;$H$2,"",Curso[[#This Row],[Estudado]]-30)</f>
        <v/>
      </c>
      <c r="O1374" s="53" t="str">
        <f>IF((Curso[[#This Row],[Estudado]]-60)&lt;$H$2,"",Curso[[#This Row],[Estudado]]-60)</f>
        <v/>
      </c>
      <c r="P1374" s="53" t="str">
        <f>IF((Curso[[#This Row],[Estudado]]-120)&lt;$H$2,"",Curso[[#This Row],[Estudado]]-120)</f>
        <v/>
      </c>
      <c r="Q1374" s="48"/>
    </row>
    <row r="1375" spans="1:17" x14ac:dyDescent="0.25">
      <c r="A1375" s="44">
        <f t="shared" si="74"/>
        <v>1374</v>
      </c>
      <c r="B1375" s="44" t="s">
        <v>2394</v>
      </c>
      <c r="C1375" s="44" t="s">
        <v>1914</v>
      </c>
      <c r="D1375" s="45">
        <v>0</v>
      </c>
      <c r="E1375" s="44"/>
      <c r="F1375" s="45">
        <f>Curso[[#This Row],[Tempo]]*$AG$4</f>
        <v>0</v>
      </c>
      <c r="G1375" s="46">
        <f t="shared" si="73"/>
        <v>10.005735391273845</v>
      </c>
      <c r="H1375" s="47">
        <f>_xlfn.XLOOKUP(Curso[[#This Row],[Tempo Progr Acum]],Controle[Tempo Esperado Acum],Controle[Data corrida],,1,1)</f>
        <v>44804</v>
      </c>
      <c r="I1375" s="44"/>
      <c r="J1375" s="48">
        <f ca="1">IF(Curso[[#This Row],[Data Prevista]]&gt;TODAY(),0,IF(Curso[[#This Row],[Data Prevista]]=TODAY(),3,2))</f>
        <v>0</v>
      </c>
      <c r="K1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5" s="53" t="str">
        <f>IF((Curso[[#This Row],[Estudado]]-7)&lt;$H$2,"",Curso[[#This Row],[Estudado]]-7)</f>
        <v/>
      </c>
      <c r="M1375" s="53" t="str">
        <f>IF((Curso[[#This Row],[Estudado]]-15)&lt;$H$2,"",Curso[[#This Row],[Estudado]]-15)</f>
        <v/>
      </c>
      <c r="N1375" s="53" t="str">
        <f>IF((Curso[[#This Row],[Estudado]]-30)&lt;$H$2,"",Curso[[#This Row],[Estudado]]-30)</f>
        <v/>
      </c>
      <c r="O1375" s="53" t="str">
        <f>IF((Curso[[#This Row],[Estudado]]-60)&lt;$H$2,"",Curso[[#This Row],[Estudado]]-60)</f>
        <v/>
      </c>
      <c r="P1375" s="53" t="str">
        <f>IF((Curso[[#This Row],[Estudado]]-120)&lt;$H$2,"",Curso[[#This Row],[Estudado]]-120)</f>
        <v/>
      </c>
      <c r="Q1375" s="48"/>
    </row>
    <row r="1376" spans="1:17" x14ac:dyDescent="0.25">
      <c r="A1376" s="44">
        <f t="shared" si="74"/>
        <v>1375</v>
      </c>
      <c r="B1376" s="44" t="s">
        <v>2394</v>
      </c>
      <c r="C1376" s="44" t="s">
        <v>1915</v>
      </c>
      <c r="D1376" s="45">
        <v>4.3287037037037044E-3</v>
      </c>
      <c r="E1376" s="44"/>
      <c r="F1376" s="45">
        <f>Curso[[#This Row],[Tempo]]*$AG$4</f>
        <v>8.5846735251231231E-3</v>
      </c>
      <c r="G1376" s="46">
        <f t="shared" si="73"/>
        <v>10.014320064798968</v>
      </c>
      <c r="H1376" s="47">
        <f>_xlfn.XLOOKUP(Curso[[#This Row],[Tempo Progr Acum]],Controle[Tempo Esperado Acum],Controle[Data corrida],,1,1)</f>
        <v>44804</v>
      </c>
      <c r="I1376" s="44"/>
      <c r="J1376" s="48">
        <f ca="1">IF(Curso[[#This Row],[Data Prevista]]&gt;TODAY(),0,IF(Curso[[#This Row],[Data Prevista]]=TODAY(),3,2))</f>
        <v>0</v>
      </c>
      <c r="K1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6" s="53" t="str">
        <f>IF((Curso[[#This Row],[Estudado]]-7)&lt;$H$2,"",Curso[[#This Row],[Estudado]]-7)</f>
        <v/>
      </c>
      <c r="M1376" s="53" t="str">
        <f>IF((Curso[[#This Row],[Estudado]]-15)&lt;$H$2,"",Curso[[#This Row],[Estudado]]-15)</f>
        <v/>
      </c>
      <c r="N1376" s="53" t="str">
        <f>IF((Curso[[#This Row],[Estudado]]-30)&lt;$H$2,"",Curso[[#This Row],[Estudado]]-30)</f>
        <v/>
      </c>
      <c r="O1376" s="53" t="str">
        <f>IF((Curso[[#This Row],[Estudado]]-60)&lt;$H$2,"",Curso[[#This Row],[Estudado]]-60)</f>
        <v/>
      </c>
      <c r="P1376" s="53" t="str">
        <f>IF((Curso[[#This Row],[Estudado]]-120)&lt;$H$2,"",Curso[[#This Row],[Estudado]]-120)</f>
        <v/>
      </c>
      <c r="Q1376" s="48"/>
    </row>
    <row r="1377" spans="1:17" x14ac:dyDescent="0.25">
      <c r="A1377" s="44">
        <f t="shared" si="74"/>
        <v>1376</v>
      </c>
      <c r="B1377" s="44" t="s">
        <v>2394</v>
      </c>
      <c r="C1377" s="44" t="s">
        <v>1916</v>
      </c>
      <c r="D1377" s="45">
        <v>3.9236111111111112E-3</v>
      </c>
      <c r="E1377" s="44"/>
      <c r="F1377" s="45">
        <f>Curso[[#This Row],[Tempo]]*$AG$4</f>
        <v>7.7812949866757708E-3</v>
      </c>
      <c r="G1377" s="46">
        <f t="shared" si="73"/>
        <v>10.022101359785644</v>
      </c>
      <c r="H1377" s="47">
        <f>_xlfn.XLOOKUP(Curso[[#This Row],[Tempo Progr Acum]],Controle[Tempo Esperado Acum],Controle[Data corrida],,1,1)</f>
        <v>44804</v>
      </c>
      <c r="I1377" s="44"/>
      <c r="J1377" s="48">
        <f ca="1">IF(Curso[[#This Row],[Data Prevista]]&gt;TODAY(),0,IF(Curso[[#This Row],[Data Prevista]]=TODAY(),3,2))</f>
        <v>0</v>
      </c>
      <c r="K1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7" s="53" t="str">
        <f>IF((Curso[[#This Row],[Estudado]]-7)&lt;$H$2,"",Curso[[#This Row],[Estudado]]-7)</f>
        <v/>
      </c>
      <c r="M1377" s="53" t="str">
        <f>IF((Curso[[#This Row],[Estudado]]-15)&lt;$H$2,"",Curso[[#This Row],[Estudado]]-15)</f>
        <v/>
      </c>
      <c r="N1377" s="53" t="str">
        <f>IF((Curso[[#This Row],[Estudado]]-30)&lt;$H$2,"",Curso[[#This Row],[Estudado]]-30)</f>
        <v/>
      </c>
      <c r="O1377" s="53" t="str">
        <f>IF((Curso[[#This Row],[Estudado]]-60)&lt;$H$2,"",Curso[[#This Row],[Estudado]]-60)</f>
        <v/>
      </c>
      <c r="P1377" s="53" t="str">
        <f>IF((Curso[[#This Row],[Estudado]]-120)&lt;$H$2,"",Curso[[#This Row],[Estudado]]-120)</f>
        <v/>
      </c>
      <c r="Q1377" s="48"/>
    </row>
    <row r="1378" spans="1:17" x14ac:dyDescent="0.25">
      <c r="A1378" s="44">
        <f t="shared" si="74"/>
        <v>1377</v>
      </c>
      <c r="B1378" s="44" t="s">
        <v>2394</v>
      </c>
      <c r="C1378" s="44" t="s">
        <v>1917</v>
      </c>
      <c r="D1378" s="45">
        <v>4.0509259259259257E-3</v>
      </c>
      <c r="E1378" s="44"/>
      <c r="F1378" s="45">
        <f>Curso[[#This Row],[Tempo]]*$AG$4</f>
        <v>8.0337853844735085E-3</v>
      </c>
      <c r="G1378" s="46">
        <f t="shared" si="73"/>
        <v>10.030135145170117</v>
      </c>
      <c r="H1378" s="47">
        <f>_xlfn.XLOOKUP(Curso[[#This Row],[Tempo Progr Acum]],Controle[Tempo Esperado Acum],Controle[Data corrida],,1,1)</f>
        <v>44804</v>
      </c>
      <c r="I1378" s="44"/>
      <c r="J1378" s="48">
        <f ca="1">IF(Curso[[#This Row],[Data Prevista]]&gt;TODAY(),0,IF(Curso[[#This Row],[Data Prevista]]=TODAY(),3,2))</f>
        <v>0</v>
      </c>
      <c r="K1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8" s="53" t="str">
        <f>IF((Curso[[#This Row],[Estudado]]-7)&lt;$H$2,"",Curso[[#This Row],[Estudado]]-7)</f>
        <v/>
      </c>
      <c r="M1378" s="53" t="str">
        <f>IF((Curso[[#This Row],[Estudado]]-15)&lt;$H$2,"",Curso[[#This Row],[Estudado]]-15)</f>
        <v/>
      </c>
      <c r="N1378" s="53" t="str">
        <f>IF((Curso[[#This Row],[Estudado]]-30)&lt;$H$2,"",Curso[[#This Row],[Estudado]]-30)</f>
        <v/>
      </c>
      <c r="O1378" s="53" t="str">
        <f>IF((Curso[[#This Row],[Estudado]]-60)&lt;$H$2,"",Curso[[#This Row],[Estudado]]-60)</f>
        <v/>
      </c>
      <c r="P1378" s="53" t="str">
        <f>IF((Curso[[#This Row],[Estudado]]-120)&lt;$H$2,"",Curso[[#This Row],[Estudado]]-120)</f>
        <v/>
      </c>
      <c r="Q1378" s="48"/>
    </row>
    <row r="1379" spans="1:17" x14ac:dyDescent="0.25">
      <c r="A1379" s="44">
        <f t="shared" si="74"/>
        <v>1378</v>
      </c>
      <c r="B1379" s="44" t="s">
        <v>2394</v>
      </c>
      <c r="C1379" s="44" t="s">
        <v>1918</v>
      </c>
      <c r="D1379" s="45">
        <v>0</v>
      </c>
      <c r="E1379" s="44"/>
      <c r="F1379" s="45">
        <f>Curso[[#This Row],[Tempo]]*$AG$4</f>
        <v>0</v>
      </c>
      <c r="G1379" s="46">
        <f t="shared" si="73"/>
        <v>10.030135145170117</v>
      </c>
      <c r="H1379" s="47">
        <f>_xlfn.XLOOKUP(Curso[[#This Row],[Tempo Progr Acum]],Controle[Tempo Esperado Acum],Controle[Data corrida],,1,1)</f>
        <v>44804</v>
      </c>
      <c r="I1379" s="44"/>
      <c r="J1379" s="48">
        <f ca="1">IF(Curso[[#This Row],[Data Prevista]]&gt;TODAY(),0,IF(Curso[[#This Row],[Data Prevista]]=TODAY(),3,2))</f>
        <v>0</v>
      </c>
      <c r="K1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9" s="53" t="str">
        <f>IF((Curso[[#This Row],[Estudado]]-7)&lt;$H$2,"",Curso[[#This Row],[Estudado]]-7)</f>
        <v/>
      </c>
      <c r="M1379" s="53" t="str">
        <f>IF((Curso[[#This Row],[Estudado]]-15)&lt;$H$2,"",Curso[[#This Row],[Estudado]]-15)</f>
        <v/>
      </c>
      <c r="N1379" s="53" t="str">
        <f>IF((Curso[[#This Row],[Estudado]]-30)&lt;$H$2,"",Curso[[#This Row],[Estudado]]-30)</f>
        <v/>
      </c>
      <c r="O1379" s="53" t="str">
        <f>IF((Curso[[#This Row],[Estudado]]-60)&lt;$H$2,"",Curso[[#This Row],[Estudado]]-60)</f>
        <v/>
      </c>
      <c r="P1379" s="53" t="str">
        <f>IF((Curso[[#This Row],[Estudado]]-120)&lt;$H$2,"",Curso[[#This Row],[Estudado]]-120)</f>
        <v/>
      </c>
      <c r="Q1379" s="48"/>
    </row>
    <row r="1380" spans="1:17" x14ac:dyDescent="0.25">
      <c r="A1380" s="44">
        <f t="shared" si="74"/>
        <v>1379</v>
      </c>
      <c r="B1380" s="44" t="s">
        <v>2394</v>
      </c>
      <c r="C1380" s="44" t="s">
        <v>1919</v>
      </c>
      <c r="D1380" s="45">
        <v>0</v>
      </c>
      <c r="E1380" s="44"/>
      <c r="F1380" s="45">
        <f>Curso[[#This Row],[Tempo]]*$AG$4</f>
        <v>0</v>
      </c>
      <c r="G1380" s="46">
        <f t="shared" si="73"/>
        <v>10.030135145170117</v>
      </c>
      <c r="H1380" s="47">
        <f>_xlfn.XLOOKUP(Curso[[#This Row],[Tempo Progr Acum]],Controle[Tempo Esperado Acum],Controle[Data corrida],,1,1)</f>
        <v>44804</v>
      </c>
      <c r="I1380" s="44"/>
      <c r="J1380" s="48">
        <f ca="1">IF(Curso[[#This Row],[Data Prevista]]&gt;TODAY(),0,IF(Curso[[#This Row],[Data Prevista]]=TODAY(),3,2))</f>
        <v>0</v>
      </c>
      <c r="K1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0" s="53" t="str">
        <f>IF((Curso[[#This Row],[Estudado]]-7)&lt;$H$2,"",Curso[[#This Row],[Estudado]]-7)</f>
        <v/>
      </c>
      <c r="M1380" s="53" t="str">
        <f>IF((Curso[[#This Row],[Estudado]]-15)&lt;$H$2,"",Curso[[#This Row],[Estudado]]-15)</f>
        <v/>
      </c>
      <c r="N1380" s="53" t="str">
        <f>IF((Curso[[#This Row],[Estudado]]-30)&lt;$H$2,"",Curso[[#This Row],[Estudado]]-30)</f>
        <v/>
      </c>
      <c r="O1380" s="53" t="str">
        <f>IF((Curso[[#This Row],[Estudado]]-60)&lt;$H$2,"",Curso[[#This Row],[Estudado]]-60)</f>
        <v/>
      </c>
      <c r="P1380" s="53" t="str">
        <f>IF((Curso[[#This Row],[Estudado]]-120)&lt;$H$2,"",Curso[[#This Row],[Estudado]]-120)</f>
        <v/>
      </c>
      <c r="Q1380" s="48"/>
    </row>
    <row r="1381" spans="1:17" x14ac:dyDescent="0.25">
      <c r="A1381" s="44">
        <f t="shared" si="74"/>
        <v>1380</v>
      </c>
      <c r="B1381" s="44" t="s">
        <v>2394</v>
      </c>
      <c r="C1381" s="44" t="s">
        <v>1920</v>
      </c>
      <c r="D1381" s="45">
        <v>3.9236111111111112E-3</v>
      </c>
      <c r="E1381" s="44"/>
      <c r="F1381" s="45">
        <f>Curso[[#This Row],[Tempo]]*$AG$4</f>
        <v>7.7812949866757708E-3</v>
      </c>
      <c r="G1381" s="46">
        <f t="shared" si="73"/>
        <v>10.037916440156794</v>
      </c>
      <c r="H1381" s="47">
        <f>_xlfn.XLOOKUP(Curso[[#This Row],[Tempo Progr Acum]],Controle[Tempo Esperado Acum],Controle[Data corrida],,1,1)</f>
        <v>44805</v>
      </c>
      <c r="I1381" s="44"/>
      <c r="J1381" s="48">
        <f ca="1">IF(Curso[[#This Row],[Data Prevista]]&gt;TODAY(),0,IF(Curso[[#This Row],[Data Prevista]]=TODAY(),3,2))</f>
        <v>0</v>
      </c>
      <c r="K1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1" s="53" t="str">
        <f>IF((Curso[[#This Row],[Estudado]]-7)&lt;$H$2,"",Curso[[#This Row],[Estudado]]-7)</f>
        <v/>
      </c>
      <c r="M1381" s="53" t="str">
        <f>IF((Curso[[#This Row],[Estudado]]-15)&lt;$H$2,"",Curso[[#This Row],[Estudado]]-15)</f>
        <v/>
      </c>
      <c r="N1381" s="53" t="str">
        <f>IF((Curso[[#This Row],[Estudado]]-30)&lt;$H$2,"",Curso[[#This Row],[Estudado]]-30)</f>
        <v/>
      </c>
      <c r="O1381" s="53" t="str">
        <f>IF((Curso[[#This Row],[Estudado]]-60)&lt;$H$2,"",Curso[[#This Row],[Estudado]]-60)</f>
        <v/>
      </c>
      <c r="P1381" s="53" t="str">
        <f>IF((Curso[[#This Row],[Estudado]]-120)&lt;$H$2,"",Curso[[#This Row],[Estudado]]-120)</f>
        <v/>
      </c>
      <c r="Q1381" s="48"/>
    </row>
    <row r="1382" spans="1:17" x14ac:dyDescent="0.25">
      <c r="A1382" s="44">
        <f t="shared" si="74"/>
        <v>1381</v>
      </c>
      <c r="B1382" s="44" t="s">
        <v>2394</v>
      </c>
      <c r="C1382" s="44" t="s">
        <v>1921</v>
      </c>
      <c r="D1382" s="45">
        <v>5.7175925925925918E-3</v>
      </c>
      <c r="E1382" s="44"/>
      <c r="F1382" s="45">
        <f>Curso[[#This Row],[Tempo]]*$AG$4</f>
        <v>1.133911422837118E-2</v>
      </c>
      <c r="G1382" s="46">
        <f t="shared" si="73"/>
        <v>10.049255554385164</v>
      </c>
      <c r="H1382" s="47">
        <f>_xlfn.XLOOKUP(Curso[[#This Row],[Tempo Progr Acum]],Controle[Tempo Esperado Acum],Controle[Data corrida],,1,1)</f>
        <v>44805</v>
      </c>
      <c r="I1382" s="44"/>
      <c r="J1382" s="48">
        <f ca="1">IF(Curso[[#This Row],[Data Prevista]]&gt;TODAY(),0,IF(Curso[[#This Row],[Data Prevista]]=TODAY(),3,2))</f>
        <v>0</v>
      </c>
      <c r="K1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2" s="53" t="str">
        <f>IF((Curso[[#This Row],[Estudado]]-7)&lt;$H$2,"",Curso[[#This Row],[Estudado]]-7)</f>
        <v/>
      </c>
      <c r="M1382" s="53" t="str">
        <f>IF((Curso[[#This Row],[Estudado]]-15)&lt;$H$2,"",Curso[[#This Row],[Estudado]]-15)</f>
        <v/>
      </c>
      <c r="N1382" s="53" t="str">
        <f>IF((Curso[[#This Row],[Estudado]]-30)&lt;$H$2,"",Curso[[#This Row],[Estudado]]-30)</f>
        <v/>
      </c>
      <c r="O1382" s="53" t="str">
        <f>IF((Curso[[#This Row],[Estudado]]-60)&lt;$H$2,"",Curso[[#This Row],[Estudado]]-60)</f>
        <v/>
      </c>
      <c r="P1382" s="53" t="str">
        <f>IF((Curso[[#This Row],[Estudado]]-120)&lt;$H$2,"",Curso[[#This Row],[Estudado]]-120)</f>
        <v/>
      </c>
      <c r="Q1382" s="48"/>
    </row>
    <row r="1383" spans="1:17" x14ac:dyDescent="0.25">
      <c r="A1383" s="44">
        <f t="shared" si="74"/>
        <v>1382</v>
      </c>
      <c r="B1383" s="44" t="s">
        <v>2394</v>
      </c>
      <c r="C1383" s="44" t="s">
        <v>1922</v>
      </c>
      <c r="D1383" s="45">
        <v>2.4537037037037036E-3</v>
      </c>
      <c r="E1383" s="44"/>
      <c r="F1383" s="45">
        <f>Curso[[#This Row],[Tempo]]*$AG$4</f>
        <v>4.8661785757382397E-3</v>
      </c>
      <c r="G1383" s="46">
        <f t="shared" si="73"/>
        <v>10.054121732960903</v>
      </c>
      <c r="H1383" s="47">
        <f>_xlfn.XLOOKUP(Curso[[#This Row],[Tempo Progr Acum]],Controle[Tempo Esperado Acum],Controle[Data corrida],,1,1)</f>
        <v>44805</v>
      </c>
      <c r="I1383" s="44"/>
      <c r="J1383" s="48">
        <f ca="1">IF(Curso[[#This Row],[Data Prevista]]&gt;TODAY(),0,IF(Curso[[#This Row],[Data Prevista]]=TODAY(),3,2))</f>
        <v>0</v>
      </c>
      <c r="K1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3" s="53" t="str">
        <f>IF((Curso[[#This Row],[Estudado]]-7)&lt;$H$2,"",Curso[[#This Row],[Estudado]]-7)</f>
        <v/>
      </c>
      <c r="M1383" s="53" t="str">
        <f>IF((Curso[[#This Row],[Estudado]]-15)&lt;$H$2,"",Curso[[#This Row],[Estudado]]-15)</f>
        <v/>
      </c>
      <c r="N1383" s="53" t="str">
        <f>IF((Curso[[#This Row],[Estudado]]-30)&lt;$H$2,"",Curso[[#This Row],[Estudado]]-30)</f>
        <v/>
      </c>
      <c r="O1383" s="53" t="str">
        <f>IF((Curso[[#This Row],[Estudado]]-60)&lt;$H$2,"",Curso[[#This Row],[Estudado]]-60)</f>
        <v/>
      </c>
      <c r="P1383" s="53" t="str">
        <f>IF((Curso[[#This Row],[Estudado]]-120)&lt;$H$2,"",Curso[[#This Row],[Estudado]]-120)</f>
        <v/>
      </c>
      <c r="Q1383" s="48"/>
    </row>
    <row r="1384" spans="1:17" x14ac:dyDescent="0.25">
      <c r="A1384" s="44">
        <f t="shared" si="74"/>
        <v>1383</v>
      </c>
      <c r="B1384" s="44" t="s">
        <v>2394</v>
      </c>
      <c r="C1384" s="44" t="s">
        <v>1923</v>
      </c>
      <c r="D1384" s="45">
        <v>4.6527777777777782E-3</v>
      </c>
      <c r="E1384" s="44"/>
      <c r="F1384" s="45">
        <f>Curso[[#This Row],[Tempo]]*$AG$4</f>
        <v>9.2273763558810024E-3</v>
      </c>
      <c r="G1384" s="46">
        <f t="shared" si="73"/>
        <v>10.063349109316784</v>
      </c>
      <c r="H1384" s="47">
        <f>_xlfn.XLOOKUP(Curso[[#This Row],[Tempo Progr Acum]],Controle[Tempo Esperado Acum],Controle[Data corrida],,1,1)</f>
        <v>44805</v>
      </c>
      <c r="I1384" s="44"/>
      <c r="J1384" s="48">
        <f ca="1">IF(Curso[[#This Row],[Data Prevista]]&gt;TODAY(),0,IF(Curso[[#This Row],[Data Prevista]]=TODAY(),3,2))</f>
        <v>0</v>
      </c>
      <c r="K1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4" s="53" t="str">
        <f>IF((Curso[[#This Row],[Estudado]]-7)&lt;$H$2,"",Curso[[#This Row],[Estudado]]-7)</f>
        <v/>
      </c>
      <c r="M1384" s="53" t="str">
        <f>IF((Curso[[#This Row],[Estudado]]-15)&lt;$H$2,"",Curso[[#This Row],[Estudado]]-15)</f>
        <v/>
      </c>
      <c r="N1384" s="53" t="str">
        <f>IF((Curso[[#This Row],[Estudado]]-30)&lt;$H$2,"",Curso[[#This Row],[Estudado]]-30)</f>
        <v/>
      </c>
      <c r="O1384" s="53" t="str">
        <f>IF((Curso[[#This Row],[Estudado]]-60)&lt;$H$2,"",Curso[[#This Row],[Estudado]]-60)</f>
        <v/>
      </c>
      <c r="P1384" s="53" t="str">
        <f>IF((Curso[[#This Row],[Estudado]]-120)&lt;$H$2,"",Curso[[#This Row],[Estudado]]-120)</f>
        <v/>
      </c>
      <c r="Q1384" s="48"/>
    </row>
    <row r="1385" spans="1:17" x14ac:dyDescent="0.25">
      <c r="A1385" s="44">
        <f t="shared" si="74"/>
        <v>1384</v>
      </c>
      <c r="B1385" s="44" t="s">
        <v>2394</v>
      </c>
      <c r="C1385" s="44" t="s">
        <v>1924</v>
      </c>
      <c r="D1385" s="45">
        <v>3.5069444444444445E-3</v>
      </c>
      <c r="E1385" s="44"/>
      <c r="F1385" s="45">
        <f>Curso[[#This Row],[Tempo]]*$AG$4</f>
        <v>6.9549627757013524E-3</v>
      </c>
      <c r="G1385" s="46">
        <f t="shared" si="73"/>
        <v>10.070304072092485</v>
      </c>
      <c r="H1385" s="47">
        <f>_xlfn.XLOOKUP(Curso[[#This Row],[Tempo Progr Acum]],Controle[Tempo Esperado Acum],Controle[Data corrida],,1,1)</f>
        <v>44805</v>
      </c>
      <c r="I1385" s="44"/>
      <c r="J1385" s="48">
        <f ca="1">IF(Curso[[#This Row],[Data Prevista]]&gt;TODAY(),0,IF(Curso[[#This Row],[Data Prevista]]=TODAY(),3,2))</f>
        <v>0</v>
      </c>
      <c r="K1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5" s="53" t="str">
        <f>IF((Curso[[#This Row],[Estudado]]-7)&lt;$H$2,"",Curso[[#This Row],[Estudado]]-7)</f>
        <v/>
      </c>
      <c r="M1385" s="53" t="str">
        <f>IF((Curso[[#This Row],[Estudado]]-15)&lt;$H$2,"",Curso[[#This Row],[Estudado]]-15)</f>
        <v/>
      </c>
      <c r="N1385" s="53" t="str">
        <f>IF((Curso[[#This Row],[Estudado]]-30)&lt;$H$2,"",Curso[[#This Row],[Estudado]]-30)</f>
        <v/>
      </c>
      <c r="O1385" s="53" t="str">
        <f>IF((Curso[[#This Row],[Estudado]]-60)&lt;$H$2,"",Curso[[#This Row],[Estudado]]-60)</f>
        <v/>
      </c>
      <c r="P1385" s="53" t="str">
        <f>IF((Curso[[#This Row],[Estudado]]-120)&lt;$H$2,"",Curso[[#This Row],[Estudado]]-120)</f>
        <v/>
      </c>
      <c r="Q1385" s="48"/>
    </row>
    <row r="1386" spans="1:17" x14ac:dyDescent="0.25">
      <c r="A1386" s="44">
        <f t="shared" si="74"/>
        <v>1385</v>
      </c>
      <c r="B1386" s="44" t="s">
        <v>2394</v>
      </c>
      <c r="C1386" s="44" t="s">
        <v>70</v>
      </c>
      <c r="D1386" s="45">
        <v>0</v>
      </c>
      <c r="E1386" s="44"/>
      <c r="F1386" s="45">
        <f>Curso[[#This Row],[Tempo]]*$AG$4</f>
        <v>0</v>
      </c>
      <c r="G1386" s="46">
        <f t="shared" si="73"/>
        <v>10.070304072092485</v>
      </c>
      <c r="H1386" s="47">
        <f>_xlfn.XLOOKUP(Curso[[#This Row],[Tempo Progr Acum]],Controle[Tempo Esperado Acum],Controle[Data corrida],,1,1)</f>
        <v>44805</v>
      </c>
      <c r="I1386" s="44"/>
      <c r="J1386" s="48">
        <f ca="1">IF(Curso[[#This Row],[Data Prevista]]&gt;TODAY(),0,IF(Curso[[#This Row],[Data Prevista]]=TODAY(),3,2))</f>
        <v>0</v>
      </c>
      <c r="K1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6" s="53" t="str">
        <f>IF((Curso[[#This Row],[Estudado]]-7)&lt;$H$2,"",Curso[[#This Row],[Estudado]]-7)</f>
        <v/>
      </c>
      <c r="M1386" s="53" t="str">
        <f>IF((Curso[[#This Row],[Estudado]]-15)&lt;$H$2,"",Curso[[#This Row],[Estudado]]-15)</f>
        <v/>
      </c>
      <c r="N1386" s="53" t="str">
        <f>IF((Curso[[#This Row],[Estudado]]-30)&lt;$H$2,"",Curso[[#This Row],[Estudado]]-30)</f>
        <v/>
      </c>
      <c r="O1386" s="53" t="str">
        <f>IF((Curso[[#This Row],[Estudado]]-60)&lt;$H$2,"",Curso[[#This Row],[Estudado]]-60)</f>
        <v/>
      </c>
      <c r="P1386" s="53" t="str">
        <f>IF((Curso[[#This Row],[Estudado]]-120)&lt;$H$2,"",Curso[[#This Row],[Estudado]]-120)</f>
        <v/>
      </c>
      <c r="Q1386" s="48"/>
    </row>
    <row r="1387" spans="1:17" x14ac:dyDescent="0.25">
      <c r="A1387" s="44">
        <f t="shared" si="74"/>
        <v>1386</v>
      </c>
      <c r="B1387" s="44" t="s">
        <v>2394</v>
      </c>
      <c r="C1387" s="44" t="s">
        <v>68</v>
      </c>
      <c r="D1387" s="45">
        <v>0</v>
      </c>
      <c r="E1387" s="44"/>
      <c r="F1387" s="45">
        <f>Curso[[#This Row],[Tempo]]*$AG$4</f>
        <v>0</v>
      </c>
      <c r="G1387" s="46">
        <f t="shared" si="73"/>
        <v>10.070304072092485</v>
      </c>
      <c r="H1387" s="47">
        <f>_xlfn.XLOOKUP(Curso[[#This Row],[Tempo Progr Acum]],Controle[Tempo Esperado Acum],Controle[Data corrida],,1,1)</f>
        <v>44805</v>
      </c>
      <c r="I1387" s="44"/>
      <c r="J1387" s="48">
        <f ca="1">IF(Curso[[#This Row],[Data Prevista]]&gt;TODAY(),0,IF(Curso[[#This Row],[Data Prevista]]=TODAY(),3,2))</f>
        <v>0</v>
      </c>
      <c r="K1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7" s="53" t="str">
        <f>IF((Curso[[#This Row],[Estudado]]-7)&lt;$H$2,"",Curso[[#This Row],[Estudado]]-7)</f>
        <v/>
      </c>
      <c r="M1387" s="53" t="str">
        <f>IF((Curso[[#This Row],[Estudado]]-15)&lt;$H$2,"",Curso[[#This Row],[Estudado]]-15)</f>
        <v/>
      </c>
      <c r="N1387" s="53" t="str">
        <f>IF((Curso[[#This Row],[Estudado]]-30)&lt;$H$2,"",Curso[[#This Row],[Estudado]]-30)</f>
        <v/>
      </c>
      <c r="O1387" s="53" t="str">
        <f>IF((Curso[[#This Row],[Estudado]]-60)&lt;$H$2,"",Curso[[#This Row],[Estudado]]-60)</f>
        <v/>
      </c>
      <c r="P1387" s="53" t="str">
        <f>IF((Curso[[#This Row],[Estudado]]-120)&lt;$H$2,"",Curso[[#This Row],[Estudado]]-120)</f>
        <v/>
      </c>
      <c r="Q1387" s="48"/>
    </row>
    <row r="1388" spans="1:17" x14ac:dyDescent="0.25">
      <c r="A1388" s="44">
        <f t="shared" si="74"/>
        <v>1387</v>
      </c>
      <c r="B1388" s="44" t="s">
        <v>2394</v>
      </c>
      <c r="C1388" s="44" t="s">
        <v>72</v>
      </c>
      <c r="D1388" s="45">
        <v>0</v>
      </c>
      <c r="E1388" s="44"/>
      <c r="F1388" s="45">
        <f>Curso[[#This Row],[Tempo]]*$AG$4</f>
        <v>0</v>
      </c>
      <c r="G1388" s="46">
        <f t="shared" si="73"/>
        <v>10.070304072092485</v>
      </c>
      <c r="H1388" s="47">
        <f>_xlfn.XLOOKUP(Curso[[#This Row],[Tempo Progr Acum]],Controle[Tempo Esperado Acum],Controle[Data corrida],,1,1)</f>
        <v>44805</v>
      </c>
      <c r="I1388" s="44"/>
      <c r="J1388" s="48">
        <f ca="1">IF(Curso[[#This Row],[Data Prevista]]&gt;TODAY(),0,IF(Curso[[#This Row],[Data Prevista]]=TODAY(),3,2))</f>
        <v>0</v>
      </c>
      <c r="K1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8" s="53" t="str">
        <f>IF((Curso[[#This Row],[Estudado]]-7)&lt;$H$2,"",Curso[[#This Row],[Estudado]]-7)</f>
        <v/>
      </c>
      <c r="M1388" s="53" t="str">
        <f>IF((Curso[[#This Row],[Estudado]]-15)&lt;$H$2,"",Curso[[#This Row],[Estudado]]-15)</f>
        <v/>
      </c>
      <c r="N1388" s="53" t="str">
        <f>IF((Curso[[#This Row],[Estudado]]-30)&lt;$H$2,"",Curso[[#This Row],[Estudado]]-30)</f>
        <v/>
      </c>
      <c r="O1388" s="53" t="str">
        <f>IF((Curso[[#This Row],[Estudado]]-60)&lt;$H$2,"",Curso[[#This Row],[Estudado]]-60)</f>
        <v/>
      </c>
      <c r="P1388" s="53" t="str">
        <f>IF((Curso[[#This Row],[Estudado]]-120)&lt;$H$2,"",Curso[[#This Row],[Estudado]]-120)</f>
        <v/>
      </c>
      <c r="Q1388" s="48"/>
    </row>
    <row r="1389" spans="1:17" x14ac:dyDescent="0.25">
      <c r="A1389" s="44">
        <f t="shared" si="74"/>
        <v>1388</v>
      </c>
      <c r="B1389" s="44" t="s">
        <v>2394</v>
      </c>
      <c r="C1389" s="44" t="s">
        <v>39</v>
      </c>
      <c r="D1389" s="45">
        <v>0</v>
      </c>
      <c r="E1389" s="44"/>
      <c r="F1389" s="45">
        <f>Curso[[#This Row],[Tempo]]*$AG$4</f>
        <v>0</v>
      </c>
      <c r="G1389" s="46">
        <f t="shared" si="73"/>
        <v>10.070304072092485</v>
      </c>
      <c r="H1389" s="47">
        <f>_xlfn.XLOOKUP(Curso[[#This Row],[Tempo Progr Acum]],Controle[Tempo Esperado Acum],Controle[Data corrida],,1,1)</f>
        <v>44805</v>
      </c>
      <c r="I1389" s="44"/>
      <c r="J1389" s="48">
        <f ca="1">IF(Curso[[#This Row],[Data Prevista]]&gt;TODAY(),0,IF(Curso[[#This Row],[Data Prevista]]=TODAY(),3,2))</f>
        <v>0</v>
      </c>
      <c r="K1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9" s="53" t="str">
        <f>IF((Curso[[#This Row],[Estudado]]-7)&lt;$H$2,"",Curso[[#This Row],[Estudado]]-7)</f>
        <v/>
      </c>
      <c r="M1389" s="53" t="str">
        <f>IF((Curso[[#This Row],[Estudado]]-15)&lt;$H$2,"",Curso[[#This Row],[Estudado]]-15)</f>
        <v/>
      </c>
      <c r="N1389" s="53" t="str">
        <f>IF((Curso[[#This Row],[Estudado]]-30)&lt;$H$2,"",Curso[[#This Row],[Estudado]]-30)</f>
        <v/>
      </c>
      <c r="O1389" s="53" t="str">
        <f>IF((Curso[[#This Row],[Estudado]]-60)&lt;$H$2,"",Curso[[#This Row],[Estudado]]-60)</f>
        <v/>
      </c>
      <c r="P1389" s="53" t="str">
        <f>IF((Curso[[#This Row],[Estudado]]-120)&lt;$H$2,"",Curso[[#This Row],[Estudado]]-120)</f>
        <v/>
      </c>
      <c r="Q1389" s="48"/>
    </row>
    <row r="1390" spans="1:17" x14ac:dyDescent="0.25">
      <c r="A1390" s="44">
        <f t="shared" si="74"/>
        <v>1389</v>
      </c>
      <c r="B1390" s="44" t="s">
        <v>2394</v>
      </c>
      <c r="C1390" s="44" t="s">
        <v>42</v>
      </c>
      <c r="D1390" s="45">
        <v>3.0092592592592593E-3</v>
      </c>
      <c r="E1390" s="44"/>
      <c r="F1390" s="45">
        <f>Curso[[#This Row],[Tempo]]*$AG$4</f>
        <v>5.9679548570374646E-3</v>
      </c>
      <c r="G1390" s="46">
        <f t="shared" si="73"/>
        <v>10.076272026949523</v>
      </c>
      <c r="H1390" s="47">
        <f>_xlfn.XLOOKUP(Curso[[#This Row],[Tempo Progr Acum]],Controle[Tempo Esperado Acum],Controle[Data corrida],,1,1)</f>
        <v>44805</v>
      </c>
      <c r="I1390" s="44"/>
      <c r="J1390" s="48">
        <f ca="1">IF(Curso[[#This Row],[Data Prevista]]&gt;TODAY(),0,IF(Curso[[#This Row],[Data Prevista]]=TODAY(),3,2))</f>
        <v>0</v>
      </c>
      <c r="K1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0" s="53" t="str">
        <f>IF((Curso[[#This Row],[Estudado]]-7)&lt;$H$2,"",Curso[[#This Row],[Estudado]]-7)</f>
        <v/>
      </c>
      <c r="M1390" s="53" t="str">
        <f>IF((Curso[[#This Row],[Estudado]]-15)&lt;$H$2,"",Curso[[#This Row],[Estudado]]-15)</f>
        <v/>
      </c>
      <c r="N1390" s="53" t="str">
        <f>IF((Curso[[#This Row],[Estudado]]-30)&lt;$H$2,"",Curso[[#This Row],[Estudado]]-30)</f>
        <v/>
      </c>
      <c r="O1390" s="53" t="str">
        <f>IF((Curso[[#This Row],[Estudado]]-60)&lt;$H$2,"",Curso[[#This Row],[Estudado]]-60)</f>
        <v/>
      </c>
      <c r="P1390" s="53" t="str">
        <f>IF((Curso[[#This Row],[Estudado]]-120)&lt;$H$2,"",Curso[[#This Row],[Estudado]]-120)</f>
        <v/>
      </c>
      <c r="Q1390" s="48"/>
    </row>
    <row r="1391" spans="1:17" x14ac:dyDescent="0.25">
      <c r="A1391" s="44">
        <f t="shared" si="74"/>
        <v>1390</v>
      </c>
      <c r="B1391" s="44" t="s">
        <v>2394</v>
      </c>
      <c r="C1391" s="44" t="s">
        <v>1925</v>
      </c>
      <c r="D1391" s="45">
        <v>4.7685185185185192E-3</v>
      </c>
      <c r="E1391" s="44"/>
      <c r="F1391" s="45">
        <f>Curso[[#This Row],[Tempo]]*$AG$4</f>
        <v>9.4569130811516747E-3</v>
      </c>
      <c r="G1391" s="46">
        <f t="shared" si="73"/>
        <v>10.085728940030675</v>
      </c>
      <c r="H1391" s="47">
        <f>_xlfn.XLOOKUP(Curso[[#This Row],[Tempo Progr Acum]],Controle[Tempo Esperado Acum],Controle[Data corrida],,1,1)</f>
        <v>44805</v>
      </c>
      <c r="I1391" s="44"/>
      <c r="J1391" s="48">
        <f ca="1">IF(Curso[[#This Row],[Data Prevista]]&gt;TODAY(),0,IF(Curso[[#This Row],[Data Prevista]]=TODAY(),3,2))</f>
        <v>0</v>
      </c>
      <c r="K1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1" s="53" t="str">
        <f>IF((Curso[[#This Row],[Estudado]]-7)&lt;$H$2,"",Curso[[#This Row],[Estudado]]-7)</f>
        <v/>
      </c>
      <c r="M1391" s="53" t="str">
        <f>IF((Curso[[#This Row],[Estudado]]-15)&lt;$H$2,"",Curso[[#This Row],[Estudado]]-15)</f>
        <v/>
      </c>
      <c r="N1391" s="53" t="str">
        <f>IF((Curso[[#This Row],[Estudado]]-30)&lt;$H$2,"",Curso[[#This Row],[Estudado]]-30)</f>
        <v/>
      </c>
      <c r="O1391" s="53" t="str">
        <f>IF((Curso[[#This Row],[Estudado]]-60)&lt;$H$2,"",Curso[[#This Row],[Estudado]]-60)</f>
        <v/>
      </c>
      <c r="P1391" s="53" t="str">
        <f>IF((Curso[[#This Row],[Estudado]]-120)&lt;$H$2,"",Curso[[#This Row],[Estudado]]-120)</f>
        <v/>
      </c>
      <c r="Q1391" s="48"/>
    </row>
    <row r="1392" spans="1:17" x14ac:dyDescent="0.25">
      <c r="A1392" s="44">
        <f t="shared" si="74"/>
        <v>1391</v>
      </c>
      <c r="B1392" s="44" t="s">
        <v>2394</v>
      </c>
      <c r="C1392" s="44" t="s">
        <v>1926</v>
      </c>
      <c r="D1392" s="45">
        <v>4.0046296296296297E-3</v>
      </c>
      <c r="E1392" s="44"/>
      <c r="F1392" s="45">
        <f>Curso[[#This Row],[Tempo]]*$AG$4</f>
        <v>7.9419706943652402E-3</v>
      </c>
      <c r="G1392" s="46">
        <f t="shared" si="73"/>
        <v>10.09367091072504</v>
      </c>
      <c r="H1392" s="47">
        <f>_xlfn.XLOOKUP(Curso[[#This Row],[Tempo Progr Acum]],Controle[Tempo Esperado Acum],Controle[Data corrida],,1,1)</f>
        <v>44805</v>
      </c>
      <c r="I1392" s="44"/>
      <c r="J1392" s="48">
        <f ca="1">IF(Curso[[#This Row],[Data Prevista]]&gt;TODAY(),0,IF(Curso[[#This Row],[Data Prevista]]=TODAY(),3,2))</f>
        <v>0</v>
      </c>
      <c r="K1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2" s="53" t="str">
        <f>IF((Curso[[#This Row],[Estudado]]-7)&lt;$H$2,"",Curso[[#This Row],[Estudado]]-7)</f>
        <v/>
      </c>
      <c r="M1392" s="53" t="str">
        <f>IF((Curso[[#This Row],[Estudado]]-15)&lt;$H$2,"",Curso[[#This Row],[Estudado]]-15)</f>
        <v/>
      </c>
      <c r="N1392" s="53" t="str">
        <f>IF((Curso[[#This Row],[Estudado]]-30)&lt;$H$2,"",Curso[[#This Row],[Estudado]]-30)</f>
        <v/>
      </c>
      <c r="O1392" s="53" t="str">
        <f>IF((Curso[[#This Row],[Estudado]]-60)&lt;$H$2,"",Curso[[#This Row],[Estudado]]-60)</f>
        <v/>
      </c>
      <c r="P1392" s="53" t="str">
        <f>IF((Curso[[#This Row],[Estudado]]-120)&lt;$H$2,"",Curso[[#This Row],[Estudado]]-120)</f>
        <v/>
      </c>
      <c r="Q1392" s="48"/>
    </row>
    <row r="1393" spans="1:17" x14ac:dyDescent="0.25">
      <c r="A1393" s="44">
        <f t="shared" si="74"/>
        <v>1392</v>
      </c>
      <c r="B1393" s="44" t="s">
        <v>2394</v>
      </c>
      <c r="C1393" s="44" t="s">
        <v>1927</v>
      </c>
      <c r="D1393" s="45">
        <v>2.7546296296296294E-3</v>
      </c>
      <c r="E1393" s="44"/>
      <c r="F1393" s="45">
        <f>Curso[[#This Row],[Tempo]]*$AG$4</f>
        <v>5.4629740614419858E-3</v>
      </c>
      <c r="G1393" s="46">
        <f t="shared" si="73"/>
        <v>10.099133884786482</v>
      </c>
      <c r="H1393" s="47">
        <f>_xlfn.XLOOKUP(Curso[[#This Row],[Tempo Progr Acum]],Controle[Tempo Esperado Acum],Controle[Data corrida],,1,1)</f>
        <v>44805</v>
      </c>
      <c r="I1393" s="44"/>
      <c r="J1393" s="48">
        <f ca="1">IF(Curso[[#This Row],[Data Prevista]]&gt;TODAY(),0,IF(Curso[[#This Row],[Data Prevista]]=TODAY(),3,2))</f>
        <v>0</v>
      </c>
      <c r="K1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3" s="53" t="str">
        <f>IF((Curso[[#This Row],[Estudado]]-7)&lt;$H$2,"",Curso[[#This Row],[Estudado]]-7)</f>
        <v/>
      </c>
      <c r="M1393" s="53" t="str">
        <f>IF((Curso[[#This Row],[Estudado]]-15)&lt;$H$2,"",Curso[[#This Row],[Estudado]]-15)</f>
        <v/>
      </c>
      <c r="N1393" s="53" t="str">
        <f>IF((Curso[[#This Row],[Estudado]]-30)&lt;$H$2,"",Curso[[#This Row],[Estudado]]-30)</f>
        <v/>
      </c>
      <c r="O1393" s="53" t="str">
        <f>IF((Curso[[#This Row],[Estudado]]-60)&lt;$H$2,"",Curso[[#This Row],[Estudado]]-60)</f>
        <v/>
      </c>
      <c r="P1393" s="53" t="str">
        <f>IF((Curso[[#This Row],[Estudado]]-120)&lt;$H$2,"",Curso[[#This Row],[Estudado]]-120)</f>
        <v/>
      </c>
      <c r="Q1393" s="48"/>
    </row>
    <row r="1394" spans="1:17" x14ac:dyDescent="0.25">
      <c r="A1394" s="44">
        <f t="shared" si="74"/>
        <v>1393</v>
      </c>
      <c r="B1394" s="44" t="s">
        <v>2394</v>
      </c>
      <c r="C1394" s="44" t="s">
        <v>1928</v>
      </c>
      <c r="D1394" s="45">
        <v>4.2824074074074075E-3</v>
      </c>
      <c r="E1394" s="44"/>
      <c r="F1394" s="45">
        <f>Curso[[#This Row],[Tempo]]*$AG$4</f>
        <v>8.4928588350148531E-3</v>
      </c>
      <c r="G1394" s="46">
        <f t="shared" si="73"/>
        <v>10.107626743621497</v>
      </c>
      <c r="H1394" s="47">
        <f>_xlfn.XLOOKUP(Curso[[#This Row],[Tempo Progr Acum]],Controle[Tempo Esperado Acum],Controle[Data corrida],,1,1)</f>
        <v>44805</v>
      </c>
      <c r="I1394" s="44"/>
      <c r="J1394" s="48">
        <f ca="1">IF(Curso[[#This Row],[Data Prevista]]&gt;TODAY(),0,IF(Curso[[#This Row],[Data Prevista]]=TODAY(),3,2))</f>
        <v>0</v>
      </c>
      <c r="K1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4" s="53" t="str">
        <f>IF((Curso[[#This Row],[Estudado]]-7)&lt;$H$2,"",Curso[[#This Row],[Estudado]]-7)</f>
        <v/>
      </c>
      <c r="M1394" s="53" t="str">
        <f>IF((Curso[[#This Row],[Estudado]]-15)&lt;$H$2,"",Curso[[#This Row],[Estudado]]-15)</f>
        <v/>
      </c>
      <c r="N1394" s="53" t="str">
        <f>IF((Curso[[#This Row],[Estudado]]-30)&lt;$H$2,"",Curso[[#This Row],[Estudado]]-30)</f>
        <v/>
      </c>
      <c r="O1394" s="53" t="str">
        <f>IF((Curso[[#This Row],[Estudado]]-60)&lt;$H$2,"",Curso[[#This Row],[Estudado]]-60)</f>
        <v/>
      </c>
      <c r="P1394" s="53" t="str">
        <f>IF((Curso[[#This Row],[Estudado]]-120)&lt;$H$2,"",Curso[[#This Row],[Estudado]]-120)</f>
        <v/>
      </c>
      <c r="Q1394" s="48"/>
    </row>
    <row r="1395" spans="1:17" x14ac:dyDescent="0.25">
      <c r="A1395" s="44">
        <f t="shared" si="74"/>
        <v>1394</v>
      </c>
      <c r="B1395" s="44" t="s">
        <v>2394</v>
      </c>
      <c r="C1395" s="44" t="s">
        <v>1929</v>
      </c>
      <c r="D1395" s="45">
        <v>3.8541666666666663E-3</v>
      </c>
      <c r="E1395" s="44"/>
      <c r="F1395" s="45">
        <f>Curso[[#This Row],[Tempo]]*$AG$4</f>
        <v>7.6435729515133667E-3</v>
      </c>
      <c r="G1395" s="46">
        <f t="shared" si="73"/>
        <v>10.11527031657301</v>
      </c>
      <c r="H1395" s="47">
        <f>_xlfn.XLOOKUP(Curso[[#This Row],[Tempo Progr Acum]],Controle[Tempo Esperado Acum],Controle[Data corrida],,1,1)</f>
        <v>44805</v>
      </c>
      <c r="I1395" s="44"/>
      <c r="J1395" s="48">
        <f ca="1">IF(Curso[[#This Row],[Data Prevista]]&gt;TODAY(),0,IF(Curso[[#This Row],[Data Prevista]]=TODAY(),3,2))</f>
        <v>0</v>
      </c>
      <c r="K1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5" s="53" t="str">
        <f>IF((Curso[[#This Row],[Estudado]]-7)&lt;$H$2,"",Curso[[#This Row],[Estudado]]-7)</f>
        <v/>
      </c>
      <c r="M1395" s="53" t="str">
        <f>IF((Curso[[#This Row],[Estudado]]-15)&lt;$H$2,"",Curso[[#This Row],[Estudado]]-15)</f>
        <v/>
      </c>
      <c r="N1395" s="53" t="str">
        <f>IF((Curso[[#This Row],[Estudado]]-30)&lt;$H$2,"",Curso[[#This Row],[Estudado]]-30)</f>
        <v/>
      </c>
      <c r="O1395" s="53" t="str">
        <f>IF((Curso[[#This Row],[Estudado]]-60)&lt;$H$2,"",Curso[[#This Row],[Estudado]]-60)</f>
        <v/>
      </c>
      <c r="P1395" s="53" t="str">
        <f>IF((Curso[[#This Row],[Estudado]]-120)&lt;$H$2,"",Curso[[#This Row],[Estudado]]-120)</f>
        <v/>
      </c>
      <c r="Q1395" s="48"/>
    </row>
    <row r="1396" spans="1:17" x14ac:dyDescent="0.25">
      <c r="A1396" s="44">
        <f t="shared" si="74"/>
        <v>1395</v>
      </c>
      <c r="B1396" s="44" t="s">
        <v>2394</v>
      </c>
      <c r="C1396" s="44" t="s">
        <v>1930</v>
      </c>
      <c r="D1396" s="45">
        <v>4.3055555555555564E-3</v>
      </c>
      <c r="E1396" s="44"/>
      <c r="F1396" s="45">
        <f>Curso[[#This Row],[Tempo]]*$AG$4</f>
        <v>8.538766180068989E-3</v>
      </c>
      <c r="G1396" s="46">
        <f t="shared" si="73"/>
        <v>10.123809082753079</v>
      </c>
      <c r="H1396" s="47">
        <f>_xlfn.XLOOKUP(Curso[[#This Row],[Tempo Progr Acum]],Controle[Tempo Esperado Acum],Controle[Data corrida],,1,1)</f>
        <v>44806</v>
      </c>
      <c r="I1396" s="44"/>
      <c r="J1396" s="48">
        <f ca="1">IF(Curso[[#This Row],[Data Prevista]]&gt;TODAY(),0,IF(Curso[[#This Row],[Data Prevista]]=TODAY(),3,2))</f>
        <v>0</v>
      </c>
      <c r="K1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6" s="53" t="str">
        <f>IF((Curso[[#This Row],[Estudado]]-7)&lt;$H$2,"",Curso[[#This Row],[Estudado]]-7)</f>
        <v/>
      </c>
      <c r="M1396" s="53" t="str">
        <f>IF((Curso[[#This Row],[Estudado]]-15)&lt;$H$2,"",Curso[[#This Row],[Estudado]]-15)</f>
        <v/>
      </c>
      <c r="N1396" s="53" t="str">
        <f>IF((Curso[[#This Row],[Estudado]]-30)&lt;$H$2,"",Curso[[#This Row],[Estudado]]-30)</f>
        <v/>
      </c>
      <c r="O1396" s="53" t="str">
        <f>IF((Curso[[#This Row],[Estudado]]-60)&lt;$H$2,"",Curso[[#This Row],[Estudado]]-60)</f>
        <v/>
      </c>
      <c r="P1396" s="53" t="str">
        <f>IF((Curso[[#This Row],[Estudado]]-120)&lt;$H$2,"",Curso[[#This Row],[Estudado]]-120)</f>
        <v/>
      </c>
      <c r="Q1396" s="48"/>
    </row>
    <row r="1397" spans="1:17" x14ac:dyDescent="0.25">
      <c r="A1397" s="44">
        <f t="shared" si="74"/>
        <v>1396</v>
      </c>
      <c r="B1397" s="44" t="s">
        <v>2394</v>
      </c>
      <c r="C1397" s="44" t="s">
        <v>1931</v>
      </c>
      <c r="D1397" s="45">
        <v>2.7083333333333334E-3</v>
      </c>
      <c r="E1397" s="44"/>
      <c r="F1397" s="45">
        <f>Curso[[#This Row],[Tempo]]*$AG$4</f>
        <v>5.3711593713337176E-3</v>
      </c>
      <c r="G1397" s="46">
        <f t="shared" si="73"/>
        <v>10.129180242124413</v>
      </c>
      <c r="H1397" s="47">
        <f>_xlfn.XLOOKUP(Curso[[#This Row],[Tempo Progr Acum]],Controle[Tempo Esperado Acum],Controle[Data corrida],,1,1)</f>
        <v>44806</v>
      </c>
      <c r="I1397" s="44"/>
      <c r="J1397" s="48">
        <f ca="1">IF(Curso[[#This Row],[Data Prevista]]&gt;TODAY(),0,IF(Curso[[#This Row],[Data Prevista]]=TODAY(),3,2))</f>
        <v>0</v>
      </c>
      <c r="K1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7" s="53" t="str">
        <f>IF((Curso[[#This Row],[Estudado]]-7)&lt;$H$2,"",Curso[[#This Row],[Estudado]]-7)</f>
        <v/>
      </c>
      <c r="M1397" s="53" t="str">
        <f>IF((Curso[[#This Row],[Estudado]]-15)&lt;$H$2,"",Curso[[#This Row],[Estudado]]-15)</f>
        <v/>
      </c>
      <c r="N1397" s="53" t="str">
        <f>IF((Curso[[#This Row],[Estudado]]-30)&lt;$H$2,"",Curso[[#This Row],[Estudado]]-30)</f>
        <v/>
      </c>
      <c r="O1397" s="53" t="str">
        <f>IF((Curso[[#This Row],[Estudado]]-60)&lt;$H$2,"",Curso[[#This Row],[Estudado]]-60)</f>
        <v/>
      </c>
      <c r="P1397" s="53" t="str">
        <f>IF((Curso[[#This Row],[Estudado]]-120)&lt;$H$2,"",Curso[[#This Row],[Estudado]]-120)</f>
        <v/>
      </c>
      <c r="Q1397" s="48"/>
    </row>
    <row r="1398" spans="1:17" x14ac:dyDescent="0.25">
      <c r="A1398" s="44">
        <f t="shared" si="74"/>
        <v>1397</v>
      </c>
      <c r="B1398" s="44" t="s">
        <v>2394</v>
      </c>
      <c r="C1398" s="44" t="s">
        <v>1932</v>
      </c>
      <c r="D1398" s="45">
        <v>5.8449074074074072E-3</v>
      </c>
      <c r="E1398" s="44"/>
      <c r="F1398" s="45">
        <f>Curso[[#This Row],[Tempo]]*$AG$4</f>
        <v>1.1591604626168921E-2</v>
      </c>
      <c r="G1398" s="46">
        <f t="shared" si="73"/>
        <v>10.140771846750582</v>
      </c>
      <c r="H1398" s="47">
        <f>_xlfn.XLOOKUP(Curso[[#This Row],[Tempo Progr Acum]],Controle[Tempo Esperado Acum],Controle[Data corrida],,1,1)</f>
        <v>44806</v>
      </c>
      <c r="I1398" s="44"/>
      <c r="J1398" s="48">
        <f ca="1">IF(Curso[[#This Row],[Data Prevista]]&gt;TODAY(),0,IF(Curso[[#This Row],[Data Prevista]]=TODAY(),3,2))</f>
        <v>0</v>
      </c>
      <c r="K1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8" s="53" t="str">
        <f>IF((Curso[[#This Row],[Estudado]]-7)&lt;$H$2,"",Curso[[#This Row],[Estudado]]-7)</f>
        <v/>
      </c>
      <c r="M1398" s="53" t="str">
        <f>IF((Curso[[#This Row],[Estudado]]-15)&lt;$H$2,"",Curso[[#This Row],[Estudado]]-15)</f>
        <v/>
      </c>
      <c r="N1398" s="53" t="str">
        <f>IF((Curso[[#This Row],[Estudado]]-30)&lt;$H$2,"",Curso[[#This Row],[Estudado]]-30)</f>
        <v/>
      </c>
      <c r="O1398" s="53" t="str">
        <f>IF((Curso[[#This Row],[Estudado]]-60)&lt;$H$2,"",Curso[[#This Row],[Estudado]]-60)</f>
        <v/>
      </c>
      <c r="P1398" s="53" t="str">
        <f>IF((Curso[[#This Row],[Estudado]]-120)&lt;$H$2,"",Curso[[#This Row],[Estudado]]-120)</f>
        <v/>
      </c>
      <c r="Q1398" s="48"/>
    </row>
    <row r="1399" spans="1:17" x14ac:dyDescent="0.25">
      <c r="A1399" s="44">
        <f t="shared" si="74"/>
        <v>1398</v>
      </c>
      <c r="B1399" s="44" t="s">
        <v>2394</v>
      </c>
      <c r="C1399" s="44" t="s">
        <v>1933</v>
      </c>
      <c r="D1399" s="45">
        <v>4.5254629629629629E-3</v>
      </c>
      <c r="E1399" s="44"/>
      <c r="F1399" s="45">
        <f>Curso[[#This Row],[Tempo]]*$AG$4</f>
        <v>8.9748859580832639E-3</v>
      </c>
      <c r="G1399" s="46">
        <f t="shared" si="73"/>
        <v>10.149746732708666</v>
      </c>
      <c r="H1399" s="47">
        <f>_xlfn.XLOOKUP(Curso[[#This Row],[Tempo Progr Acum]],Controle[Tempo Esperado Acum],Controle[Data corrida],,1,1)</f>
        <v>44806</v>
      </c>
      <c r="I1399" s="44"/>
      <c r="J1399" s="48">
        <f ca="1">IF(Curso[[#This Row],[Data Prevista]]&gt;TODAY(),0,IF(Curso[[#This Row],[Data Prevista]]=TODAY(),3,2))</f>
        <v>0</v>
      </c>
      <c r="K1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9" s="53" t="str">
        <f>IF((Curso[[#This Row],[Estudado]]-7)&lt;$H$2,"",Curso[[#This Row],[Estudado]]-7)</f>
        <v/>
      </c>
      <c r="M1399" s="53" t="str">
        <f>IF((Curso[[#This Row],[Estudado]]-15)&lt;$H$2,"",Curso[[#This Row],[Estudado]]-15)</f>
        <v/>
      </c>
      <c r="N1399" s="53" t="str">
        <f>IF((Curso[[#This Row],[Estudado]]-30)&lt;$H$2,"",Curso[[#This Row],[Estudado]]-30)</f>
        <v/>
      </c>
      <c r="O1399" s="53" t="str">
        <f>IF((Curso[[#This Row],[Estudado]]-60)&lt;$H$2,"",Curso[[#This Row],[Estudado]]-60)</f>
        <v/>
      </c>
      <c r="P1399" s="53" t="str">
        <f>IF((Curso[[#This Row],[Estudado]]-120)&lt;$H$2,"",Curso[[#This Row],[Estudado]]-120)</f>
        <v/>
      </c>
      <c r="Q1399" s="48"/>
    </row>
    <row r="1400" spans="1:17" x14ac:dyDescent="0.25">
      <c r="A1400" s="44">
        <f t="shared" si="74"/>
        <v>1399</v>
      </c>
      <c r="B1400" s="44" t="s">
        <v>2394</v>
      </c>
      <c r="C1400" s="44" t="s">
        <v>1934</v>
      </c>
      <c r="D1400" s="45">
        <v>4.9421296296296297E-3</v>
      </c>
      <c r="E1400" s="44"/>
      <c r="F1400" s="45">
        <f>Curso[[#This Row],[Tempo]]*$AG$4</f>
        <v>9.8012181690576815E-3</v>
      </c>
      <c r="G1400" s="46">
        <f t="shared" si="73"/>
        <v>10.159547950877723</v>
      </c>
      <c r="H1400" s="47">
        <f>_xlfn.XLOOKUP(Curso[[#This Row],[Tempo Progr Acum]],Controle[Tempo Esperado Acum],Controle[Data corrida],,1,1)</f>
        <v>44806</v>
      </c>
      <c r="I1400" s="44"/>
      <c r="J1400" s="48">
        <f ca="1">IF(Curso[[#This Row],[Data Prevista]]&gt;TODAY(),0,IF(Curso[[#This Row],[Data Prevista]]=TODAY(),3,2))</f>
        <v>0</v>
      </c>
      <c r="K1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0" s="53" t="str">
        <f>IF((Curso[[#This Row],[Estudado]]-7)&lt;$H$2,"",Curso[[#This Row],[Estudado]]-7)</f>
        <v/>
      </c>
      <c r="M1400" s="53" t="str">
        <f>IF((Curso[[#This Row],[Estudado]]-15)&lt;$H$2,"",Curso[[#This Row],[Estudado]]-15)</f>
        <v/>
      </c>
      <c r="N1400" s="53" t="str">
        <f>IF((Curso[[#This Row],[Estudado]]-30)&lt;$H$2,"",Curso[[#This Row],[Estudado]]-30)</f>
        <v/>
      </c>
      <c r="O1400" s="53" t="str">
        <f>IF((Curso[[#This Row],[Estudado]]-60)&lt;$H$2,"",Curso[[#This Row],[Estudado]]-60)</f>
        <v/>
      </c>
      <c r="P1400" s="53" t="str">
        <f>IF((Curso[[#This Row],[Estudado]]-120)&lt;$H$2,"",Curso[[#This Row],[Estudado]]-120)</f>
        <v/>
      </c>
      <c r="Q1400" s="48"/>
    </row>
    <row r="1401" spans="1:17" x14ac:dyDescent="0.25">
      <c r="A1401" s="44">
        <f t="shared" si="74"/>
        <v>1400</v>
      </c>
      <c r="B1401" s="44" t="s">
        <v>2394</v>
      </c>
      <c r="C1401" s="44" t="s">
        <v>1935</v>
      </c>
      <c r="D1401" s="45">
        <v>3.9699074074074072E-3</v>
      </c>
      <c r="E1401" s="44"/>
      <c r="F1401" s="45">
        <f>Curso[[#This Row],[Tempo]]*$AG$4</f>
        <v>7.8731096767840382E-3</v>
      </c>
      <c r="G1401" s="46">
        <f t="shared" si="73"/>
        <v>10.167421060554506</v>
      </c>
      <c r="H1401" s="47">
        <f>_xlfn.XLOOKUP(Curso[[#This Row],[Tempo Progr Acum]],Controle[Tempo Esperado Acum],Controle[Data corrida],,1,1)</f>
        <v>44806</v>
      </c>
      <c r="I1401" s="44"/>
      <c r="J1401" s="48">
        <f ca="1">IF(Curso[[#This Row],[Data Prevista]]&gt;TODAY(),0,IF(Curso[[#This Row],[Data Prevista]]=TODAY(),3,2))</f>
        <v>0</v>
      </c>
      <c r="K1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1" s="53" t="str">
        <f>IF((Curso[[#This Row],[Estudado]]-7)&lt;$H$2,"",Curso[[#This Row],[Estudado]]-7)</f>
        <v/>
      </c>
      <c r="M1401" s="53" t="str">
        <f>IF((Curso[[#This Row],[Estudado]]-15)&lt;$H$2,"",Curso[[#This Row],[Estudado]]-15)</f>
        <v/>
      </c>
      <c r="N1401" s="53" t="str">
        <f>IF((Curso[[#This Row],[Estudado]]-30)&lt;$H$2,"",Curso[[#This Row],[Estudado]]-30)</f>
        <v/>
      </c>
      <c r="O1401" s="53" t="str">
        <f>IF((Curso[[#This Row],[Estudado]]-60)&lt;$H$2,"",Curso[[#This Row],[Estudado]]-60)</f>
        <v/>
      </c>
      <c r="P1401" s="53" t="str">
        <f>IF((Curso[[#This Row],[Estudado]]-120)&lt;$H$2,"",Curso[[#This Row],[Estudado]]-120)</f>
        <v/>
      </c>
      <c r="Q1401" s="48"/>
    </row>
    <row r="1402" spans="1:17" x14ac:dyDescent="0.25">
      <c r="A1402" s="44">
        <f t="shared" si="74"/>
        <v>1401</v>
      </c>
      <c r="B1402" s="44" t="s">
        <v>2394</v>
      </c>
      <c r="C1402" s="44" t="s">
        <v>1936</v>
      </c>
      <c r="D1402" s="45">
        <v>4.5949074074074078E-3</v>
      </c>
      <c r="E1402" s="44"/>
      <c r="F1402" s="45">
        <f>Curso[[#This Row],[Tempo]]*$AG$4</f>
        <v>9.112607993245668E-3</v>
      </c>
      <c r="G1402" s="46">
        <f t="shared" si="73"/>
        <v>10.176533668547751</v>
      </c>
      <c r="H1402" s="47">
        <f>_xlfn.XLOOKUP(Curso[[#This Row],[Tempo Progr Acum]],Controle[Tempo Esperado Acum],Controle[Data corrida],,1,1)</f>
        <v>44806</v>
      </c>
      <c r="I1402" s="44"/>
      <c r="J1402" s="48">
        <f ca="1">IF(Curso[[#This Row],[Data Prevista]]&gt;TODAY(),0,IF(Curso[[#This Row],[Data Prevista]]=TODAY(),3,2))</f>
        <v>0</v>
      </c>
      <c r="K1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2" s="53" t="str">
        <f>IF((Curso[[#This Row],[Estudado]]-7)&lt;$H$2,"",Curso[[#This Row],[Estudado]]-7)</f>
        <v/>
      </c>
      <c r="M1402" s="53" t="str">
        <f>IF((Curso[[#This Row],[Estudado]]-15)&lt;$H$2,"",Curso[[#This Row],[Estudado]]-15)</f>
        <v/>
      </c>
      <c r="N1402" s="53" t="str">
        <f>IF((Curso[[#This Row],[Estudado]]-30)&lt;$H$2,"",Curso[[#This Row],[Estudado]]-30)</f>
        <v/>
      </c>
      <c r="O1402" s="53" t="str">
        <f>IF((Curso[[#This Row],[Estudado]]-60)&lt;$H$2,"",Curso[[#This Row],[Estudado]]-60)</f>
        <v/>
      </c>
      <c r="P1402" s="53" t="str">
        <f>IF((Curso[[#This Row],[Estudado]]-120)&lt;$H$2,"",Curso[[#This Row],[Estudado]]-120)</f>
        <v/>
      </c>
      <c r="Q1402" s="48"/>
    </row>
    <row r="1403" spans="1:17" x14ac:dyDescent="0.25">
      <c r="A1403" s="44">
        <f t="shared" si="74"/>
        <v>1402</v>
      </c>
      <c r="B1403" s="44" t="s">
        <v>2394</v>
      </c>
      <c r="C1403" s="44" t="s">
        <v>1937</v>
      </c>
      <c r="D1403" s="45">
        <v>4.5370370370370365E-3</v>
      </c>
      <c r="E1403" s="44"/>
      <c r="F1403" s="45">
        <f>Curso[[#This Row],[Tempo]]*$AG$4</f>
        <v>8.9978396306103301E-3</v>
      </c>
      <c r="G1403" s="46">
        <f t="shared" si="73"/>
        <v>10.185531508178363</v>
      </c>
      <c r="H1403" s="47">
        <f>_xlfn.XLOOKUP(Curso[[#This Row],[Tempo Progr Acum]],Controle[Tempo Esperado Acum],Controle[Data corrida],,1,1)</f>
        <v>44806</v>
      </c>
      <c r="I1403" s="44"/>
      <c r="J1403" s="48">
        <f ca="1">IF(Curso[[#This Row],[Data Prevista]]&gt;TODAY(),0,IF(Curso[[#This Row],[Data Prevista]]=TODAY(),3,2))</f>
        <v>0</v>
      </c>
      <c r="K1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3" s="53" t="str">
        <f>IF((Curso[[#This Row],[Estudado]]-7)&lt;$H$2,"",Curso[[#This Row],[Estudado]]-7)</f>
        <v/>
      </c>
      <c r="M1403" s="53" t="str">
        <f>IF((Curso[[#This Row],[Estudado]]-15)&lt;$H$2,"",Curso[[#This Row],[Estudado]]-15)</f>
        <v/>
      </c>
      <c r="N1403" s="53" t="str">
        <f>IF((Curso[[#This Row],[Estudado]]-30)&lt;$H$2,"",Curso[[#This Row],[Estudado]]-30)</f>
        <v/>
      </c>
      <c r="O1403" s="53" t="str">
        <f>IF((Curso[[#This Row],[Estudado]]-60)&lt;$H$2,"",Curso[[#This Row],[Estudado]]-60)</f>
        <v/>
      </c>
      <c r="P1403" s="53" t="str">
        <f>IF((Curso[[#This Row],[Estudado]]-120)&lt;$H$2,"",Curso[[#This Row],[Estudado]]-120)</f>
        <v/>
      </c>
      <c r="Q1403" s="48"/>
    </row>
    <row r="1404" spans="1:17" x14ac:dyDescent="0.25">
      <c r="A1404" s="44">
        <f t="shared" si="74"/>
        <v>1403</v>
      </c>
      <c r="B1404" s="44" t="s">
        <v>2394</v>
      </c>
      <c r="C1404" s="44" t="s">
        <v>1938</v>
      </c>
      <c r="D1404" s="45">
        <v>1.4814814814814816E-3</v>
      </c>
      <c r="E1404" s="44"/>
      <c r="F1404" s="45">
        <f>Curso[[#This Row],[Tempo]]*$AG$4</f>
        <v>2.9380700834645982E-3</v>
      </c>
      <c r="G1404" s="46">
        <f t="shared" si="73"/>
        <v>10.188469578261827</v>
      </c>
      <c r="H1404" s="47">
        <f>_xlfn.XLOOKUP(Curso[[#This Row],[Tempo Progr Acum]],Controle[Tempo Esperado Acum],Controle[Data corrida],,1,1)</f>
        <v>44806</v>
      </c>
      <c r="I1404" s="44"/>
      <c r="J1404" s="48">
        <f ca="1">IF(Curso[[#This Row],[Data Prevista]]&gt;TODAY(),0,IF(Curso[[#This Row],[Data Prevista]]=TODAY(),3,2))</f>
        <v>0</v>
      </c>
      <c r="K1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4" s="53" t="str">
        <f>IF((Curso[[#This Row],[Estudado]]-7)&lt;$H$2,"",Curso[[#This Row],[Estudado]]-7)</f>
        <v/>
      </c>
      <c r="M1404" s="53" t="str">
        <f>IF((Curso[[#This Row],[Estudado]]-15)&lt;$H$2,"",Curso[[#This Row],[Estudado]]-15)</f>
        <v/>
      </c>
      <c r="N1404" s="53" t="str">
        <f>IF((Curso[[#This Row],[Estudado]]-30)&lt;$H$2,"",Curso[[#This Row],[Estudado]]-30)</f>
        <v/>
      </c>
      <c r="O1404" s="53" t="str">
        <f>IF((Curso[[#This Row],[Estudado]]-60)&lt;$H$2,"",Curso[[#This Row],[Estudado]]-60)</f>
        <v/>
      </c>
      <c r="P1404" s="53" t="str">
        <f>IF((Curso[[#This Row],[Estudado]]-120)&lt;$H$2,"",Curso[[#This Row],[Estudado]]-120)</f>
        <v/>
      </c>
      <c r="Q1404" s="48"/>
    </row>
    <row r="1405" spans="1:17" x14ac:dyDescent="0.25">
      <c r="A1405" s="44">
        <f t="shared" si="74"/>
        <v>1404</v>
      </c>
      <c r="B1405" s="44" t="s">
        <v>2394</v>
      </c>
      <c r="C1405" s="44" t="s">
        <v>1939</v>
      </c>
      <c r="D1405" s="45">
        <v>3.1250000000000002E-3</v>
      </c>
      <c r="E1405" s="44"/>
      <c r="F1405" s="45">
        <f>Curso[[#This Row],[Tempo]]*$AG$4</f>
        <v>6.197491582308136E-3</v>
      </c>
      <c r="G1405" s="46">
        <f t="shared" si="73"/>
        <v>10.194667069844135</v>
      </c>
      <c r="H1405" s="47">
        <f>_xlfn.XLOOKUP(Curso[[#This Row],[Tempo Progr Acum]],Controle[Tempo Esperado Acum],Controle[Data corrida],,1,1)</f>
        <v>44806</v>
      </c>
      <c r="I1405" s="44"/>
      <c r="J1405" s="48">
        <f ca="1">IF(Curso[[#This Row],[Data Prevista]]&gt;TODAY(),0,IF(Curso[[#This Row],[Data Prevista]]=TODAY(),3,2))</f>
        <v>0</v>
      </c>
      <c r="K1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5" s="53" t="str">
        <f>IF((Curso[[#This Row],[Estudado]]-7)&lt;$H$2,"",Curso[[#This Row],[Estudado]]-7)</f>
        <v/>
      </c>
      <c r="M1405" s="53" t="str">
        <f>IF((Curso[[#This Row],[Estudado]]-15)&lt;$H$2,"",Curso[[#This Row],[Estudado]]-15)</f>
        <v/>
      </c>
      <c r="N1405" s="53" t="str">
        <f>IF((Curso[[#This Row],[Estudado]]-30)&lt;$H$2,"",Curso[[#This Row],[Estudado]]-30)</f>
        <v/>
      </c>
      <c r="O1405" s="53" t="str">
        <f>IF((Curso[[#This Row],[Estudado]]-60)&lt;$H$2,"",Curso[[#This Row],[Estudado]]-60)</f>
        <v/>
      </c>
      <c r="P1405" s="53" t="str">
        <f>IF((Curso[[#This Row],[Estudado]]-120)&lt;$H$2,"",Curso[[#This Row],[Estudado]]-120)</f>
        <v/>
      </c>
      <c r="Q1405" s="48"/>
    </row>
    <row r="1406" spans="1:17" x14ac:dyDescent="0.25">
      <c r="A1406" s="44">
        <f t="shared" si="74"/>
        <v>1405</v>
      </c>
      <c r="B1406" s="44" t="s">
        <v>2394</v>
      </c>
      <c r="C1406" s="44" t="s">
        <v>1940</v>
      </c>
      <c r="D1406" s="45">
        <v>4.2361111111111106E-3</v>
      </c>
      <c r="E1406" s="44"/>
      <c r="F1406" s="45">
        <f>Curso[[#This Row],[Tempo]]*$AG$4</f>
        <v>8.4010441449065831E-3</v>
      </c>
      <c r="G1406" s="46">
        <f t="shared" si="73"/>
        <v>10.203068113989042</v>
      </c>
      <c r="H1406" s="47">
        <f>_xlfn.XLOOKUP(Curso[[#This Row],[Tempo Progr Acum]],Controle[Tempo Esperado Acum],Controle[Data corrida],,1,1)</f>
        <v>44807</v>
      </c>
      <c r="I1406" s="44"/>
      <c r="J1406" s="48">
        <f ca="1">IF(Curso[[#This Row],[Data Prevista]]&gt;TODAY(),0,IF(Curso[[#This Row],[Data Prevista]]=TODAY(),3,2))</f>
        <v>0</v>
      </c>
      <c r="K1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6" s="53" t="str">
        <f>IF((Curso[[#This Row],[Estudado]]-7)&lt;$H$2,"",Curso[[#This Row],[Estudado]]-7)</f>
        <v/>
      </c>
      <c r="M1406" s="53" t="str">
        <f>IF((Curso[[#This Row],[Estudado]]-15)&lt;$H$2,"",Curso[[#This Row],[Estudado]]-15)</f>
        <v/>
      </c>
      <c r="N1406" s="53" t="str">
        <f>IF((Curso[[#This Row],[Estudado]]-30)&lt;$H$2,"",Curso[[#This Row],[Estudado]]-30)</f>
        <v/>
      </c>
      <c r="O1406" s="53" t="str">
        <f>IF((Curso[[#This Row],[Estudado]]-60)&lt;$H$2,"",Curso[[#This Row],[Estudado]]-60)</f>
        <v/>
      </c>
      <c r="P1406" s="53" t="str">
        <f>IF((Curso[[#This Row],[Estudado]]-120)&lt;$H$2,"",Curso[[#This Row],[Estudado]]-120)</f>
        <v/>
      </c>
      <c r="Q1406" s="48"/>
    </row>
    <row r="1407" spans="1:17" x14ac:dyDescent="0.25">
      <c r="A1407" s="44">
        <f t="shared" si="74"/>
        <v>1406</v>
      </c>
      <c r="B1407" s="44" t="s">
        <v>2394</v>
      </c>
      <c r="C1407" s="44" t="s">
        <v>1941</v>
      </c>
      <c r="D1407" s="45">
        <v>1.5856481481481481E-3</v>
      </c>
      <c r="E1407" s="44"/>
      <c r="F1407" s="45">
        <f>Curso[[#This Row],[Tempo]]*$AG$4</f>
        <v>3.1446531362082021E-3</v>
      </c>
      <c r="G1407" s="46">
        <f t="shared" si="73"/>
        <v>10.206212767125251</v>
      </c>
      <c r="H1407" s="47">
        <f>_xlfn.XLOOKUP(Curso[[#This Row],[Tempo Progr Acum]],Controle[Tempo Esperado Acum],Controle[Data corrida],,1,1)</f>
        <v>44807</v>
      </c>
      <c r="I1407" s="44"/>
      <c r="J1407" s="48">
        <f ca="1">IF(Curso[[#This Row],[Data Prevista]]&gt;TODAY(),0,IF(Curso[[#This Row],[Data Prevista]]=TODAY(),3,2))</f>
        <v>0</v>
      </c>
      <c r="K1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7" s="53" t="str">
        <f>IF((Curso[[#This Row],[Estudado]]-7)&lt;$H$2,"",Curso[[#This Row],[Estudado]]-7)</f>
        <v/>
      </c>
      <c r="M1407" s="53" t="str">
        <f>IF((Curso[[#This Row],[Estudado]]-15)&lt;$H$2,"",Curso[[#This Row],[Estudado]]-15)</f>
        <v/>
      </c>
      <c r="N1407" s="53" t="str">
        <f>IF((Curso[[#This Row],[Estudado]]-30)&lt;$H$2,"",Curso[[#This Row],[Estudado]]-30)</f>
        <v/>
      </c>
      <c r="O1407" s="53" t="str">
        <f>IF((Curso[[#This Row],[Estudado]]-60)&lt;$H$2,"",Curso[[#This Row],[Estudado]]-60)</f>
        <v/>
      </c>
      <c r="P1407" s="53" t="str">
        <f>IF((Curso[[#This Row],[Estudado]]-120)&lt;$H$2,"",Curso[[#This Row],[Estudado]]-120)</f>
        <v/>
      </c>
      <c r="Q1407" s="48"/>
    </row>
    <row r="1408" spans="1:17" x14ac:dyDescent="0.25">
      <c r="A1408" s="44">
        <f t="shared" si="74"/>
        <v>1407</v>
      </c>
      <c r="B1408" s="44" t="s">
        <v>2394</v>
      </c>
      <c r="C1408" s="44" t="s">
        <v>1942</v>
      </c>
      <c r="D1408" s="45">
        <v>5.6018518518518518E-3</v>
      </c>
      <c r="E1408" s="44"/>
      <c r="F1408" s="45">
        <f>Curso[[#This Row],[Tempo]]*$AG$4</f>
        <v>1.110957750310051E-2</v>
      </c>
      <c r="G1408" s="46">
        <f t="shared" si="73"/>
        <v>10.217322344628352</v>
      </c>
      <c r="H1408" s="47">
        <f>_xlfn.XLOOKUP(Curso[[#This Row],[Tempo Progr Acum]],Controle[Tempo Esperado Acum],Controle[Data corrida],,1,1)</f>
        <v>44807</v>
      </c>
      <c r="I1408" s="44"/>
      <c r="J1408" s="48">
        <f ca="1">IF(Curso[[#This Row],[Data Prevista]]&gt;TODAY(),0,IF(Curso[[#This Row],[Data Prevista]]=TODAY(),3,2))</f>
        <v>0</v>
      </c>
      <c r="K1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8" s="53" t="str">
        <f>IF((Curso[[#This Row],[Estudado]]-7)&lt;$H$2,"",Curso[[#This Row],[Estudado]]-7)</f>
        <v/>
      </c>
      <c r="M1408" s="53" t="str">
        <f>IF((Curso[[#This Row],[Estudado]]-15)&lt;$H$2,"",Curso[[#This Row],[Estudado]]-15)</f>
        <v/>
      </c>
      <c r="N1408" s="53" t="str">
        <f>IF((Curso[[#This Row],[Estudado]]-30)&lt;$H$2,"",Curso[[#This Row],[Estudado]]-30)</f>
        <v/>
      </c>
      <c r="O1408" s="53" t="str">
        <f>IF((Curso[[#This Row],[Estudado]]-60)&lt;$H$2,"",Curso[[#This Row],[Estudado]]-60)</f>
        <v/>
      </c>
      <c r="P1408" s="53" t="str">
        <f>IF((Curso[[#This Row],[Estudado]]-120)&lt;$H$2,"",Curso[[#This Row],[Estudado]]-120)</f>
        <v/>
      </c>
      <c r="Q1408" s="48"/>
    </row>
    <row r="1409" spans="1:17" x14ac:dyDescent="0.25">
      <c r="A1409" s="44">
        <f t="shared" si="74"/>
        <v>1408</v>
      </c>
      <c r="B1409" s="44" t="s">
        <v>2394</v>
      </c>
      <c r="C1409" s="44" t="s">
        <v>1943</v>
      </c>
      <c r="D1409" s="45">
        <v>0</v>
      </c>
      <c r="E1409" s="44"/>
      <c r="F1409" s="45">
        <f>Curso[[#This Row],[Tempo]]*$AG$4</f>
        <v>0</v>
      </c>
      <c r="G1409" s="46">
        <f t="shared" si="73"/>
        <v>10.217322344628352</v>
      </c>
      <c r="H1409" s="47">
        <f>_xlfn.XLOOKUP(Curso[[#This Row],[Tempo Progr Acum]],Controle[Tempo Esperado Acum],Controle[Data corrida],,1,1)</f>
        <v>44807</v>
      </c>
      <c r="I1409" s="44"/>
      <c r="J1409" s="48">
        <f ca="1">IF(Curso[[#This Row],[Data Prevista]]&gt;TODAY(),0,IF(Curso[[#This Row],[Data Prevista]]=TODAY(),3,2))</f>
        <v>0</v>
      </c>
      <c r="K1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9" s="53" t="str">
        <f>IF((Curso[[#This Row],[Estudado]]-7)&lt;$H$2,"",Curso[[#This Row],[Estudado]]-7)</f>
        <v/>
      </c>
      <c r="M1409" s="53" t="str">
        <f>IF((Curso[[#This Row],[Estudado]]-15)&lt;$H$2,"",Curso[[#This Row],[Estudado]]-15)</f>
        <v/>
      </c>
      <c r="N1409" s="53" t="str">
        <f>IF((Curso[[#This Row],[Estudado]]-30)&lt;$H$2,"",Curso[[#This Row],[Estudado]]-30)</f>
        <v/>
      </c>
      <c r="O1409" s="53" t="str">
        <f>IF((Curso[[#This Row],[Estudado]]-60)&lt;$H$2,"",Curso[[#This Row],[Estudado]]-60)</f>
        <v/>
      </c>
      <c r="P1409" s="53" t="str">
        <f>IF((Curso[[#This Row],[Estudado]]-120)&lt;$H$2,"",Curso[[#This Row],[Estudado]]-120)</f>
        <v/>
      </c>
      <c r="Q1409" s="48"/>
    </row>
    <row r="1410" spans="1:17" x14ac:dyDescent="0.25">
      <c r="A1410" s="44">
        <f t="shared" si="74"/>
        <v>1409</v>
      </c>
      <c r="B1410" s="44" t="s">
        <v>2394</v>
      </c>
      <c r="C1410" s="44" t="s">
        <v>1944</v>
      </c>
      <c r="D1410" s="45">
        <v>0</v>
      </c>
      <c r="E1410" s="44"/>
      <c r="F1410" s="45">
        <f>Curso[[#This Row],[Tempo]]*$AG$4</f>
        <v>0</v>
      </c>
      <c r="G1410" s="46">
        <f t="shared" si="73"/>
        <v>10.217322344628352</v>
      </c>
      <c r="H1410" s="47">
        <f>_xlfn.XLOOKUP(Curso[[#This Row],[Tempo Progr Acum]],Controle[Tempo Esperado Acum],Controle[Data corrida],,1,1)</f>
        <v>44807</v>
      </c>
      <c r="I1410" s="44"/>
      <c r="J1410" s="48">
        <f ca="1">IF(Curso[[#This Row],[Data Prevista]]&gt;TODAY(),0,IF(Curso[[#This Row],[Data Prevista]]=TODAY(),3,2))</f>
        <v>0</v>
      </c>
      <c r="K1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0" s="53" t="str">
        <f>IF((Curso[[#This Row],[Estudado]]-7)&lt;$H$2,"",Curso[[#This Row],[Estudado]]-7)</f>
        <v/>
      </c>
      <c r="M1410" s="53" t="str">
        <f>IF((Curso[[#This Row],[Estudado]]-15)&lt;$H$2,"",Curso[[#This Row],[Estudado]]-15)</f>
        <v/>
      </c>
      <c r="N1410" s="53" t="str">
        <f>IF((Curso[[#This Row],[Estudado]]-30)&lt;$H$2,"",Curso[[#This Row],[Estudado]]-30)</f>
        <v/>
      </c>
      <c r="O1410" s="53" t="str">
        <f>IF((Curso[[#This Row],[Estudado]]-60)&lt;$H$2,"",Curso[[#This Row],[Estudado]]-60)</f>
        <v/>
      </c>
      <c r="P1410" s="53" t="str">
        <f>IF((Curso[[#This Row],[Estudado]]-120)&lt;$H$2,"",Curso[[#This Row],[Estudado]]-120)</f>
        <v/>
      </c>
      <c r="Q1410" s="48"/>
    </row>
    <row r="1411" spans="1:17" x14ac:dyDescent="0.25">
      <c r="A1411" s="44">
        <f t="shared" si="74"/>
        <v>1410</v>
      </c>
      <c r="B1411" s="44" t="s">
        <v>2394</v>
      </c>
      <c r="C1411" s="44" t="s">
        <v>70</v>
      </c>
      <c r="D1411" s="45">
        <v>0</v>
      </c>
      <c r="E1411" s="44"/>
      <c r="F1411" s="45">
        <f>Curso[[#This Row],[Tempo]]*$AG$4</f>
        <v>0</v>
      </c>
      <c r="G1411" s="46">
        <f t="shared" si="73"/>
        <v>10.217322344628352</v>
      </c>
      <c r="H1411" s="47">
        <f>_xlfn.XLOOKUP(Curso[[#This Row],[Tempo Progr Acum]],Controle[Tempo Esperado Acum],Controle[Data corrida],,1,1)</f>
        <v>44807</v>
      </c>
      <c r="I1411" s="44"/>
      <c r="J1411" s="48">
        <f ca="1">IF(Curso[[#This Row],[Data Prevista]]&gt;TODAY(),0,IF(Curso[[#This Row],[Data Prevista]]=TODAY(),3,2))</f>
        <v>0</v>
      </c>
      <c r="K1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1" s="53" t="str">
        <f>IF((Curso[[#This Row],[Estudado]]-7)&lt;$H$2,"",Curso[[#This Row],[Estudado]]-7)</f>
        <v/>
      </c>
      <c r="M1411" s="53" t="str">
        <f>IF((Curso[[#This Row],[Estudado]]-15)&lt;$H$2,"",Curso[[#This Row],[Estudado]]-15)</f>
        <v/>
      </c>
      <c r="N1411" s="53" t="str">
        <f>IF((Curso[[#This Row],[Estudado]]-30)&lt;$H$2,"",Curso[[#This Row],[Estudado]]-30)</f>
        <v/>
      </c>
      <c r="O1411" s="53" t="str">
        <f>IF((Curso[[#This Row],[Estudado]]-60)&lt;$H$2,"",Curso[[#This Row],[Estudado]]-60)</f>
        <v/>
      </c>
      <c r="P1411" s="53" t="str">
        <f>IF((Curso[[#This Row],[Estudado]]-120)&lt;$H$2,"",Curso[[#This Row],[Estudado]]-120)</f>
        <v/>
      </c>
      <c r="Q1411" s="48"/>
    </row>
    <row r="1412" spans="1:17" x14ac:dyDescent="0.25">
      <c r="A1412" s="44">
        <f t="shared" si="74"/>
        <v>1411</v>
      </c>
      <c r="B1412" s="44" t="s">
        <v>2394</v>
      </c>
      <c r="C1412" s="44" t="s">
        <v>68</v>
      </c>
      <c r="D1412" s="45">
        <v>0</v>
      </c>
      <c r="E1412" s="44"/>
      <c r="F1412" s="45">
        <f>Curso[[#This Row],[Tempo]]*$AG$4</f>
        <v>0</v>
      </c>
      <c r="G1412" s="46">
        <f t="shared" ref="G1412:G1475" si="75">F1412+G1411</f>
        <v>10.217322344628352</v>
      </c>
      <c r="H1412" s="47">
        <f>_xlfn.XLOOKUP(Curso[[#This Row],[Tempo Progr Acum]],Controle[Tempo Esperado Acum],Controle[Data corrida],,1,1)</f>
        <v>44807</v>
      </c>
      <c r="I1412" s="44"/>
      <c r="J1412" s="48">
        <f ca="1">IF(Curso[[#This Row],[Data Prevista]]&gt;TODAY(),0,IF(Curso[[#This Row],[Data Prevista]]=TODAY(),3,2))</f>
        <v>0</v>
      </c>
      <c r="K1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2" s="53" t="str">
        <f>IF((Curso[[#This Row],[Estudado]]-7)&lt;$H$2,"",Curso[[#This Row],[Estudado]]-7)</f>
        <v/>
      </c>
      <c r="M1412" s="53" t="str">
        <f>IF((Curso[[#This Row],[Estudado]]-15)&lt;$H$2,"",Curso[[#This Row],[Estudado]]-15)</f>
        <v/>
      </c>
      <c r="N1412" s="53" t="str">
        <f>IF((Curso[[#This Row],[Estudado]]-30)&lt;$H$2,"",Curso[[#This Row],[Estudado]]-30)</f>
        <v/>
      </c>
      <c r="O1412" s="53" t="str">
        <f>IF((Curso[[#This Row],[Estudado]]-60)&lt;$H$2,"",Curso[[#This Row],[Estudado]]-60)</f>
        <v/>
      </c>
      <c r="P1412" s="53" t="str">
        <f>IF((Curso[[#This Row],[Estudado]]-120)&lt;$H$2,"",Curso[[#This Row],[Estudado]]-120)</f>
        <v/>
      </c>
      <c r="Q1412" s="48"/>
    </row>
    <row r="1413" spans="1:17" x14ac:dyDescent="0.25">
      <c r="A1413" s="44">
        <f t="shared" si="74"/>
        <v>1412</v>
      </c>
      <c r="B1413" s="44" t="s">
        <v>2394</v>
      </c>
      <c r="C1413" s="44" t="s">
        <v>104</v>
      </c>
      <c r="D1413" s="45">
        <v>0</v>
      </c>
      <c r="E1413" s="44"/>
      <c r="F1413" s="45">
        <f>Curso[[#This Row],[Tempo]]*$AG$4</f>
        <v>0</v>
      </c>
      <c r="G1413" s="46">
        <f t="shared" si="75"/>
        <v>10.217322344628352</v>
      </c>
      <c r="H1413" s="47">
        <f>_xlfn.XLOOKUP(Curso[[#This Row],[Tempo Progr Acum]],Controle[Tempo Esperado Acum],Controle[Data corrida],,1,1)</f>
        <v>44807</v>
      </c>
      <c r="I1413" s="44"/>
      <c r="J1413" s="48">
        <f ca="1">IF(Curso[[#This Row],[Data Prevista]]&gt;TODAY(),0,IF(Curso[[#This Row],[Data Prevista]]=TODAY(),3,2))</f>
        <v>0</v>
      </c>
      <c r="K1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3" s="53" t="str">
        <f>IF((Curso[[#This Row],[Estudado]]-7)&lt;$H$2,"",Curso[[#This Row],[Estudado]]-7)</f>
        <v/>
      </c>
      <c r="M1413" s="53" t="str">
        <f>IF((Curso[[#This Row],[Estudado]]-15)&lt;$H$2,"",Curso[[#This Row],[Estudado]]-15)</f>
        <v/>
      </c>
      <c r="N1413" s="53" t="str">
        <f>IF((Curso[[#This Row],[Estudado]]-30)&lt;$H$2,"",Curso[[#This Row],[Estudado]]-30)</f>
        <v/>
      </c>
      <c r="O1413" s="53" t="str">
        <f>IF((Curso[[#This Row],[Estudado]]-60)&lt;$H$2,"",Curso[[#This Row],[Estudado]]-60)</f>
        <v/>
      </c>
      <c r="P1413" s="53" t="str">
        <f>IF((Curso[[#This Row],[Estudado]]-120)&lt;$H$2,"",Curso[[#This Row],[Estudado]]-120)</f>
        <v/>
      </c>
      <c r="Q1413" s="48"/>
    </row>
    <row r="1414" spans="1:17" x14ac:dyDescent="0.25">
      <c r="A1414" s="44">
        <f t="shared" ref="A1414:A1477" si="76">A1413+1</f>
        <v>1413</v>
      </c>
      <c r="B1414" s="44" t="s">
        <v>2394</v>
      </c>
      <c r="C1414" s="44" t="s">
        <v>39</v>
      </c>
      <c r="D1414" s="45">
        <v>0</v>
      </c>
      <c r="E1414" s="44"/>
      <c r="F1414" s="45">
        <f>Curso[[#This Row],[Tempo]]*$AG$4</f>
        <v>0</v>
      </c>
      <c r="G1414" s="46">
        <f t="shared" si="75"/>
        <v>10.217322344628352</v>
      </c>
      <c r="H1414" s="47">
        <f>_xlfn.XLOOKUP(Curso[[#This Row],[Tempo Progr Acum]],Controle[Tempo Esperado Acum],Controle[Data corrida],,1,1)</f>
        <v>44807</v>
      </c>
      <c r="I1414" s="44"/>
      <c r="J1414" s="48">
        <f ca="1">IF(Curso[[#This Row],[Data Prevista]]&gt;TODAY(),0,IF(Curso[[#This Row],[Data Prevista]]=TODAY(),3,2))</f>
        <v>0</v>
      </c>
      <c r="K1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4" s="53" t="str">
        <f>IF((Curso[[#This Row],[Estudado]]-7)&lt;$H$2,"",Curso[[#This Row],[Estudado]]-7)</f>
        <v/>
      </c>
      <c r="M1414" s="53" t="str">
        <f>IF((Curso[[#This Row],[Estudado]]-15)&lt;$H$2,"",Curso[[#This Row],[Estudado]]-15)</f>
        <v/>
      </c>
      <c r="N1414" s="53" t="str">
        <f>IF((Curso[[#This Row],[Estudado]]-30)&lt;$H$2,"",Curso[[#This Row],[Estudado]]-30)</f>
        <v/>
      </c>
      <c r="O1414" s="53" t="str">
        <f>IF((Curso[[#This Row],[Estudado]]-60)&lt;$H$2,"",Curso[[#This Row],[Estudado]]-60)</f>
        <v/>
      </c>
      <c r="P1414" s="53" t="str">
        <f>IF((Curso[[#This Row],[Estudado]]-120)&lt;$H$2,"",Curso[[#This Row],[Estudado]]-120)</f>
        <v/>
      </c>
      <c r="Q1414" s="48"/>
    </row>
    <row r="1415" spans="1:17" x14ac:dyDescent="0.25">
      <c r="A1415" s="44">
        <f t="shared" si="76"/>
        <v>1414</v>
      </c>
      <c r="B1415" s="44" t="s">
        <v>2394</v>
      </c>
      <c r="C1415" s="44" t="s">
        <v>42</v>
      </c>
      <c r="D1415" s="45">
        <v>1.1921296296296298E-3</v>
      </c>
      <c r="E1415" s="44"/>
      <c r="F1415" s="45">
        <f>Curso[[#This Row],[Tempo]]*$AG$4</f>
        <v>2.3642282702879187E-3</v>
      </c>
      <c r="G1415" s="46">
        <f t="shared" si="75"/>
        <v>10.21968657289864</v>
      </c>
      <c r="H1415" s="47">
        <f>_xlfn.XLOOKUP(Curso[[#This Row],[Tempo Progr Acum]],Controle[Tempo Esperado Acum],Controle[Data corrida],,1,1)</f>
        <v>44807</v>
      </c>
      <c r="I1415" s="44"/>
      <c r="J1415" s="48">
        <f ca="1">IF(Curso[[#This Row],[Data Prevista]]&gt;TODAY(),0,IF(Curso[[#This Row],[Data Prevista]]=TODAY(),3,2))</f>
        <v>0</v>
      </c>
      <c r="K1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5" s="53" t="str">
        <f>IF((Curso[[#This Row],[Estudado]]-7)&lt;$H$2,"",Curso[[#This Row],[Estudado]]-7)</f>
        <v/>
      </c>
      <c r="M1415" s="53" t="str">
        <f>IF((Curso[[#This Row],[Estudado]]-15)&lt;$H$2,"",Curso[[#This Row],[Estudado]]-15)</f>
        <v/>
      </c>
      <c r="N1415" s="53" t="str">
        <f>IF((Curso[[#This Row],[Estudado]]-30)&lt;$H$2,"",Curso[[#This Row],[Estudado]]-30)</f>
        <v/>
      </c>
      <c r="O1415" s="53" t="str">
        <f>IF((Curso[[#This Row],[Estudado]]-60)&lt;$H$2,"",Curso[[#This Row],[Estudado]]-60)</f>
        <v/>
      </c>
      <c r="P1415" s="53" t="str">
        <f>IF((Curso[[#This Row],[Estudado]]-120)&lt;$H$2,"",Curso[[#This Row],[Estudado]]-120)</f>
        <v/>
      </c>
      <c r="Q1415" s="48"/>
    </row>
    <row r="1416" spans="1:17" x14ac:dyDescent="0.25">
      <c r="A1416" s="44">
        <f t="shared" si="76"/>
        <v>1415</v>
      </c>
      <c r="B1416" s="44" t="s">
        <v>2394</v>
      </c>
      <c r="C1416" s="44" t="s">
        <v>1945</v>
      </c>
      <c r="D1416" s="45">
        <v>3.3101851851851851E-3</v>
      </c>
      <c r="E1416" s="44"/>
      <c r="F1416" s="45">
        <f>Curso[[#This Row],[Tempo]]*$AG$4</f>
        <v>6.5647503427412107E-3</v>
      </c>
      <c r="G1416" s="46">
        <f t="shared" si="75"/>
        <v>10.226251323241382</v>
      </c>
      <c r="H1416" s="47">
        <f>_xlfn.XLOOKUP(Curso[[#This Row],[Tempo Progr Acum]],Controle[Tempo Esperado Acum],Controle[Data corrida],,1,1)</f>
        <v>44807</v>
      </c>
      <c r="I1416" s="44"/>
      <c r="J1416" s="48">
        <f ca="1">IF(Curso[[#This Row],[Data Prevista]]&gt;TODAY(),0,IF(Curso[[#This Row],[Data Prevista]]=TODAY(),3,2))</f>
        <v>0</v>
      </c>
      <c r="K1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6" s="53" t="str">
        <f>IF((Curso[[#This Row],[Estudado]]-7)&lt;$H$2,"",Curso[[#This Row],[Estudado]]-7)</f>
        <v/>
      </c>
      <c r="M1416" s="53" t="str">
        <f>IF((Curso[[#This Row],[Estudado]]-15)&lt;$H$2,"",Curso[[#This Row],[Estudado]]-15)</f>
        <v/>
      </c>
      <c r="N1416" s="53" t="str">
        <f>IF((Curso[[#This Row],[Estudado]]-30)&lt;$H$2,"",Curso[[#This Row],[Estudado]]-30)</f>
        <v/>
      </c>
      <c r="O1416" s="53" t="str">
        <f>IF((Curso[[#This Row],[Estudado]]-60)&lt;$H$2,"",Curso[[#This Row],[Estudado]]-60)</f>
        <v/>
      </c>
      <c r="P1416" s="53" t="str">
        <f>IF((Curso[[#This Row],[Estudado]]-120)&lt;$H$2,"",Curso[[#This Row],[Estudado]]-120)</f>
        <v/>
      </c>
      <c r="Q1416" s="48"/>
    </row>
    <row r="1417" spans="1:17" x14ac:dyDescent="0.25">
      <c r="A1417" s="44">
        <f t="shared" si="76"/>
        <v>1416</v>
      </c>
      <c r="B1417" s="44" t="s">
        <v>2394</v>
      </c>
      <c r="C1417" s="44" t="s">
        <v>1946</v>
      </c>
      <c r="D1417" s="45">
        <v>3.0324074074074073E-3</v>
      </c>
      <c r="E1417" s="44"/>
      <c r="F1417" s="45">
        <f>Curso[[#This Row],[Tempo]]*$AG$4</f>
        <v>6.0138622020915978E-3</v>
      </c>
      <c r="G1417" s="46">
        <f t="shared" si="75"/>
        <v>10.232265185443474</v>
      </c>
      <c r="H1417" s="47">
        <f>_xlfn.XLOOKUP(Curso[[#This Row],[Tempo Progr Acum]],Controle[Tempo Esperado Acum],Controle[Data corrida],,1,1)</f>
        <v>44807</v>
      </c>
      <c r="I1417" s="44"/>
      <c r="J1417" s="48">
        <f ca="1">IF(Curso[[#This Row],[Data Prevista]]&gt;TODAY(),0,IF(Curso[[#This Row],[Data Prevista]]=TODAY(),3,2))</f>
        <v>0</v>
      </c>
      <c r="K1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7" s="53" t="str">
        <f>IF((Curso[[#This Row],[Estudado]]-7)&lt;$H$2,"",Curso[[#This Row],[Estudado]]-7)</f>
        <v/>
      </c>
      <c r="M1417" s="53" t="str">
        <f>IF((Curso[[#This Row],[Estudado]]-15)&lt;$H$2,"",Curso[[#This Row],[Estudado]]-15)</f>
        <v/>
      </c>
      <c r="N1417" s="53" t="str">
        <f>IF((Curso[[#This Row],[Estudado]]-30)&lt;$H$2,"",Curso[[#This Row],[Estudado]]-30)</f>
        <v/>
      </c>
      <c r="O1417" s="53" t="str">
        <f>IF((Curso[[#This Row],[Estudado]]-60)&lt;$H$2,"",Curso[[#This Row],[Estudado]]-60)</f>
        <v/>
      </c>
      <c r="P1417" s="53" t="str">
        <f>IF((Curso[[#This Row],[Estudado]]-120)&lt;$H$2,"",Curso[[#This Row],[Estudado]]-120)</f>
        <v/>
      </c>
      <c r="Q1417" s="48"/>
    </row>
    <row r="1418" spans="1:17" x14ac:dyDescent="0.25">
      <c r="A1418" s="44">
        <f t="shared" si="76"/>
        <v>1417</v>
      </c>
      <c r="B1418" s="44" t="s">
        <v>2394</v>
      </c>
      <c r="C1418" s="44" t="s">
        <v>1947</v>
      </c>
      <c r="D1418" s="45">
        <v>2.7546296296296294E-3</v>
      </c>
      <c r="E1418" s="44"/>
      <c r="F1418" s="45">
        <f>Curso[[#This Row],[Tempo]]*$AG$4</f>
        <v>5.4629740614419858E-3</v>
      </c>
      <c r="G1418" s="46">
        <f t="shared" si="75"/>
        <v>10.237728159504917</v>
      </c>
      <c r="H1418" s="47">
        <f>_xlfn.XLOOKUP(Curso[[#This Row],[Tempo Progr Acum]],Controle[Tempo Esperado Acum],Controle[Data corrida],,1,1)</f>
        <v>44807</v>
      </c>
      <c r="I1418" s="44"/>
      <c r="J1418" s="48">
        <f ca="1">IF(Curso[[#This Row],[Data Prevista]]&gt;TODAY(),0,IF(Curso[[#This Row],[Data Prevista]]=TODAY(),3,2))</f>
        <v>0</v>
      </c>
      <c r="K1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8" s="53" t="str">
        <f>IF((Curso[[#This Row],[Estudado]]-7)&lt;$H$2,"",Curso[[#This Row],[Estudado]]-7)</f>
        <v/>
      </c>
      <c r="M1418" s="53" t="str">
        <f>IF((Curso[[#This Row],[Estudado]]-15)&lt;$H$2,"",Curso[[#This Row],[Estudado]]-15)</f>
        <v/>
      </c>
      <c r="N1418" s="53" t="str">
        <f>IF((Curso[[#This Row],[Estudado]]-30)&lt;$H$2,"",Curso[[#This Row],[Estudado]]-30)</f>
        <v/>
      </c>
      <c r="O1418" s="53" t="str">
        <f>IF((Curso[[#This Row],[Estudado]]-60)&lt;$H$2,"",Curso[[#This Row],[Estudado]]-60)</f>
        <v/>
      </c>
      <c r="P1418" s="53" t="str">
        <f>IF((Curso[[#This Row],[Estudado]]-120)&lt;$H$2,"",Curso[[#This Row],[Estudado]]-120)</f>
        <v/>
      </c>
      <c r="Q1418" s="48"/>
    </row>
    <row r="1419" spans="1:17" x14ac:dyDescent="0.25">
      <c r="A1419" s="44">
        <f t="shared" si="76"/>
        <v>1418</v>
      </c>
      <c r="B1419" s="44" t="s">
        <v>2394</v>
      </c>
      <c r="C1419" s="44" t="s">
        <v>1948</v>
      </c>
      <c r="D1419" s="45">
        <v>2.3726851851851851E-3</v>
      </c>
      <c r="E1419" s="44"/>
      <c r="F1419" s="45">
        <f>Curso[[#This Row],[Tempo]]*$AG$4</f>
        <v>4.7055028680487694E-3</v>
      </c>
      <c r="G1419" s="46">
        <f t="shared" si="75"/>
        <v>10.242433662372965</v>
      </c>
      <c r="H1419" s="47">
        <f>_xlfn.XLOOKUP(Curso[[#This Row],[Tempo Progr Acum]],Controle[Tempo Esperado Acum],Controle[Data corrida],,1,1)</f>
        <v>44807</v>
      </c>
      <c r="I1419" s="44"/>
      <c r="J1419" s="48">
        <f ca="1">IF(Curso[[#This Row],[Data Prevista]]&gt;TODAY(),0,IF(Curso[[#This Row],[Data Prevista]]=TODAY(),3,2))</f>
        <v>0</v>
      </c>
      <c r="K1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9" s="53" t="str">
        <f>IF((Curso[[#This Row],[Estudado]]-7)&lt;$H$2,"",Curso[[#This Row],[Estudado]]-7)</f>
        <v/>
      </c>
      <c r="M1419" s="53" t="str">
        <f>IF((Curso[[#This Row],[Estudado]]-15)&lt;$H$2,"",Curso[[#This Row],[Estudado]]-15)</f>
        <v/>
      </c>
      <c r="N1419" s="53" t="str">
        <f>IF((Curso[[#This Row],[Estudado]]-30)&lt;$H$2,"",Curso[[#This Row],[Estudado]]-30)</f>
        <v/>
      </c>
      <c r="O1419" s="53" t="str">
        <f>IF((Curso[[#This Row],[Estudado]]-60)&lt;$H$2,"",Curso[[#This Row],[Estudado]]-60)</f>
        <v/>
      </c>
      <c r="P1419" s="53" t="str">
        <f>IF((Curso[[#This Row],[Estudado]]-120)&lt;$H$2,"",Curso[[#This Row],[Estudado]]-120)</f>
        <v/>
      </c>
      <c r="Q1419" s="48"/>
    </row>
    <row r="1420" spans="1:17" x14ac:dyDescent="0.25">
      <c r="A1420" s="44">
        <f t="shared" si="76"/>
        <v>1419</v>
      </c>
      <c r="B1420" s="44" t="s">
        <v>2394</v>
      </c>
      <c r="C1420" s="44" t="s">
        <v>1949</v>
      </c>
      <c r="D1420" s="45">
        <v>2.3495370370370371E-3</v>
      </c>
      <c r="E1420" s="44"/>
      <c r="F1420" s="45">
        <f>Curso[[#This Row],[Tempo]]*$AG$4</f>
        <v>4.6595955229946353E-3</v>
      </c>
      <c r="G1420" s="46">
        <f t="shared" si="75"/>
        <v>10.24709325789596</v>
      </c>
      <c r="H1420" s="47">
        <f>_xlfn.XLOOKUP(Curso[[#This Row],[Tempo Progr Acum]],Controle[Tempo Esperado Acum],Controle[Data corrida],,1,1)</f>
        <v>44807</v>
      </c>
      <c r="I1420" s="44"/>
      <c r="J1420" s="48">
        <f ca="1">IF(Curso[[#This Row],[Data Prevista]]&gt;TODAY(),0,IF(Curso[[#This Row],[Data Prevista]]=TODAY(),3,2))</f>
        <v>0</v>
      </c>
      <c r="K1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0" s="53" t="str">
        <f>IF((Curso[[#This Row],[Estudado]]-7)&lt;$H$2,"",Curso[[#This Row],[Estudado]]-7)</f>
        <v/>
      </c>
      <c r="M1420" s="53" t="str">
        <f>IF((Curso[[#This Row],[Estudado]]-15)&lt;$H$2,"",Curso[[#This Row],[Estudado]]-15)</f>
        <v/>
      </c>
      <c r="N1420" s="53" t="str">
        <f>IF((Curso[[#This Row],[Estudado]]-30)&lt;$H$2,"",Curso[[#This Row],[Estudado]]-30)</f>
        <v/>
      </c>
      <c r="O1420" s="53" t="str">
        <f>IF((Curso[[#This Row],[Estudado]]-60)&lt;$H$2,"",Curso[[#This Row],[Estudado]]-60)</f>
        <v/>
      </c>
      <c r="P1420" s="53" t="str">
        <f>IF((Curso[[#This Row],[Estudado]]-120)&lt;$H$2,"",Curso[[#This Row],[Estudado]]-120)</f>
        <v/>
      </c>
      <c r="Q1420" s="48"/>
    </row>
    <row r="1421" spans="1:17" x14ac:dyDescent="0.25">
      <c r="A1421" s="44">
        <f t="shared" si="76"/>
        <v>1420</v>
      </c>
      <c r="B1421" s="44" t="s">
        <v>2394</v>
      </c>
      <c r="C1421" s="44" t="s">
        <v>1950</v>
      </c>
      <c r="D1421" s="45">
        <v>2.0601851851851853E-3</v>
      </c>
      <c r="E1421" s="44"/>
      <c r="F1421" s="45">
        <f>Curso[[#This Row],[Tempo]]*$AG$4</f>
        <v>4.0857537098179563E-3</v>
      </c>
      <c r="G1421" s="46">
        <f t="shared" si="75"/>
        <v>10.251179011605778</v>
      </c>
      <c r="H1421" s="47">
        <f>_xlfn.XLOOKUP(Curso[[#This Row],[Tempo Progr Acum]],Controle[Tempo Esperado Acum],Controle[Data corrida],,1,1)</f>
        <v>44807</v>
      </c>
      <c r="I1421" s="44"/>
      <c r="J1421" s="48">
        <f ca="1">IF(Curso[[#This Row],[Data Prevista]]&gt;TODAY(),0,IF(Curso[[#This Row],[Data Prevista]]=TODAY(),3,2))</f>
        <v>0</v>
      </c>
      <c r="K1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1" s="53" t="str">
        <f>IF((Curso[[#This Row],[Estudado]]-7)&lt;$H$2,"",Curso[[#This Row],[Estudado]]-7)</f>
        <v/>
      </c>
      <c r="M1421" s="53" t="str">
        <f>IF((Curso[[#This Row],[Estudado]]-15)&lt;$H$2,"",Curso[[#This Row],[Estudado]]-15)</f>
        <v/>
      </c>
      <c r="N1421" s="53" t="str">
        <f>IF((Curso[[#This Row],[Estudado]]-30)&lt;$H$2,"",Curso[[#This Row],[Estudado]]-30)</f>
        <v/>
      </c>
      <c r="O1421" s="53" t="str">
        <f>IF((Curso[[#This Row],[Estudado]]-60)&lt;$H$2,"",Curso[[#This Row],[Estudado]]-60)</f>
        <v/>
      </c>
      <c r="P1421" s="53" t="str">
        <f>IF((Curso[[#This Row],[Estudado]]-120)&lt;$H$2,"",Curso[[#This Row],[Estudado]]-120)</f>
        <v/>
      </c>
      <c r="Q1421" s="48"/>
    </row>
    <row r="1422" spans="1:17" x14ac:dyDescent="0.25">
      <c r="A1422" s="44">
        <f t="shared" si="76"/>
        <v>1421</v>
      </c>
      <c r="B1422" s="44" t="s">
        <v>2394</v>
      </c>
      <c r="C1422" s="44" t="s">
        <v>1951</v>
      </c>
      <c r="D1422" s="45">
        <v>4.9768518518518521E-3</v>
      </c>
      <c r="E1422" s="44"/>
      <c r="F1422" s="45">
        <f>Curso[[#This Row],[Tempo]]*$AG$4</f>
        <v>9.8700791866388835E-3</v>
      </c>
      <c r="G1422" s="46">
        <f t="shared" si="75"/>
        <v>10.261049090792417</v>
      </c>
      <c r="H1422" s="47">
        <f>_xlfn.XLOOKUP(Curso[[#This Row],[Tempo Progr Acum]],Controle[Tempo Esperado Acum],Controle[Data corrida],,1,1)</f>
        <v>44807</v>
      </c>
      <c r="I1422" s="44"/>
      <c r="J1422" s="48">
        <f ca="1">IF(Curso[[#This Row],[Data Prevista]]&gt;TODAY(),0,IF(Curso[[#This Row],[Data Prevista]]=TODAY(),3,2))</f>
        <v>0</v>
      </c>
      <c r="K1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2" s="53" t="str">
        <f>IF((Curso[[#This Row],[Estudado]]-7)&lt;$H$2,"",Curso[[#This Row],[Estudado]]-7)</f>
        <v/>
      </c>
      <c r="M1422" s="53" t="str">
        <f>IF((Curso[[#This Row],[Estudado]]-15)&lt;$H$2,"",Curso[[#This Row],[Estudado]]-15)</f>
        <v/>
      </c>
      <c r="N1422" s="53" t="str">
        <f>IF((Curso[[#This Row],[Estudado]]-30)&lt;$H$2,"",Curso[[#This Row],[Estudado]]-30)</f>
        <v/>
      </c>
      <c r="O1422" s="53" t="str">
        <f>IF((Curso[[#This Row],[Estudado]]-60)&lt;$H$2,"",Curso[[#This Row],[Estudado]]-60)</f>
        <v/>
      </c>
      <c r="P1422" s="53" t="str">
        <f>IF((Curso[[#This Row],[Estudado]]-120)&lt;$H$2,"",Curso[[#This Row],[Estudado]]-120)</f>
        <v/>
      </c>
      <c r="Q1422" s="48"/>
    </row>
    <row r="1423" spans="1:17" x14ac:dyDescent="0.25">
      <c r="A1423" s="44">
        <f t="shared" si="76"/>
        <v>1422</v>
      </c>
      <c r="B1423" s="44" t="s">
        <v>2394</v>
      </c>
      <c r="C1423" s="44" t="s">
        <v>1952</v>
      </c>
      <c r="D1423" s="45">
        <v>5.3472222222222228E-3</v>
      </c>
      <c r="E1423" s="44"/>
      <c r="F1423" s="45">
        <f>Curso[[#This Row],[Tempo]]*$AG$4</f>
        <v>1.0604596707505033E-2</v>
      </c>
      <c r="G1423" s="46">
        <f t="shared" si="75"/>
        <v>10.271653687499922</v>
      </c>
      <c r="H1423" s="47">
        <f>_xlfn.XLOOKUP(Curso[[#This Row],[Tempo Progr Acum]],Controle[Tempo Esperado Acum],Controle[Data corrida],,1,1)</f>
        <v>44807</v>
      </c>
      <c r="I1423" s="44"/>
      <c r="J1423" s="48">
        <f ca="1">IF(Curso[[#This Row],[Data Prevista]]&gt;TODAY(),0,IF(Curso[[#This Row],[Data Prevista]]=TODAY(),3,2))</f>
        <v>0</v>
      </c>
      <c r="K1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3" s="53" t="str">
        <f>IF((Curso[[#This Row],[Estudado]]-7)&lt;$H$2,"",Curso[[#This Row],[Estudado]]-7)</f>
        <v/>
      </c>
      <c r="M1423" s="53" t="str">
        <f>IF((Curso[[#This Row],[Estudado]]-15)&lt;$H$2,"",Curso[[#This Row],[Estudado]]-15)</f>
        <v/>
      </c>
      <c r="N1423" s="53" t="str">
        <f>IF((Curso[[#This Row],[Estudado]]-30)&lt;$H$2,"",Curso[[#This Row],[Estudado]]-30)</f>
        <v/>
      </c>
      <c r="O1423" s="53" t="str">
        <f>IF((Curso[[#This Row],[Estudado]]-60)&lt;$H$2,"",Curso[[#This Row],[Estudado]]-60)</f>
        <v/>
      </c>
      <c r="P1423" s="53" t="str">
        <f>IF((Curso[[#This Row],[Estudado]]-120)&lt;$H$2,"",Curso[[#This Row],[Estudado]]-120)</f>
        <v/>
      </c>
      <c r="Q1423" s="48"/>
    </row>
    <row r="1424" spans="1:17" x14ac:dyDescent="0.25">
      <c r="A1424" s="44">
        <f t="shared" si="76"/>
        <v>1423</v>
      </c>
      <c r="B1424" s="44" t="s">
        <v>2394</v>
      </c>
      <c r="C1424" s="44" t="s">
        <v>1953</v>
      </c>
      <c r="D1424" s="45">
        <v>3.4490740740740745E-3</v>
      </c>
      <c r="E1424" s="44"/>
      <c r="F1424" s="45">
        <f>Curso[[#This Row],[Tempo]]*$AG$4</f>
        <v>6.8401944130660171E-3</v>
      </c>
      <c r="G1424" s="46">
        <f t="shared" si="75"/>
        <v>10.278493881912988</v>
      </c>
      <c r="H1424" s="47">
        <f>_xlfn.XLOOKUP(Curso[[#This Row],[Tempo Progr Acum]],Controle[Tempo Esperado Acum],Controle[Data corrida],,1,1)</f>
        <v>44807</v>
      </c>
      <c r="I1424" s="44"/>
      <c r="J1424" s="48">
        <f ca="1">IF(Curso[[#This Row],[Data Prevista]]&gt;TODAY(),0,IF(Curso[[#This Row],[Data Prevista]]=TODAY(),3,2))</f>
        <v>0</v>
      </c>
      <c r="K1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4" s="53" t="str">
        <f>IF((Curso[[#This Row],[Estudado]]-7)&lt;$H$2,"",Curso[[#This Row],[Estudado]]-7)</f>
        <v/>
      </c>
      <c r="M1424" s="53" t="str">
        <f>IF((Curso[[#This Row],[Estudado]]-15)&lt;$H$2,"",Curso[[#This Row],[Estudado]]-15)</f>
        <v/>
      </c>
      <c r="N1424" s="53" t="str">
        <f>IF((Curso[[#This Row],[Estudado]]-30)&lt;$H$2,"",Curso[[#This Row],[Estudado]]-30)</f>
        <v/>
      </c>
      <c r="O1424" s="53" t="str">
        <f>IF((Curso[[#This Row],[Estudado]]-60)&lt;$H$2,"",Curso[[#This Row],[Estudado]]-60)</f>
        <v/>
      </c>
      <c r="P1424" s="53" t="str">
        <f>IF((Curso[[#This Row],[Estudado]]-120)&lt;$H$2,"",Curso[[#This Row],[Estudado]]-120)</f>
        <v/>
      </c>
      <c r="Q1424" s="48"/>
    </row>
    <row r="1425" spans="1:17" x14ac:dyDescent="0.25">
      <c r="A1425" s="44">
        <f t="shared" si="76"/>
        <v>1424</v>
      </c>
      <c r="B1425" s="44" t="s">
        <v>2394</v>
      </c>
      <c r="C1425" s="44" t="s">
        <v>1954</v>
      </c>
      <c r="D1425" s="45">
        <v>4.7569444444444439E-3</v>
      </c>
      <c r="E1425" s="44"/>
      <c r="F1425" s="45">
        <f>Curso[[#This Row],[Tempo]]*$AG$4</f>
        <v>9.4339594086246051E-3</v>
      </c>
      <c r="G1425" s="46">
        <f t="shared" si="75"/>
        <v>10.287927841321613</v>
      </c>
      <c r="H1425" s="47">
        <f>_xlfn.XLOOKUP(Curso[[#This Row],[Tempo Progr Acum]],Controle[Tempo Esperado Acum],Controle[Data corrida],,1,1)</f>
        <v>44809</v>
      </c>
      <c r="I1425" s="44"/>
      <c r="J1425" s="48">
        <f ca="1">IF(Curso[[#This Row],[Data Prevista]]&gt;TODAY(),0,IF(Curso[[#This Row],[Data Prevista]]=TODAY(),3,2))</f>
        <v>0</v>
      </c>
      <c r="K1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5" s="53" t="str">
        <f>IF((Curso[[#This Row],[Estudado]]-7)&lt;$H$2,"",Curso[[#This Row],[Estudado]]-7)</f>
        <v/>
      </c>
      <c r="M1425" s="53" t="str">
        <f>IF((Curso[[#This Row],[Estudado]]-15)&lt;$H$2,"",Curso[[#This Row],[Estudado]]-15)</f>
        <v/>
      </c>
      <c r="N1425" s="53" t="str">
        <f>IF((Curso[[#This Row],[Estudado]]-30)&lt;$H$2,"",Curso[[#This Row],[Estudado]]-30)</f>
        <v/>
      </c>
      <c r="O1425" s="53" t="str">
        <f>IF((Curso[[#This Row],[Estudado]]-60)&lt;$H$2,"",Curso[[#This Row],[Estudado]]-60)</f>
        <v/>
      </c>
      <c r="P1425" s="53" t="str">
        <f>IF((Curso[[#This Row],[Estudado]]-120)&lt;$H$2,"",Curso[[#This Row],[Estudado]]-120)</f>
        <v/>
      </c>
      <c r="Q1425" s="48"/>
    </row>
    <row r="1426" spans="1:17" x14ac:dyDescent="0.25">
      <c r="A1426" s="44">
        <f t="shared" si="76"/>
        <v>1425</v>
      </c>
      <c r="B1426" s="44" t="s">
        <v>2394</v>
      </c>
      <c r="C1426" s="44" t="s">
        <v>1955</v>
      </c>
      <c r="D1426" s="45">
        <v>2.488425925925926E-3</v>
      </c>
      <c r="E1426" s="44"/>
      <c r="F1426" s="45">
        <f>Curso[[#This Row],[Tempo]]*$AG$4</f>
        <v>4.9350395933194418E-3</v>
      </c>
      <c r="G1426" s="46">
        <f t="shared" si="75"/>
        <v>10.292862880914933</v>
      </c>
      <c r="H1426" s="47">
        <f>_xlfn.XLOOKUP(Curso[[#This Row],[Tempo Progr Acum]],Controle[Tempo Esperado Acum],Controle[Data corrida],,1,1)</f>
        <v>44809</v>
      </c>
      <c r="I1426" s="44"/>
      <c r="J1426" s="48">
        <f ca="1">IF(Curso[[#This Row],[Data Prevista]]&gt;TODAY(),0,IF(Curso[[#This Row],[Data Prevista]]=TODAY(),3,2))</f>
        <v>0</v>
      </c>
      <c r="K1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6" s="53" t="str">
        <f>IF((Curso[[#This Row],[Estudado]]-7)&lt;$H$2,"",Curso[[#This Row],[Estudado]]-7)</f>
        <v/>
      </c>
      <c r="M1426" s="53" t="str">
        <f>IF((Curso[[#This Row],[Estudado]]-15)&lt;$H$2,"",Curso[[#This Row],[Estudado]]-15)</f>
        <v/>
      </c>
      <c r="N1426" s="53" t="str">
        <f>IF((Curso[[#This Row],[Estudado]]-30)&lt;$H$2,"",Curso[[#This Row],[Estudado]]-30)</f>
        <v/>
      </c>
      <c r="O1426" s="53" t="str">
        <f>IF((Curso[[#This Row],[Estudado]]-60)&lt;$H$2,"",Curso[[#This Row],[Estudado]]-60)</f>
        <v/>
      </c>
      <c r="P1426" s="53" t="str">
        <f>IF((Curso[[#This Row],[Estudado]]-120)&lt;$H$2,"",Curso[[#This Row],[Estudado]]-120)</f>
        <v/>
      </c>
      <c r="Q1426" s="48"/>
    </row>
    <row r="1427" spans="1:17" x14ac:dyDescent="0.25">
      <c r="A1427" s="44">
        <f t="shared" si="76"/>
        <v>1426</v>
      </c>
      <c r="B1427" s="44" t="s">
        <v>2394</v>
      </c>
      <c r="C1427" s="44" t="s">
        <v>1956</v>
      </c>
      <c r="D1427" s="45">
        <v>3.5300925925925925E-3</v>
      </c>
      <c r="E1427" s="44"/>
      <c r="F1427" s="45">
        <f>Curso[[#This Row],[Tempo]]*$AG$4</f>
        <v>7.0008701207554865E-3</v>
      </c>
      <c r="G1427" s="46">
        <f t="shared" si="75"/>
        <v>10.299863751035689</v>
      </c>
      <c r="H1427" s="47">
        <f>_xlfn.XLOOKUP(Curso[[#This Row],[Tempo Progr Acum]],Controle[Tempo Esperado Acum],Controle[Data corrida],,1,1)</f>
        <v>44809</v>
      </c>
      <c r="I1427" s="44"/>
      <c r="J1427" s="48">
        <f ca="1">IF(Curso[[#This Row],[Data Prevista]]&gt;TODAY(),0,IF(Curso[[#This Row],[Data Prevista]]=TODAY(),3,2))</f>
        <v>0</v>
      </c>
      <c r="K1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7" s="53" t="str">
        <f>IF((Curso[[#This Row],[Estudado]]-7)&lt;$H$2,"",Curso[[#This Row],[Estudado]]-7)</f>
        <v/>
      </c>
      <c r="M1427" s="53" t="str">
        <f>IF((Curso[[#This Row],[Estudado]]-15)&lt;$H$2,"",Curso[[#This Row],[Estudado]]-15)</f>
        <v/>
      </c>
      <c r="N1427" s="53" t="str">
        <f>IF((Curso[[#This Row],[Estudado]]-30)&lt;$H$2,"",Curso[[#This Row],[Estudado]]-30)</f>
        <v/>
      </c>
      <c r="O1427" s="53" t="str">
        <f>IF((Curso[[#This Row],[Estudado]]-60)&lt;$H$2,"",Curso[[#This Row],[Estudado]]-60)</f>
        <v/>
      </c>
      <c r="P1427" s="53" t="str">
        <f>IF((Curso[[#This Row],[Estudado]]-120)&lt;$H$2,"",Curso[[#This Row],[Estudado]]-120)</f>
        <v/>
      </c>
      <c r="Q1427" s="48"/>
    </row>
    <row r="1428" spans="1:17" x14ac:dyDescent="0.25">
      <c r="A1428" s="44">
        <f t="shared" si="76"/>
        <v>1427</v>
      </c>
      <c r="B1428" s="44" t="s">
        <v>2394</v>
      </c>
      <c r="C1428" s="44" t="s">
        <v>1957</v>
      </c>
      <c r="D1428" s="45">
        <v>4.2592592592592595E-3</v>
      </c>
      <c r="E1428" s="44"/>
      <c r="F1428" s="45">
        <f>Curso[[#This Row],[Tempo]]*$AG$4</f>
        <v>8.446951489960719E-3</v>
      </c>
      <c r="G1428" s="46">
        <f t="shared" si="75"/>
        <v>10.308310702525649</v>
      </c>
      <c r="H1428" s="47">
        <f>_xlfn.XLOOKUP(Curso[[#This Row],[Tempo Progr Acum]],Controle[Tempo Esperado Acum],Controle[Data corrida],,1,1)</f>
        <v>44809</v>
      </c>
      <c r="I1428" s="44"/>
      <c r="J1428" s="48">
        <f ca="1">IF(Curso[[#This Row],[Data Prevista]]&gt;TODAY(),0,IF(Curso[[#This Row],[Data Prevista]]=TODAY(),3,2))</f>
        <v>0</v>
      </c>
      <c r="K1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8" s="53" t="str">
        <f>IF((Curso[[#This Row],[Estudado]]-7)&lt;$H$2,"",Curso[[#This Row],[Estudado]]-7)</f>
        <v/>
      </c>
      <c r="M1428" s="53" t="str">
        <f>IF((Curso[[#This Row],[Estudado]]-15)&lt;$H$2,"",Curso[[#This Row],[Estudado]]-15)</f>
        <v/>
      </c>
      <c r="N1428" s="53" t="str">
        <f>IF((Curso[[#This Row],[Estudado]]-30)&lt;$H$2,"",Curso[[#This Row],[Estudado]]-30)</f>
        <v/>
      </c>
      <c r="O1428" s="53" t="str">
        <f>IF((Curso[[#This Row],[Estudado]]-60)&lt;$H$2,"",Curso[[#This Row],[Estudado]]-60)</f>
        <v/>
      </c>
      <c r="P1428" s="53" t="str">
        <f>IF((Curso[[#This Row],[Estudado]]-120)&lt;$H$2,"",Curso[[#This Row],[Estudado]]-120)</f>
        <v/>
      </c>
      <c r="Q1428" s="48"/>
    </row>
    <row r="1429" spans="1:17" x14ac:dyDescent="0.25">
      <c r="A1429" s="44">
        <f t="shared" si="76"/>
        <v>1428</v>
      </c>
      <c r="B1429" s="44" t="s">
        <v>2394</v>
      </c>
      <c r="C1429" s="44" t="s">
        <v>1958</v>
      </c>
      <c r="D1429" s="45">
        <v>3.37962962962963E-3</v>
      </c>
      <c r="E1429" s="44"/>
      <c r="F1429" s="45">
        <f>Curso[[#This Row],[Tempo]]*$AG$4</f>
        <v>6.7024723779036139E-3</v>
      </c>
      <c r="G1429" s="46">
        <f t="shared" si="75"/>
        <v>10.315013174903552</v>
      </c>
      <c r="H1429" s="47">
        <f>_xlfn.XLOOKUP(Curso[[#This Row],[Tempo Progr Acum]],Controle[Tempo Esperado Acum],Controle[Data corrida],,1,1)</f>
        <v>44809</v>
      </c>
      <c r="I1429" s="44"/>
      <c r="J1429" s="48">
        <f ca="1">IF(Curso[[#This Row],[Data Prevista]]&gt;TODAY(),0,IF(Curso[[#This Row],[Data Prevista]]=TODAY(),3,2))</f>
        <v>0</v>
      </c>
      <c r="K1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9" s="53" t="str">
        <f>IF((Curso[[#This Row],[Estudado]]-7)&lt;$H$2,"",Curso[[#This Row],[Estudado]]-7)</f>
        <v/>
      </c>
      <c r="M1429" s="53" t="str">
        <f>IF((Curso[[#This Row],[Estudado]]-15)&lt;$H$2,"",Curso[[#This Row],[Estudado]]-15)</f>
        <v/>
      </c>
      <c r="N1429" s="53" t="str">
        <f>IF((Curso[[#This Row],[Estudado]]-30)&lt;$H$2,"",Curso[[#This Row],[Estudado]]-30)</f>
        <v/>
      </c>
      <c r="O1429" s="53" t="str">
        <f>IF((Curso[[#This Row],[Estudado]]-60)&lt;$H$2,"",Curso[[#This Row],[Estudado]]-60)</f>
        <v/>
      </c>
      <c r="P1429" s="53" t="str">
        <f>IF((Curso[[#This Row],[Estudado]]-120)&lt;$H$2,"",Curso[[#This Row],[Estudado]]-120)</f>
        <v/>
      </c>
      <c r="Q1429" s="48"/>
    </row>
    <row r="1430" spans="1:17" x14ac:dyDescent="0.25">
      <c r="A1430" s="44">
        <f t="shared" si="76"/>
        <v>1429</v>
      </c>
      <c r="B1430" s="44" t="s">
        <v>2394</v>
      </c>
      <c r="C1430" s="44" t="s">
        <v>1959</v>
      </c>
      <c r="D1430" s="45">
        <v>6.2962962962962964E-3</v>
      </c>
      <c r="E1430" s="44"/>
      <c r="F1430" s="45">
        <f>Curso[[#This Row],[Tempo]]*$AG$4</f>
        <v>1.248679785472454E-2</v>
      </c>
      <c r="G1430" s="46">
        <f t="shared" si="75"/>
        <v>10.327499972758277</v>
      </c>
      <c r="H1430" s="47">
        <f>_xlfn.XLOOKUP(Curso[[#This Row],[Tempo Progr Acum]],Controle[Tempo Esperado Acum],Controle[Data corrida],,1,1)</f>
        <v>44809</v>
      </c>
      <c r="I1430" s="44"/>
      <c r="J1430" s="48">
        <f ca="1">IF(Curso[[#This Row],[Data Prevista]]&gt;TODAY(),0,IF(Curso[[#This Row],[Data Prevista]]=TODAY(),3,2))</f>
        <v>0</v>
      </c>
      <c r="K1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0" s="53" t="str">
        <f>IF((Curso[[#This Row],[Estudado]]-7)&lt;$H$2,"",Curso[[#This Row],[Estudado]]-7)</f>
        <v/>
      </c>
      <c r="M1430" s="53" t="str">
        <f>IF((Curso[[#This Row],[Estudado]]-15)&lt;$H$2,"",Curso[[#This Row],[Estudado]]-15)</f>
        <v/>
      </c>
      <c r="N1430" s="53" t="str">
        <f>IF((Curso[[#This Row],[Estudado]]-30)&lt;$H$2,"",Curso[[#This Row],[Estudado]]-30)</f>
        <v/>
      </c>
      <c r="O1430" s="53" t="str">
        <f>IF((Curso[[#This Row],[Estudado]]-60)&lt;$H$2,"",Curso[[#This Row],[Estudado]]-60)</f>
        <v/>
      </c>
      <c r="P1430" s="53" t="str">
        <f>IF((Curso[[#This Row],[Estudado]]-120)&lt;$H$2,"",Curso[[#This Row],[Estudado]]-120)</f>
        <v/>
      </c>
      <c r="Q1430" s="48"/>
    </row>
    <row r="1431" spans="1:17" x14ac:dyDescent="0.25">
      <c r="A1431" s="44">
        <f t="shared" si="76"/>
        <v>1430</v>
      </c>
      <c r="B1431" s="44" t="s">
        <v>2394</v>
      </c>
      <c r="C1431" s="44" t="s">
        <v>70</v>
      </c>
      <c r="D1431" s="45">
        <v>0</v>
      </c>
      <c r="E1431" s="44"/>
      <c r="F1431" s="45">
        <f>Curso[[#This Row],[Tempo]]*$AG$4</f>
        <v>0</v>
      </c>
      <c r="G1431" s="46">
        <f t="shared" si="75"/>
        <v>10.327499972758277</v>
      </c>
      <c r="H1431" s="47">
        <f>_xlfn.XLOOKUP(Curso[[#This Row],[Tempo Progr Acum]],Controle[Tempo Esperado Acum],Controle[Data corrida],,1,1)</f>
        <v>44809</v>
      </c>
      <c r="I1431" s="44"/>
      <c r="J1431" s="48">
        <f ca="1">IF(Curso[[#This Row],[Data Prevista]]&gt;TODAY(),0,IF(Curso[[#This Row],[Data Prevista]]=TODAY(),3,2))</f>
        <v>0</v>
      </c>
      <c r="K1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1" s="53" t="str">
        <f>IF((Curso[[#This Row],[Estudado]]-7)&lt;$H$2,"",Curso[[#This Row],[Estudado]]-7)</f>
        <v/>
      </c>
      <c r="M1431" s="53" t="str">
        <f>IF((Curso[[#This Row],[Estudado]]-15)&lt;$H$2,"",Curso[[#This Row],[Estudado]]-15)</f>
        <v/>
      </c>
      <c r="N1431" s="53" t="str">
        <f>IF((Curso[[#This Row],[Estudado]]-30)&lt;$H$2,"",Curso[[#This Row],[Estudado]]-30)</f>
        <v/>
      </c>
      <c r="O1431" s="53" t="str">
        <f>IF((Curso[[#This Row],[Estudado]]-60)&lt;$H$2,"",Curso[[#This Row],[Estudado]]-60)</f>
        <v/>
      </c>
      <c r="P1431" s="53" t="str">
        <f>IF((Curso[[#This Row],[Estudado]]-120)&lt;$H$2,"",Curso[[#This Row],[Estudado]]-120)</f>
        <v/>
      </c>
      <c r="Q1431" s="48"/>
    </row>
    <row r="1432" spans="1:17" x14ac:dyDescent="0.25">
      <c r="A1432" s="44">
        <f t="shared" si="76"/>
        <v>1431</v>
      </c>
      <c r="B1432" s="44" t="s">
        <v>2394</v>
      </c>
      <c r="C1432" s="44" t="s">
        <v>68</v>
      </c>
      <c r="D1432" s="45">
        <v>0</v>
      </c>
      <c r="E1432" s="44"/>
      <c r="F1432" s="45">
        <f>Curso[[#This Row],[Tempo]]*$AG$4</f>
        <v>0</v>
      </c>
      <c r="G1432" s="46">
        <f t="shared" si="75"/>
        <v>10.327499972758277</v>
      </c>
      <c r="H1432" s="47">
        <f>_xlfn.XLOOKUP(Curso[[#This Row],[Tempo Progr Acum]],Controle[Tempo Esperado Acum],Controle[Data corrida],,1,1)</f>
        <v>44809</v>
      </c>
      <c r="I1432" s="44"/>
      <c r="J1432" s="48">
        <f ca="1">IF(Curso[[#This Row],[Data Prevista]]&gt;TODAY(),0,IF(Curso[[#This Row],[Data Prevista]]=TODAY(),3,2))</f>
        <v>0</v>
      </c>
      <c r="K1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2" s="53" t="str">
        <f>IF((Curso[[#This Row],[Estudado]]-7)&lt;$H$2,"",Curso[[#This Row],[Estudado]]-7)</f>
        <v/>
      </c>
      <c r="M1432" s="53" t="str">
        <f>IF((Curso[[#This Row],[Estudado]]-15)&lt;$H$2,"",Curso[[#This Row],[Estudado]]-15)</f>
        <v/>
      </c>
      <c r="N1432" s="53" t="str">
        <f>IF((Curso[[#This Row],[Estudado]]-30)&lt;$H$2,"",Curso[[#This Row],[Estudado]]-30)</f>
        <v/>
      </c>
      <c r="O1432" s="53" t="str">
        <f>IF((Curso[[#This Row],[Estudado]]-60)&lt;$H$2,"",Curso[[#This Row],[Estudado]]-60)</f>
        <v/>
      </c>
      <c r="P1432" s="53" t="str">
        <f>IF((Curso[[#This Row],[Estudado]]-120)&lt;$H$2,"",Curso[[#This Row],[Estudado]]-120)</f>
        <v/>
      </c>
      <c r="Q1432" s="48"/>
    </row>
    <row r="1433" spans="1:17" x14ac:dyDescent="0.25">
      <c r="A1433" s="44">
        <f t="shared" si="76"/>
        <v>1432</v>
      </c>
      <c r="B1433" s="44" t="s">
        <v>2394</v>
      </c>
      <c r="C1433" s="44" t="s">
        <v>139</v>
      </c>
      <c r="D1433" s="45">
        <v>0</v>
      </c>
      <c r="E1433" s="44"/>
      <c r="F1433" s="45">
        <f>Curso[[#This Row],[Tempo]]*$AG$4</f>
        <v>0</v>
      </c>
      <c r="G1433" s="46">
        <f t="shared" si="75"/>
        <v>10.327499972758277</v>
      </c>
      <c r="H1433" s="47">
        <f>_xlfn.XLOOKUP(Curso[[#This Row],[Tempo Progr Acum]],Controle[Tempo Esperado Acum],Controle[Data corrida],,1,1)</f>
        <v>44809</v>
      </c>
      <c r="I1433" s="44"/>
      <c r="J1433" s="48">
        <f ca="1">IF(Curso[[#This Row],[Data Prevista]]&gt;TODAY(),0,IF(Curso[[#This Row],[Data Prevista]]=TODAY(),3,2))</f>
        <v>0</v>
      </c>
      <c r="K1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3" s="53" t="str">
        <f>IF((Curso[[#This Row],[Estudado]]-7)&lt;$H$2,"",Curso[[#This Row],[Estudado]]-7)</f>
        <v/>
      </c>
      <c r="M1433" s="53" t="str">
        <f>IF((Curso[[#This Row],[Estudado]]-15)&lt;$H$2,"",Curso[[#This Row],[Estudado]]-15)</f>
        <v/>
      </c>
      <c r="N1433" s="53" t="str">
        <f>IF((Curso[[#This Row],[Estudado]]-30)&lt;$H$2,"",Curso[[#This Row],[Estudado]]-30)</f>
        <v/>
      </c>
      <c r="O1433" s="53" t="str">
        <f>IF((Curso[[#This Row],[Estudado]]-60)&lt;$H$2,"",Curso[[#This Row],[Estudado]]-60)</f>
        <v/>
      </c>
      <c r="P1433" s="53" t="str">
        <f>IF((Curso[[#This Row],[Estudado]]-120)&lt;$H$2,"",Curso[[#This Row],[Estudado]]-120)</f>
        <v/>
      </c>
      <c r="Q1433" s="48"/>
    </row>
    <row r="1434" spans="1:17" x14ac:dyDescent="0.25">
      <c r="A1434" s="44">
        <f t="shared" si="76"/>
        <v>1433</v>
      </c>
      <c r="B1434" s="44" t="s">
        <v>2394</v>
      </c>
      <c r="C1434" s="44" t="s">
        <v>39</v>
      </c>
      <c r="D1434" s="45">
        <v>0</v>
      </c>
      <c r="E1434" s="44"/>
      <c r="F1434" s="45">
        <f>Curso[[#This Row],[Tempo]]*$AG$4</f>
        <v>0</v>
      </c>
      <c r="G1434" s="46">
        <f t="shared" si="75"/>
        <v>10.327499972758277</v>
      </c>
      <c r="H1434" s="47">
        <f>_xlfn.XLOOKUP(Curso[[#This Row],[Tempo Progr Acum]],Controle[Tempo Esperado Acum],Controle[Data corrida],,1,1)</f>
        <v>44809</v>
      </c>
      <c r="I1434" s="44"/>
      <c r="J1434" s="48">
        <f ca="1">IF(Curso[[#This Row],[Data Prevista]]&gt;TODAY(),0,IF(Curso[[#This Row],[Data Prevista]]=TODAY(),3,2))</f>
        <v>0</v>
      </c>
      <c r="K1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4" s="53" t="str">
        <f>IF((Curso[[#This Row],[Estudado]]-7)&lt;$H$2,"",Curso[[#This Row],[Estudado]]-7)</f>
        <v/>
      </c>
      <c r="M1434" s="53" t="str">
        <f>IF((Curso[[#This Row],[Estudado]]-15)&lt;$H$2,"",Curso[[#This Row],[Estudado]]-15)</f>
        <v/>
      </c>
      <c r="N1434" s="53" t="str">
        <f>IF((Curso[[#This Row],[Estudado]]-30)&lt;$H$2,"",Curso[[#This Row],[Estudado]]-30)</f>
        <v/>
      </c>
      <c r="O1434" s="53" t="str">
        <f>IF((Curso[[#This Row],[Estudado]]-60)&lt;$H$2,"",Curso[[#This Row],[Estudado]]-60)</f>
        <v/>
      </c>
      <c r="P1434" s="53" t="str">
        <f>IF((Curso[[#This Row],[Estudado]]-120)&lt;$H$2,"",Curso[[#This Row],[Estudado]]-120)</f>
        <v/>
      </c>
      <c r="Q1434" s="48"/>
    </row>
    <row r="1435" spans="1:17" x14ac:dyDescent="0.25">
      <c r="A1435" s="44">
        <f t="shared" si="76"/>
        <v>1434</v>
      </c>
      <c r="B1435" s="44" t="s">
        <v>2394</v>
      </c>
      <c r="C1435" s="44" t="s">
        <v>42</v>
      </c>
      <c r="D1435" s="45">
        <v>4.1666666666666664E-4</v>
      </c>
      <c r="E1435" s="44"/>
      <c r="F1435" s="45">
        <f>Curso[[#This Row],[Tempo]]*$AG$4</f>
        <v>8.263322109744181E-4</v>
      </c>
      <c r="G1435" s="46">
        <f t="shared" si="75"/>
        <v>10.328326304969252</v>
      </c>
      <c r="H1435" s="47">
        <f>_xlfn.XLOOKUP(Curso[[#This Row],[Tempo Progr Acum]],Controle[Tempo Esperado Acum],Controle[Data corrida],,1,1)</f>
        <v>44809</v>
      </c>
      <c r="I1435" s="44"/>
      <c r="J1435" s="48">
        <f ca="1">IF(Curso[[#This Row],[Data Prevista]]&gt;TODAY(),0,IF(Curso[[#This Row],[Data Prevista]]=TODAY(),3,2))</f>
        <v>0</v>
      </c>
      <c r="K1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5" s="53" t="str">
        <f>IF((Curso[[#This Row],[Estudado]]-7)&lt;$H$2,"",Curso[[#This Row],[Estudado]]-7)</f>
        <v/>
      </c>
      <c r="M1435" s="53" t="str">
        <f>IF((Curso[[#This Row],[Estudado]]-15)&lt;$H$2,"",Curso[[#This Row],[Estudado]]-15)</f>
        <v/>
      </c>
      <c r="N1435" s="53" t="str">
        <f>IF((Curso[[#This Row],[Estudado]]-30)&lt;$H$2,"",Curso[[#This Row],[Estudado]]-30)</f>
        <v/>
      </c>
      <c r="O1435" s="53" t="str">
        <f>IF((Curso[[#This Row],[Estudado]]-60)&lt;$H$2,"",Curso[[#This Row],[Estudado]]-60)</f>
        <v/>
      </c>
      <c r="P1435" s="53" t="str">
        <f>IF((Curso[[#This Row],[Estudado]]-120)&lt;$H$2,"",Curso[[#This Row],[Estudado]]-120)</f>
        <v/>
      </c>
      <c r="Q1435" s="48"/>
    </row>
    <row r="1436" spans="1:17" x14ac:dyDescent="0.25">
      <c r="A1436" s="44">
        <f t="shared" si="76"/>
        <v>1435</v>
      </c>
      <c r="B1436" s="44" t="s">
        <v>2394</v>
      </c>
      <c r="C1436" s="44" t="s">
        <v>1960</v>
      </c>
      <c r="D1436" s="45">
        <v>1.9907407407407408E-3</v>
      </c>
      <c r="E1436" s="44"/>
      <c r="F1436" s="45">
        <f>Curso[[#This Row],[Tempo]]*$AG$4</f>
        <v>3.9480316746555531E-3</v>
      </c>
      <c r="G1436" s="46">
        <f t="shared" si="75"/>
        <v>10.332274336643907</v>
      </c>
      <c r="H1436" s="47">
        <f>_xlfn.XLOOKUP(Curso[[#This Row],[Tempo Progr Acum]],Controle[Tempo Esperado Acum],Controle[Data corrida],,1,1)</f>
        <v>44809</v>
      </c>
      <c r="I1436" s="44"/>
      <c r="J1436" s="48">
        <f ca="1">IF(Curso[[#This Row],[Data Prevista]]&gt;TODAY(),0,IF(Curso[[#This Row],[Data Prevista]]=TODAY(),3,2))</f>
        <v>0</v>
      </c>
      <c r="K1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6" s="53" t="str">
        <f>IF((Curso[[#This Row],[Estudado]]-7)&lt;$H$2,"",Curso[[#This Row],[Estudado]]-7)</f>
        <v/>
      </c>
      <c r="M1436" s="53" t="str">
        <f>IF((Curso[[#This Row],[Estudado]]-15)&lt;$H$2,"",Curso[[#This Row],[Estudado]]-15)</f>
        <v/>
      </c>
      <c r="N1436" s="53" t="str">
        <f>IF((Curso[[#This Row],[Estudado]]-30)&lt;$H$2,"",Curso[[#This Row],[Estudado]]-30)</f>
        <v/>
      </c>
      <c r="O1436" s="53" t="str">
        <f>IF((Curso[[#This Row],[Estudado]]-60)&lt;$H$2,"",Curso[[#This Row],[Estudado]]-60)</f>
        <v/>
      </c>
      <c r="P1436" s="53" t="str">
        <f>IF((Curso[[#This Row],[Estudado]]-120)&lt;$H$2,"",Curso[[#This Row],[Estudado]]-120)</f>
        <v/>
      </c>
      <c r="Q1436" s="48"/>
    </row>
    <row r="1437" spans="1:17" x14ac:dyDescent="0.25">
      <c r="A1437" s="44">
        <f t="shared" si="76"/>
        <v>1436</v>
      </c>
      <c r="B1437" s="44" t="s">
        <v>2394</v>
      </c>
      <c r="C1437" s="44" t="s">
        <v>1961</v>
      </c>
      <c r="D1437" s="45">
        <v>4.363425925925926E-3</v>
      </c>
      <c r="E1437" s="44"/>
      <c r="F1437" s="45">
        <f>Curso[[#This Row],[Tempo]]*$AG$4</f>
        <v>8.6535345427043234E-3</v>
      </c>
      <c r="G1437" s="46">
        <f t="shared" si="75"/>
        <v>10.340927871186611</v>
      </c>
      <c r="H1437" s="47">
        <f>_xlfn.XLOOKUP(Curso[[#This Row],[Tempo Progr Acum]],Controle[Tempo Esperado Acum],Controle[Data corrida],,1,1)</f>
        <v>44809</v>
      </c>
      <c r="I1437" s="44"/>
      <c r="J1437" s="48">
        <f ca="1">IF(Curso[[#This Row],[Data Prevista]]&gt;TODAY(),0,IF(Curso[[#This Row],[Data Prevista]]=TODAY(),3,2))</f>
        <v>0</v>
      </c>
      <c r="K1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7" s="53" t="str">
        <f>IF((Curso[[#This Row],[Estudado]]-7)&lt;$H$2,"",Curso[[#This Row],[Estudado]]-7)</f>
        <v/>
      </c>
      <c r="M1437" s="53" t="str">
        <f>IF((Curso[[#This Row],[Estudado]]-15)&lt;$H$2,"",Curso[[#This Row],[Estudado]]-15)</f>
        <v/>
      </c>
      <c r="N1437" s="53" t="str">
        <f>IF((Curso[[#This Row],[Estudado]]-30)&lt;$H$2,"",Curso[[#This Row],[Estudado]]-30)</f>
        <v/>
      </c>
      <c r="O1437" s="53" t="str">
        <f>IF((Curso[[#This Row],[Estudado]]-60)&lt;$H$2,"",Curso[[#This Row],[Estudado]]-60)</f>
        <v/>
      </c>
      <c r="P1437" s="53" t="str">
        <f>IF((Curso[[#This Row],[Estudado]]-120)&lt;$H$2,"",Curso[[#This Row],[Estudado]]-120)</f>
        <v/>
      </c>
      <c r="Q1437" s="48"/>
    </row>
    <row r="1438" spans="1:17" x14ac:dyDescent="0.25">
      <c r="A1438" s="44">
        <f t="shared" si="76"/>
        <v>1437</v>
      </c>
      <c r="B1438" s="44" t="s">
        <v>2394</v>
      </c>
      <c r="C1438" s="44" t="s">
        <v>1962</v>
      </c>
      <c r="D1438" s="45">
        <v>3.5879629629629634E-3</v>
      </c>
      <c r="E1438" s="44"/>
      <c r="F1438" s="45">
        <f>Curso[[#This Row],[Tempo]]*$AG$4</f>
        <v>7.1156384833908235E-3</v>
      </c>
      <c r="G1438" s="46">
        <f t="shared" si="75"/>
        <v>10.348043509670003</v>
      </c>
      <c r="H1438" s="47">
        <f>_xlfn.XLOOKUP(Curso[[#This Row],[Tempo Progr Acum]],Controle[Tempo Esperado Acum],Controle[Data corrida],,1,1)</f>
        <v>44809</v>
      </c>
      <c r="I1438" s="44"/>
      <c r="J1438" s="48">
        <f ca="1">IF(Curso[[#This Row],[Data Prevista]]&gt;TODAY(),0,IF(Curso[[#This Row],[Data Prevista]]=TODAY(),3,2))</f>
        <v>0</v>
      </c>
      <c r="K1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8" s="53" t="str">
        <f>IF((Curso[[#This Row],[Estudado]]-7)&lt;$H$2,"",Curso[[#This Row],[Estudado]]-7)</f>
        <v/>
      </c>
      <c r="M1438" s="53" t="str">
        <f>IF((Curso[[#This Row],[Estudado]]-15)&lt;$H$2,"",Curso[[#This Row],[Estudado]]-15)</f>
        <v/>
      </c>
      <c r="N1438" s="53" t="str">
        <f>IF((Curso[[#This Row],[Estudado]]-30)&lt;$H$2,"",Curso[[#This Row],[Estudado]]-30)</f>
        <v/>
      </c>
      <c r="O1438" s="53" t="str">
        <f>IF((Curso[[#This Row],[Estudado]]-60)&lt;$H$2,"",Curso[[#This Row],[Estudado]]-60)</f>
        <v/>
      </c>
      <c r="P1438" s="53" t="str">
        <f>IF((Curso[[#This Row],[Estudado]]-120)&lt;$H$2,"",Curso[[#This Row],[Estudado]]-120)</f>
        <v/>
      </c>
      <c r="Q1438" s="48"/>
    </row>
    <row r="1439" spans="1:17" x14ac:dyDescent="0.25">
      <c r="A1439" s="44">
        <f t="shared" si="76"/>
        <v>1438</v>
      </c>
      <c r="B1439" s="44" t="s">
        <v>2394</v>
      </c>
      <c r="C1439" s="44" t="s">
        <v>1963</v>
      </c>
      <c r="D1439" s="45">
        <v>4.2708333333333339E-3</v>
      </c>
      <c r="E1439" s="44"/>
      <c r="F1439" s="45">
        <f>Curso[[#This Row],[Tempo]]*$AG$4</f>
        <v>8.4699051624877869E-3</v>
      </c>
      <c r="G1439" s="46">
        <f t="shared" si="75"/>
        <v>10.35651341483249</v>
      </c>
      <c r="H1439" s="47">
        <f>_xlfn.XLOOKUP(Curso[[#This Row],[Tempo Progr Acum]],Controle[Tempo Esperado Acum],Controle[Data corrida],,1,1)</f>
        <v>44809</v>
      </c>
      <c r="I1439" s="44"/>
      <c r="J1439" s="48">
        <f ca="1">IF(Curso[[#This Row],[Data Prevista]]&gt;TODAY(),0,IF(Curso[[#This Row],[Data Prevista]]=TODAY(),3,2))</f>
        <v>0</v>
      </c>
      <c r="K1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9" s="53" t="str">
        <f>IF((Curso[[#This Row],[Estudado]]-7)&lt;$H$2,"",Curso[[#This Row],[Estudado]]-7)</f>
        <v/>
      </c>
      <c r="M1439" s="53" t="str">
        <f>IF((Curso[[#This Row],[Estudado]]-15)&lt;$H$2,"",Curso[[#This Row],[Estudado]]-15)</f>
        <v/>
      </c>
      <c r="N1439" s="53" t="str">
        <f>IF((Curso[[#This Row],[Estudado]]-30)&lt;$H$2,"",Curso[[#This Row],[Estudado]]-30)</f>
        <v/>
      </c>
      <c r="O1439" s="53" t="str">
        <f>IF((Curso[[#This Row],[Estudado]]-60)&lt;$H$2,"",Curso[[#This Row],[Estudado]]-60)</f>
        <v/>
      </c>
      <c r="P1439" s="53" t="str">
        <f>IF((Curso[[#This Row],[Estudado]]-120)&lt;$H$2,"",Curso[[#This Row],[Estudado]]-120)</f>
        <v/>
      </c>
      <c r="Q1439" s="48"/>
    </row>
    <row r="1440" spans="1:17" x14ac:dyDescent="0.25">
      <c r="A1440" s="44">
        <f t="shared" si="76"/>
        <v>1439</v>
      </c>
      <c r="B1440" s="44" t="s">
        <v>2394</v>
      </c>
      <c r="C1440" s="44" t="s">
        <v>1964</v>
      </c>
      <c r="D1440" s="45">
        <v>0</v>
      </c>
      <c r="E1440" s="44"/>
      <c r="F1440" s="45">
        <f>Curso[[#This Row],[Tempo]]*$AG$4</f>
        <v>0</v>
      </c>
      <c r="G1440" s="46">
        <f t="shared" si="75"/>
        <v>10.35651341483249</v>
      </c>
      <c r="H1440" s="47">
        <f>_xlfn.XLOOKUP(Curso[[#This Row],[Tempo Progr Acum]],Controle[Tempo Esperado Acum],Controle[Data corrida],,1,1)</f>
        <v>44809</v>
      </c>
      <c r="I1440" s="44"/>
      <c r="J1440" s="48">
        <f ca="1">IF(Curso[[#This Row],[Data Prevista]]&gt;TODAY(),0,IF(Curso[[#This Row],[Data Prevista]]=TODAY(),3,2))</f>
        <v>0</v>
      </c>
      <c r="K1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0" s="53" t="str">
        <f>IF((Curso[[#This Row],[Estudado]]-7)&lt;$H$2,"",Curso[[#This Row],[Estudado]]-7)</f>
        <v/>
      </c>
      <c r="M1440" s="53" t="str">
        <f>IF((Curso[[#This Row],[Estudado]]-15)&lt;$H$2,"",Curso[[#This Row],[Estudado]]-15)</f>
        <v/>
      </c>
      <c r="N1440" s="53" t="str">
        <f>IF((Curso[[#This Row],[Estudado]]-30)&lt;$H$2,"",Curso[[#This Row],[Estudado]]-30)</f>
        <v/>
      </c>
      <c r="O1440" s="53" t="str">
        <f>IF((Curso[[#This Row],[Estudado]]-60)&lt;$H$2,"",Curso[[#This Row],[Estudado]]-60)</f>
        <v/>
      </c>
      <c r="P1440" s="53" t="str">
        <f>IF((Curso[[#This Row],[Estudado]]-120)&lt;$H$2,"",Curso[[#This Row],[Estudado]]-120)</f>
        <v/>
      </c>
      <c r="Q1440" s="48"/>
    </row>
    <row r="1441" spans="1:17" x14ac:dyDescent="0.25">
      <c r="A1441" s="44">
        <f t="shared" si="76"/>
        <v>1440</v>
      </c>
      <c r="B1441" s="44" t="s">
        <v>2394</v>
      </c>
      <c r="C1441" s="44" t="s">
        <v>1965</v>
      </c>
      <c r="D1441" s="45">
        <v>5.1273148148148154E-3</v>
      </c>
      <c r="E1441" s="44"/>
      <c r="F1441" s="45">
        <f>Curso[[#This Row],[Tempo]]*$AG$4</f>
        <v>1.0168476929490758E-2</v>
      </c>
      <c r="G1441" s="46">
        <f t="shared" si="75"/>
        <v>10.366681891761981</v>
      </c>
      <c r="H1441" s="47">
        <f>_xlfn.XLOOKUP(Curso[[#This Row],[Tempo Progr Acum]],Controle[Tempo Esperado Acum],Controle[Data corrida],,1,1)</f>
        <v>44809</v>
      </c>
      <c r="I1441" s="44"/>
      <c r="J1441" s="48">
        <f ca="1">IF(Curso[[#This Row],[Data Prevista]]&gt;TODAY(),0,IF(Curso[[#This Row],[Data Prevista]]=TODAY(),3,2))</f>
        <v>0</v>
      </c>
      <c r="K1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1" s="53" t="str">
        <f>IF((Curso[[#This Row],[Estudado]]-7)&lt;$H$2,"",Curso[[#This Row],[Estudado]]-7)</f>
        <v/>
      </c>
      <c r="M1441" s="53" t="str">
        <f>IF((Curso[[#This Row],[Estudado]]-15)&lt;$H$2,"",Curso[[#This Row],[Estudado]]-15)</f>
        <v/>
      </c>
      <c r="N1441" s="53" t="str">
        <f>IF((Curso[[#This Row],[Estudado]]-30)&lt;$H$2,"",Curso[[#This Row],[Estudado]]-30)</f>
        <v/>
      </c>
      <c r="O1441" s="53" t="str">
        <f>IF((Curso[[#This Row],[Estudado]]-60)&lt;$H$2,"",Curso[[#This Row],[Estudado]]-60)</f>
        <v/>
      </c>
      <c r="P1441" s="53" t="str">
        <f>IF((Curso[[#This Row],[Estudado]]-120)&lt;$H$2,"",Curso[[#This Row],[Estudado]]-120)</f>
        <v/>
      </c>
      <c r="Q1441" s="48"/>
    </row>
    <row r="1442" spans="1:17" x14ac:dyDescent="0.25">
      <c r="A1442" s="44">
        <f t="shared" si="76"/>
        <v>1441</v>
      </c>
      <c r="B1442" s="44" t="s">
        <v>2394</v>
      </c>
      <c r="C1442" s="44" t="s">
        <v>1966</v>
      </c>
      <c r="D1442" s="45">
        <v>0</v>
      </c>
      <c r="E1442" s="44"/>
      <c r="F1442" s="45">
        <f>Curso[[#This Row],[Tempo]]*$AG$4</f>
        <v>0</v>
      </c>
      <c r="G1442" s="46">
        <f t="shared" si="75"/>
        <v>10.366681891761981</v>
      </c>
      <c r="H1442" s="47">
        <f>_xlfn.XLOOKUP(Curso[[#This Row],[Tempo Progr Acum]],Controle[Tempo Esperado Acum],Controle[Data corrida],,1,1)</f>
        <v>44809</v>
      </c>
      <c r="I1442" s="44"/>
      <c r="J1442" s="48">
        <f ca="1">IF(Curso[[#This Row],[Data Prevista]]&gt;TODAY(),0,IF(Curso[[#This Row],[Data Prevista]]=TODAY(),3,2))</f>
        <v>0</v>
      </c>
      <c r="K1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2" s="53" t="str">
        <f>IF((Curso[[#This Row],[Estudado]]-7)&lt;$H$2,"",Curso[[#This Row],[Estudado]]-7)</f>
        <v/>
      </c>
      <c r="M1442" s="53" t="str">
        <f>IF((Curso[[#This Row],[Estudado]]-15)&lt;$H$2,"",Curso[[#This Row],[Estudado]]-15)</f>
        <v/>
      </c>
      <c r="N1442" s="53" t="str">
        <f>IF((Curso[[#This Row],[Estudado]]-30)&lt;$H$2,"",Curso[[#This Row],[Estudado]]-30)</f>
        <v/>
      </c>
      <c r="O1442" s="53" t="str">
        <f>IF((Curso[[#This Row],[Estudado]]-60)&lt;$H$2,"",Curso[[#This Row],[Estudado]]-60)</f>
        <v/>
      </c>
      <c r="P1442" s="53" t="str">
        <f>IF((Curso[[#This Row],[Estudado]]-120)&lt;$H$2,"",Curso[[#This Row],[Estudado]]-120)</f>
        <v/>
      </c>
      <c r="Q1442" s="48"/>
    </row>
    <row r="1443" spans="1:17" x14ac:dyDescent="0.25">
      <c r="A1443" s="44">
        <f t="shared" si="76"/>
        <v>1442</v>
      </c>
      <c r="B1443" s="44" t="s">
        <v>2394</v>
      </c>
      <c r="C1443" s="44" t="s">
        <v>1967</v>
      </c>
      <c r="D1443" s="45">
        <v>6.0532407407407401E-3</v>
      </c>
      <c r="E1443" s="44"/>
      <c r="F1443" s="45">
        <f>Curso[[#This Row],[Tempo]]*$AG$4</f>
        <v>1.2004770731656128E-2</v>
      </c>
      <c r="G1443" s="46">
        <f t="shared" si="75"/>
        <v>10.378686662493637</v>
      </c>
      <c r="H1443" s="47">
        <f>_xlfn.XLOOKUP(Curso[[#This Row],[Tempo Progr Acum]],Controle[Tempo Esperado Acum],Controle[Data corrida],,1,1)</f>
        <v>44810</v>
      </c>
      <c r="I1443" s="44"/>
      <c r="J1443" s="48">
        <f ca="1">IF(Curso[[#This Row],[Data Prevista]]&gt;TODAY(),0,IF(Curso[[#This Row],[Data Prevista]]=TODAY(),3,2))</f>
        <v>0</v>
      </c>
      <c r="K1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3" s="53" t="str">
        <f>IF((Curso[[#This Row],[Estudado]]-7)&lt;$H$2,"",Curso[[#This Row],[Estudado]]-7)</f>
        <v/>
      </c>
      <c r="M1443" s="53" t="str">
        <f>IF((Curso[[#This Row],[Estudado]]-15)&lt;$H$2,"",Curso[[#This Row],[Estudado]]-15)</f>
        <v/>
      </c>
      <c r="N1443" s="53" t="str">
        <f>IF((Curso[[#This Row],[Estudado]]-30)&lt;$H$2,"",Curso[[#This Row],[Estudado]]-30)</f>
        <v/>
      </c>
      <c r="O1443" s="53" t="str">
        <f>IF((Curso[[#This Row],[Estudado]]-60)&lt;$H$2,"",Curso[[#This Row],[Estudado]]-60)</f>
        <v/>
      </c>
      <c r="P1443" s="53" t="str">
        <f>IF((Curso[[#This Row],[Estudado]]-120)&lt;$H$2,"",Curso[[#This Row],[Estudado]]-120)</f>
        <v/>
      </c>
      <c r="Q1443" s="48"/>
    </row>
    <row r="1444" spans="1:17" x14ac:dyDescent="0.25">
      <c r="A1444" s="44">
        <f t="shared" si="76"/>
        <v>1443</v>
      </c>
      <c r="B1444" s="44" t="s">
        <v>2394</v>
      </c>
      <c r="C1444" s="44" t="s">
        <v>1968</v>
      </c>
      <c r="D1444" s="45">
        <v>3.4953703703703705E-3</v>
      </c>
      <c r="E1444" s="44"/>
      <c r="F1444" s="45">
        <f>Curso[[#This Row],[Tempo]]*$AG$4</f>
        <v>6.9320091031742853E-3</v>
      </c>
      <c r="G1444" s="46">
        <f t="shared" si="75"/>
        <v>10.385618671596811</v>
      </c>
      <c r="H1444" s="47">
        <f>_xlfn.XLOOKUP(Curso[[#This Row],[Tempo Progr Acum]],Controle[Tempo Esperado Acum],Controle[Data corrida],,1,1)</f>
        <v>44810</v>
      </c>
      <c r="I1444" s="44"/>
      <c r="J1444" s="48">
        <f ca="1">IF(Curso[[#This Row],[Data Prevista]]&gt;TODAY(),0,IF(Curso[[#This Row],[Data Prevista]]=TODAY(),3,2))</f>
        <v>0</v>
      </c>
      <c r="K1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4" s="53" t="str">
        <f>IF((Curso[[#This Row],[Estudado]]-7)&lt;$H$2,"",Curso[[#This Row],[Estudado]]-7)</f>
        <v/>
      </c>
      <c r="M1444" s="53" t="str">
        <f>IF((Curso[[#This Row],[Estudado]]-15)&lt;$H$2,"",Curso[[#This Row],[Estudado]]-15)</f>
        <v/>
      </c>
      <c r="N1444" s="53" t="str">
        <f>IF((Curso[[#This Row],[Estudado]]-30)&lt;$H$2,"",Curso[[#This Row],[Estudado]]-30)</f>
        <v/>
      </c>
      <c r="O1444" s="53" t="str">
        <f>IF((Curso[[#This Row],[Estudado]]-60)&lt;$H$2,"",Curso[[#This Row],[Estudado]]-60)</f>
        <v/>
      </c>
      <c r="P1444" s="53" t="str">
        <f>IF((Curso[[#This Row],[Estudado]]-120)&lt;$H$2,"",Curso[[#This Row],[Estudado]]-120)</f>
        <v/>
      </c>
      <c r="Q1444" s="48"/>
    </row>
    <row r="1445" spans="1:17" x14ac:dyDescent="0.25">
      <c r="A1445" s="44">
        <f t="shared" si="76"/>
        <v>1444</v>
      </c>
      <c r="B1445" s="44" t="s">
        <v>2394</v>
      </c>
      <c r="C1445" s="44" t="s">
        <v>1969</v>
      </c>
      <c r="D1445" s="45">
        <v>4.43287037037037E-3</v>
      </c>
      <c r="E1445" s="44"/>
      <c r="F1445" s="45">
        <f>Curso[[#This Row],[Tempo]]*$AG$4</f>
        <v>8.7912565778667257E-3</v>
      </c>
      <c r="G1445" s="46">
        <f t="shared" si="75"/>
        <v>10.394409928174678</v>
      </c>
      <c r="H1445" s="47">
        <f>_xlfn.XLOOKUP(Curso[[#This Row],[Tempo Progr Acum]],Controle[Tempo Esperado Acum],Controle[Data corrida],,1,1)</f>
        <v>44810</v>
      </c>
      <c r="I1445" s="44"/>
      <c r="J1445" s="48">
        <f ca="1">IF(Curso[[#This Row],[Data Prevista]]&gt;TODAY(),0,IF(Curso[[#This Row],[Data Prevista]]=TODAY(),3,2))</f>
        <v>0</v>
      </c>
      <c r="K1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5" s="53" t="str">
        <f>IF((Curso[[#This Row],[Estudado]]-7)&lt;$H$2,"",Curso[[#This Row],[Estudado]]-7)</f>
        <v/>
      </c>
      <c r="M1445" s="53" t="str">
        <f>IF((Curso[[#This Row],[Estudado]]-15)&lt;$H$2,"",Curso[[#This Row],[Estudado]]-15)</f>
        <v/>
      </c>
      <c r="N1445" s="53" t="str">
        <f>IF((Curso[[#This Row],[Estudado]]-30)&lt;$H$2,"",Curso[[#This Row],[Estudado]]-30)</f>
        <v/>
      </c>
      <c r="O1445" s="53" t="str">
        <f>IF((Curso[[#This Row],[Estudado]]-60)&lt;$H$2,"",Curso[[#This Row],[Estudado]]-60)</f>
        <v/>
      </c>
      <c r="P1445" s="53" t="str">
        <f>IF((Curso[[#This Row],[Estudado]]-120)&lt;$H$2,"",Curso[[#This Row],[Estudado]]-120)</f>
        <v/>
      </c>
      <c r="Q1445" s="48"/>
    </row>
    <row r="1446" spans="1:17" x14ac:dyDescent="0.25">
      <c r="A1446" s="44">
        <f t="shared" si="76"/>
        <v>1445</v>
      </c>
      <c r="B1446" s="44" t="s">
        <v>2394</v>
      </c>
      <c r="C1446" s="44" t="s">
        <v>1970</v>
      </c>
      <c r="D1446" s="45">
        <v>5.4745370370370373E-3</v>
      </c>
      <c r="E1446" s="44"/>
      <c r="F1446" s="45">
        <f>Curso[[#This Row],[Tempo]]*$AG$4</f>
        <v>1.0857087105302771E-2</v>
      </c>
      <c r="G1446" s="46">
        <f t="shared" si="75"/>
        <v>10.40526701527998</v>
      </c>
      <c r="H1446" s="47">
        <f>_xlfn.XLOOKUP(Curso[[#This Row],[Tempo Progr Acum]],Controle[Tempo Esperado Acum],Controle[Data corrida],,1,1)</f>
        <v>44810</v>
      </c>
      <c r="I1446" s="44"/>
      <c r="J1446" s="48">
        <f ca="1">IF(Curso[[#This Row],[Data Prevista]]&gt;TODAY(),0,IF(Curso[[#This Row],[Data Prevista]]=TODAY(),3,2))</f>
        <v>0</v>
      </c>
      <c r="K1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6" s="53" t="str">
        <f>IF((Curso[[#This Row],[Estudado]]-7)&lt;$H$2,"",Curso[[#This Row],[Estudado]]-7)</f>
        <v/>
      </c>
      <c r="M1446" s="53" t="str">
        <f>IF((Curso[[#This Row],[Estudado]]-15)&lt;$H$2,"",Curso[[#This Row],[Estudado]]-15)</f>
        <v/>
      </c>
      <c r="N1446" s="53" t="str">
        <f>IF((Curso[[#This Row],[Estudado]]-30)&lt;$H$2,"",Curso[[#This Row],[Estudado]]-30)</f>
        <v/>
      </c>
      <c r="O1446" s="53" t="str">
        <f>IF((Curso[[#This Row],[Estudado]]-60)&lt;$H$2,"",Curso[[#This Row],[Estudado]]-60)</f>
        <v/>
      </c>
      <c r="P1446" s="53" t="str">
        <f>IF((Curso[[#This Row],[Estudado]]-120)&lt;$H$2,"",Curso[[#This Row],[Estudado]]-120)</f>
        <v/>
      </c>
      <c r="Q1446" s="48"/>
    </row>
    <row r="1447" spans="1:17" x14ac:dyDescent="0.25">
      <c r="A1447" s="44">
        <f t="shared" si="76"/>
        <v>1446</v>
      </c>
      <c r="B1447" s="44" t="s">
        <v>2394</v>
      </c>
      <c r="C1447" s="44" t="s">
        <v>1971</v>
      </c>
      <c r="D1447" s="45">
        <v>4.9884259259259257E-3</v>
      </c>
      <c r="E1447" s="44"/>
      <c r="F1447" s="45">
        <f>Curso[[#This Row],[Tempo]]*$AG$4</f>
        <v>9.8930328591659497E-3</v>
      </c>
      <c r="G1447" s="46">
        <f t="shared" si="75"/>
        <v>10.415160048139146</v>
      </c>
      <c r="H1447" s="47">
        <f>_xlfn.XLOOKUP(Curso[[#This Row],[Tempo Progr Acum]],Controle[Tempo Esperado Acum],Controle[Data corrida],,1,1)</f>
        <v>44810</v>
      </c>
      <c r="I1447" s="44"/>
      <c r="J1447" s="48">
        <f ca="1">IF(Curso[[#This Row],[Data Prevista]]&gt;TODAY(),0,IF(Curso[[#This Row],[Data Prevista]]=TODAY(),3,2))</f>
        <v>0</v>
      </c>
      <c r="K1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7" s="53" t="str">
        <f>IF((Curso[[#This Row],[Estudado]]-7)&lt;$H$2,"",Curso[[#This Row],[Estudado]]-7)</f>
        <v/>
      </c>
      <c r="M1447" s="53" t="str">
        <f>IF((Curso[[#This Row],[Estudado]]-15)&lt;$H$2,"",Curso[[#This Row],[Estudado]]-15)</f>
        <v/>
      </c>
      <c r="N1447" s="53" t="str">
        <f>IF((Curso[[#This Row],[Estudado]]-30)&lt;$H$2,"",Curso[[#This Row],[Estudado]]-30)</f>
        <v/>
      </c>
      <c r="O1447" s="53" t="str">
        <f>IF((Curso[[#This Row],[Estudado]]-60)&lt;$H$2,"",Curso[[#This Row],[Estudado]]-60)</f>
        <v/>
      </c>
      <c r="P1447" s="53" t="str">
        <f>IF((Curso[[#This Row],[Estudado]]-120)&lt;$H$2,"",Curso[[#This Row],[Estudado]]-120)</f>
        <v/>
      </c>
      <c r="Q1447" s="48"/>
    </row>
    <row r="1448" spans="1:17" x14ac:dyDescent="0.25">
      <c r="A1448" s="44">
        <f t="shared" si="76"/>
        <v>1447</v>
      </c>
      <c r="B1448" s="44" t="s">
        <v>2394</v>
      </c>
      <c r="C1448" s="44" t="s">
        <v>1972</v>
      </c>
      <c r="D1448" s="45">
        <v>2.2222222222222222E-3</v>
      </c>
      <c r="E1448" s="44"/>
      <c r="F1448" s="45">
        <f>Curso[[#This Row],[Tempo]]*$AG$4</f>
        <v>4.4071051251968968E-3</v>
      </c>
      <c r="G1448" s="46">
        <f t="shared" si="75"/>
        <v>10.419567153264342</v>
      </c>
      <c r="H1448" s="47">
        <f>_xlfn.XLOOKUP(Curso[[#This Row],[Tempo Progr Acum]],Controle[Tempo Esperado Acum],Controle[Data corrida],,1,1)</f>
        <v>44810</v>
      </c>
      <c r="I1448" s="44"/>
      <c r="J1448" s="48">
        <f ca="1">IF(Curso[[#This Row],[Data Prevista]]&gt;TODAY(),0,IF(Curso[[#This Row],[Data Prevista]]=TODAY(),3,2))</f>
        <v>0</v>
      </c>
      <c r="K1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8" s="53" t="str">
        <f>IF((Curso[[#This Row],[Estudado]]-7)&lt;$H$2,"",Curso[[#This Row],[Estudado]]-7)</f>
        <v/>
      </c>
      <c r="M1448" s="53" t="str">
        <f>IF((Curso[[#This Row],[Estudado]]-15)&lt;$H$2,"",Curso[[#This Row],[Estudado]]-15)</f>
        <v/>
      </c>
      <c r="N1448" s="53" t="str">
        <f>IF((Curso[[#This Row],[Estudado]]-30)&lt;$H$2,"",Curso[[#This Row],[Estudado]]-30)</f>
        <v/>
      </c>
      <c r="O1448" s="53" t="str">
        <f>IF((Curso[[#This Row],[Estudado]]-60)&lt;$H$2,"",Curso[[#This Row],[Estudado]]-60)</f>
        <v/>
      </c>
      <c r="P1448" s="53" t="str">
        <f>IF((Curso[[#This Row],[Estudado]]-120)&lt;$H$2,"",Curso[[#This Row],[Estudado]]-120)</f>
        <v/>
      </c>
      <c r="Q1448" s="48"/>
    </row>
    <row r="1449" spans="1:17" x14ac:dyDescent="0.25">
      <c r="A1449" s="44">
        <f t="shared" si="76"/>
        <v>1448</v>
      </c>
      <c r="B1449" s="44" t="s">
        <v>2394</v>
      </c>
      <c r="C1449" s="44" t="s">
        <v>1973</v>
      </c>
      <c r="D1449" s="45">
        <v>6.215277777777777E-3</v>
      </c>
      <c r="E1449" s="44"/>
      <c r="F1449" s="45">
        <f>Curso[[#This Row],[Tempo]]*$AG$4</f>
        <v>1.2326122147035068E-2</v>
      </c>
      <c r="G1449" s="46">
        <f t="shared" si="75"/>
        <v>10.431893275411378</v>
      </c>
      <c r="H1449" s="47">
        <f>_xlfn.XLOOKUP(Curso[[#This Row],[Tempo Progr Acum]],Controle[Tempo Esperado Acum],Controle[Data corrida],,1,1)</f>
        <v>44810</v>
      </c>
      <c r="I1449" s="44"/>
      <c r="J1449" s="48">
        <f ca="1">IF(Curso[[#This Row],[Data Prevista]]&gt;TODAY(),0,IF(Curso[[#This Row],[Data Prevista]]=TODAY(),3,2))</f>
        <v>0</v>
      </c>
      <c r="K1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9" s="53" t="str">
        <f>IF((Curso[[#This Row],[Estudado]]-7)&lt;$H$2,"",Curso[[#This Row],[Estudado]]-7)</f>
        <v/>
      </c>
      <c r="M1449" s="53" t="str">
        <f>IF((Curso[[#This Row],[Estudado]]-15)&lt;$H$2,"",Curso[[#This Row],[Estudado]]-15)</f>
        <v/>
      </c>
      <c r="N1449" s="53" t="str">
        <f>IF((Curso[[#This Row],[Estudado]]-30)&lt;$H$2,"",Curso[[#This Row],[Estudado]]-30)</f>
        <v/>
      </c>
      <c r="O1449" s="53" t="str">
        <f>IF((Curso[[#This Row],[Estudado]]-60)&lt;$H$2,"",Curso[[#This Row],[Estudado]]-60)</f>
        <v/>
      </c>
      <c r="P1449" s="53" t="str">
        <f>IF((Curso[[#This Row],[Estudado]]-120)&lt;$H$2,"",Curso[[#This Row],[Estudado]]-120)</f>
        <v/>
      </c>
      <c r="Q1449" s="48"/>
    </row>
    <row r="1450" spans="1:17" x14ac:dyDescent="0.25">
      <c r="A1450" s="44">
        <f t="shared" si="76"/>
        <v>1449</v>
      </c>
      <c r="B1450" s="44" t="s">
        <v>2394</v>
      </c>
      <c r="C1450" s="44" t="s">
        <v>1974</v>
      </c>
      <c r="D1450" s="45">
        <v>6.0879629629629634E-3</v>
      </c>
      <c r="E1450" s="44"/>
      <c r="F1450" s="45">
        <f>Curso[[#This Row],[Tempo]]*$AG$4</f>
        <v>1.2073631749237331E-2</v>
      </c>
      <c r="G1450" s="46">
        <f t="shared" si="75"/>
        <v>10.443966907160615</v>
      </c>
      <c r="H1450" s="47">
        <f>_xlfn.XLOOKUP(Curso[[#This Row],[Tempo Progr Acum]],Controle[Tempo Esperado Acum],Controle[Data corrida],,1,1)</f>
        <v>44810</v>
      </c>
      <c r="I1450" s="44"/>
      <c r="J1450" s="48">
        <f ca="1">IF(Curso[[#This Row],[Data Prevista]]&gt;TODAY(),0,IF(Curso[[#This Row],[Data Prevista]]=TODAY(),3,2))</f>
        <v>0</v>
      </c>
      <c r="K1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0" s="53" t="str">
        <f>IF((Curso[[#This Row],[Estudado]]-7)&lt;$H$2,"",Curso[[#This Row],[Estudado]]-7)</f>
        <v/>
      </c>
      <c r="M1450" s="53" t="str">
        <f>IF((Curso[[#This Row],[Estudado]]-15)&lt;$H$2,"",Curso[[#This Row],[Estudado]]-15)</f>
        <v/>
      </c>
      <c r="N1450" s="53" t="str">
        <f>IF((Curso[[#This Row],[Estudado]]-30)&lt;$H$2,"",Curso[[#This Row],[Estudado]]-30)</f>
        <v/>
      </c>
      <c r="O1450" s="53" t="str">
        <f>IF((Curso[[#This Row],[Estudado]]-60)&lt;$H$2,"",Curso[[#This Row],[Estudado]]-60)</f>
        <v/>
      </c>
      <c r="P1450" s="53" t="str">
        <f>IF((Curso[[#This Row],[Estudado]]-120)&lt;$H$2,"",Curso[[#This Row],[Estudado]]-120)</f>
        <v/>
      </c>
      <c r="Q1450" s="48"/>
    </row>
    <row r="1451" spans="1:17" x14ac:dyDescent="0.25">
      <c r="A1451" s="44">
        <f t="shared" si="76"/>
        <v>1450</v>
      </c>
      <c r="B1451" s="44" t="s">
        <v>2394</v>
      </c>
      <c r="C1451" s="44" t="s">
        <v>1975</v>
      </c>
      <c r="D1451" s="45">
        <v>4.5949074074074078E-3</v>
      </c>
      <c r="E1451" s="44"/>
      <c r="F1451" s="45">
        <f>Curso[[#This Row],[Tempo]]*$AG$4</f>
        <v>9.112607993245668E-3</v>
      </c>
      <c r="G1451" s="46">
        <f t="shared" si="75"/>
        <v>10.45307951515386</v>
      </c>
      <c r="H1451" s="47">
        <f>_xlfn.XLOOKUP(Curso[[#This Row],[Tempo Progr Acum]],Controle[Tempo Esperado Acum],Controle[Data corrida],,1,1)</f>
        <v>44810</v>
      </c>
      <c r="I1451" s="44"/>
      <c r="J1451" s="48">
        <f ca="1">IF(Curso[[#This Row],[Data Prevista]]&gt;TODAY(),0,IF(Curso[[#This Row],[Data Prevista]]=TODAY(),3,2))</f>
        <v>0</v>
      </c>
      <c r="K1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1" s="53" t="str">
        <f>IF((Curso[[#This Row],[Estudado]]-7)&lt;$H$2,"",Curso[[#This Row],[Estudado]]-7)</f>
        <v/>
      </c>
      <c r="M1451" s="53" t="str">
        <f>IF((Curso[[#This Row],[Estudado]]-15)&lt;$H$2,"",Curso[[#This Row],[Estudado]]-15)</f>
        <v/>
      </c>
      <c r="N1451" s="53" t="str">
        <f>IF((Curso[[#This Row],[Estudado]]-30)&lt;$H$2,"",Curso[[#This Row],[Estudado]]-30)</f>
        <v/>
      </c>
      <c r="O1451" s="53" t="str">
        <f>IF((Curso[[#This Row],[Estudado]]-60)&lt;$H$2,"",Curso[[#This Row],[Estudado]]-60)</f>
        <v/>
      </c>
      <c r="P1451" s="53" t="str">
        <f>IF((Curso[[#This Row],[Estudado]]-120)&lt;$H$2,"",Curso[[#This Row],[Estudado]]-120)</f>
        <v/>
      </c>
      <c r="Q1451" s="48"/>
    </row>
    <row r="1452" spans="1:17" x14ac:dyDescent="0.25">
      <c r="A1452" s="44">
        <f t="shared" si="76"/>
        <v>1451</v>
      </c>
      <c r="B1452" s="44" t="s">
        <v>2394</v>
      </c>
      <c r="C1452" s="44" t="s">
        <v>1976</v>
      </c>
      <c r="D1452" s="45">
        <v>5.0462962962962961E-3</v>
      </c>
      <c r="E1452" s="44"/>
      <c r="F1452" s="45">
        <f>Curso[[#This Row],[Tempo]]*$AG$4</f>
        <v>1.0007801221801286E-2</v>
      </c>
      <c r="G1452" s="46">
        <f t="shared" si="75"/>
        <v>10.463087316375661</v>
      </c>
      <c r="H1452" s="47">
        <f>_xlfn.XLOOKUP(Curso[[#This Row],[Tempo Progr Acum]],Controle[Tempo Esperado Acum],Controle[Data corrida],,1,1)</f>
        <v>44811</v>
      </c>
      <c r="I1452" s="44"/>
      <c r="J1452" s="48">
        <f ca="1">IF(Curso[[#This Row],[Data Prevista]]&gt;TODAY(),0,IF(Curso[[#This Row],[Data Prevista]]=TODAY(),3,2))</f>
        <v>0</v>
      </c>
      <c r="K1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2" s="53" t="str">
        <f>IF((Curso[[#This Row],[Estudado]]-7)&lt;$H$2,"",Curso[[#This Row],[Estudado]]-7)</f>
        <v/>
      </c>
      <c r="M1452" s="53" t="str">
        <f>IF((Curso[[#This Row],[Estudado]]-15)&lt;$H$2,"",Curso[[#This Row],[Estudado]]-15)</f>
        <v/>
      </c>
      <c r="N1452" s="53" t="str">
        <f>IF((Curso[[#This Row],[Estudado]]-30)&lt;$H$2,"",Curso[[#This Row],[Estudado]]-30)</f>
        <v/>
      </c>
      <c r="O1452" s="53" t="str">
        <f>IF((Curso[[#This Row],[Estudado]]-60)&lt;$H$2,"",Curso[[#This Row],[Estudado]]-60)</f>
        <v/>
      </c>
      <c r="P1452" s="53" t="str">
        <f>IF((Curso[[#This Row],[Estudado]]-120)&lt;$H$2,"",Curso[[#This Row],[Estudado]]-120)</f>
        <v/>
      </c>
      <c r="Q1452" s="48"/>
    </row>
    <row r="1453" spans="1:17" x14ac:dyDescent="0.25">
      <c r="A1453" s="44">
        <f t="shared" si="76"/>
        <v>1452</v>
      </c>
      <c r="B1453" s="44" t="s">
        <v>2394</v>
      </c>
      <c r="C1453" s="44" t="s">
        <v>1977</v>
      </c>
      <c r="D1453" s="45">
        <v>4.9768518518518521E-3</v>
      </c>
      <c r="E1453" s="44"/>
      <c r="F1453" s="45">
        <f>Curso[[#This Row],[Tempo]]*$AG$4</f>
        <v>9.8700791866388835E-3</v>
      </c>
      <c r="G1453" s="46">
        <f t="shared" si="75"/>
        <v>10.4729573955623</v>
      </c>
      <c r="H1453" s="47">
        <f>_xlfn.XLOOKUP(Curso[[#This Row],[Tempo Progr Acum]],Controle[Tempo Esperado Acum],Controle[Data corrida],,1,1)</f>
        <v>44811</v>
      </c>
      <c r="I1453" s="44"/>
      <c r="J1453" s="48">
        <f ca="1">IF(Curso[[#This Row],[Data Prevista]]&gt;TODAY(),0,IF(Curso[[#This Row],[Data Prevista]]=TODAY(),3,2))</f>
        <v>0</v>
      </c>
      <c r="K1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3" s="53" t="str">
        <f>IF((Curso[[#This Row],[Estudado]]-7)&lt;$H$2,"",Curso[[#This Row],[Estudado]]-7)</f>
        <v/>
      </c>
      <c r="M1453" s="53" t="str">
        <f>IF((Curso[[#This Row],[Estudado]]-15)&lt;$H$2,"",Curso[[#This Row],[Estudado]]-15)</f>
        <v/>
      </c>
      <c r="N1453" s="53" t="str">
        <f>IF((Curso[[#This Row],[Estudado]]-30)&lt;$H$2,"",Curso[[#This Row],[Estudado]]-30)</f>
        <v/>
      </c>
      <c r="O1453" s="53" t="str">
        <f>IF((Curso[[#This Row],[Estudado]]-60)&lt;$H$2,"",Curso[[#This Row],[Estudado]]-60)</f>
        <v/>
      </c>
      <c r="P1453" s="53" t="str">
        <f>IF((Curso[[#This Row],[Estudado]]-120)&lt;$H$2,"",Curso[[#This Row],[Estudado]]-120)</f>
        <v/>
      </c>
      <c r="Q1453" s="48"/>
    </row>
    <row r="1454" spans="1:17" x14ac:dyDescent="0.25">
      <c r="A1454" s="44">
        <f t="shared" si="76"/>
        <v>1453</v>
      </c>
      <c r="B1454" s="44" t="s">
        <v>2394</v>
      </c>
      <c r="C1454" s="44" t="s">
        <v>1978</v>
      </c>
      <c r="D1454" s="45">
        <v>6.5856481481481478E-3</v>
      </c>
      <c r="E1454" s="44"/>
      <c r="F1454" s="45">
        <f>Curso[[#This Row],[Tempo]]*$AG$4</f>
        <v>1.3060639667901219E-2</v>
      </c>
      <c r="G1454" s="46">
        <f t="shared" si="75"/>
        <v>10.486018035230202</v>
      </c>
      <c r="H1454" s="47">
        <f>_xlfn.XLOOKUP(Curso[[#This Row],[Tempo Progr Acum]],Controle[Tempo Esperado Acum],Controle[Data corrida],,1,1)</f>
        <v>44811</v>
      </c>
      <c r="I1454" s="44"/>
      <c r="J1454" s="48">
        <f ca="1">IF(Curso[[#This Row],[Data Prevista]]&gt;TODAY(),0,IF(Curso[[#This Row],[Data Prevista]]=TODAY(),3,2))</f>
        <v>0</v>
      </c>
      <c r="K1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4" s="53" t="str">
        <f>IF((Curso[[#This Row],[Estudado]]-7)&lt;$H$2,"",Curso[[#This Row],[Estudado]]-7)</f>
        <v/>
      </c>
      <c r="M1454" s="53" t="str">
        <f>IF((Curso[[#This Row],[Estudado]]-15)&lt;$H$2,"",Curso[[#This Row],[Estudado]]-15)</f>
        <v/>
      </c>
      <c r="N1454" s="53" t="str">
        <f>IF((Curso[[#This Row],[Estudado]]-30)&lt;$H$2,"",Curso[[#This Row],[Estudado]]-30)</f>
        <v/>
      </c>
      <c r="O1454" s="53" t="str">
        <f>IF((Curso[[#This Row],[Estudado]]-60)&lt;$H$2,"",Curso[[#This Row],[Estudado]]-60)</f>
        <v/>
      </c>
      <c r="P1454" s="53" t="str">
        <f>IF((Curso[[#This Row],[Estudado]]-120)&lt;$H$2,"",Curso[[#This Row],[Estudado]]-120)</f>
        <v/>
      </c>
      <c r="Q1454" s="48"/>
    </row>
    <row r="1455" spans="1:17" x14ac:dyDescent="0.25">
      <c r="A1455" s="44">
        <f t="shared" si="76"/>
        <v>1454</v>
      </c>
      <c r="B1455" s="44" t="s">
        <v>2394</v>
      </c>
      <c r="C1455" s="44" t="s">
        <v>1979</v>
      </c>
      <c r="D1455" s="45">
        <v>2.9629629629629632E-3</v>
      </c>
      <c r="E1455" s="44"/>
      <c r="F1455" s="45">
        <f>Curso[[#This Row],[Tempo]]*$AG$4</f>
        <v>5.8761401669291963E-3</v>
      </c>
      <c r="G1455" s="46">
        <f t="shared" si="75"/>
        <v>10.491894175397132</v>
      </c>
      <c r="H1455" s="47">
        <f>_xlfn.XLOOKUP(Curso[[#This Row],[Tempo Progr Acum]],Controle[Tempo Esperado Acum],Controle[Data corrida],,1,1)</f>
        <v>44811</v>
      </c>
      <c r="I1455" s="44"/>
      <c r="J1455" s="48">
        <f ca="1">IF(Curso[[#This Row],[Data Prevista]]&gt;TODAY(),0,IF(Curso[[#This Row],[Data Prevista]]=TODAY(),3,2))</f>
        <v>0</v>
      </c>
      <c r="K1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5" s="53" t="str">
        <f>IF((Curso[[#This Row],[Estudado]]-7)&lt;$H$2,"",Curso[[#This Row],[Estudado]]-7)</f>
        <v/>
      </c>
      <c r="M1455" s="53" t="str">
        <f>IF((Curso[[#This Row],[Estudado]]-15)&lt;$H$2,"",Curso[[#This Row],[Estudado]]-15)</f>
        <v/>
      </c>
      <c r="N1455" s="53" t="str">
        <f>IF((Curso[[#This Row],[Estudado]]-30)&lt;$H$2,"",Curso[[#This Row],[Estudado]]-30)</f>
        <v/>
      </c>
      <c r="O1455" s="53" t="str">
        <f>IF((Curso[[#This Row],[Estudado]]-60)&lt;$H$2,"",Curso[[#This Row],[Estudado]]-60)</f>
        <v/>
      </c>
      <c r="P1455" s="53" t="str">
        <f>IF((Curso[[#This Row],[Estudado]]-120)&lt;$H$2,"",Curso[[#This Row],[Estudado]]-120)</f>
        <v/>
      </c>
      <c r="Q1455" s="48"/>
    </row>
    <row r="1456" spans="1:17" x14ac:dyDescent="0.25">
      <c r="A1456" s="44">
        <f t="shared" si="76"/>
        <v>1455</v>
      </c>
      <c r="B1456" s="44" t="s">
        <v>2394</v>
      </c>
      <c r="C1456" s="44" t="s">
        <v>1980</v>
      </c>
      <c r="D1456" s="45">
        <v>4.1666666666666666E-3</v>
      </c>
      <c r="E1456" s="44"/>
      <c r="F1456" s="45">
        <f>Curso[[#This Row],[Tempo]]*$AG$4</f>
        <v>8.2633221097441808E-3</v>
      </c>
      <c r="G1456" s="46">
        <f t="shared" si="75"/>
        <v>10.500157497506876</v>
      </c>
      <c r="H1456" s="47">
        <f>_xlfn.XLOOKUP(Curso[[#This Row],[Tempo Progr Acum]],Controle[Tempo Esperado Acum],Controle[Data corrida],,1,1)</f>
        <v>44811</v>
      </c>
      <c r="I1456" s="44"/>
      <c r="J1456" s="48">
        <f ca="1">IF(Curso[[#This Row],[Data Prevista]]&gt;TODAY(),0,IF(Curso[[#This Row],[Data Prevista]]=TODAY(),3,2))</f>
        <v>0</v>
      </c>
      <c r="K1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6" s="53" t="str">
        <f>IF((Curso[[#This Row],[Estudado]]-7)&lt;$H$2,"",Curso[[#This Row],[Estudado]]-7)</f>
        <v/>
      </c>
      <c r="M1456" s="53" t="str">
        <f>IF((Curso[[#This Row],[Estudado]]-15)&lt;$H$2,"",Curso[[#This Row],[Estudado]]-15)</f>
        <v/>
      </c>
      <c r="N1456" s="53" t="str">
        <f>IF((Curso[[#This Row],[Estudado]]-30)&lt;$H$2,"",Curso[[#This Row],[Estudado]]-30)</f>
        <v/>
      </c>
      <c r="O1456" s="53" t="str">
        <f>IF((Curso[[#This Row],[Estudado]]-60)&lt;$H$2,"",Curso[[#This Row],[Estudado]]-60)</f>
        <v/>
      </c>
      <c r="P1456" s="53" t="str">
        <f>IF((Curso[[#This Row],[Estudado]]-120)&lt;$H$2,"",Curso[[#This Row],[Estudado]]-120)</f>
        <v/>
      </c>
      <c r="Q1456" s="48"/>
    </row>
    <row r="1457" spans="1:17" x14ac:dyDescent="0.25">
      <c r="A1457" s="44">
        <f t="shared" si="76"/>
        <v>1456</v>
      </c>
      <c r="B1457" s="44" t="s">
        <v>2394</v>
      </c>
      <c r="C1457" s="44" t="s">
        <v>1981</v>
      </c>
      <c r="D1457" s="45">
        <v>3.5416666666666665E-3</v>
      </c>
      <c r="E1457" s="44"/>
      <c r="F1457" s="45">
        <f>Curso[[#This Row],[Tempo]]*$AG$4</f>
        <v>7.0238237932825536E-3</v>
      </c>
      <c r="G1457" s="46">
        <f t="shared" si="75"/>
        <v>10.507181321300159</v>
      </c>
      <c r="H1457" s="47">
        <f>_xlfn.XLOOKUP(Curso[[#This Row],[Tempo Progr Acum]],Controle[Tempo Esperado Acum],Controle[Data corrida],,1,1)</f>
        <v>44811</v>
      </c>
      <c r="I1457" s="44"/>
      <c r="J1457" s="48">
        <f ca="1">IF(Curso[[#This Row],[Data Prevista]]&gt;TODAY(),0,IF(Curso[[#This Row],[Data Prevista]]=TODAY(),3,2))</f>
        <v>0</v>
      </c>
      <c r="K1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7" s="53" t="str">
        <f>IF((Curso[[#This Row],[Estudado]]-7)&lt;$H$2,"",Curso[[#This Row],[Estudado]]-7)</f>
        <v/>
      </c>
      <c r="M1457" s="53" t="str">
        <f>IF((Curso[[#This Row],[Estudado]]-15)&lt;$H$2,"",Curso[[#This Row],[Estudado]]-15)</f>
        <v/>
      </c>
      <c r="N1457" s="53" t="str">
        <f>IF((Curso[[#This Row],[Estudado]]-30)&lt;$H$2,"",Curso[[#This Row],[Estudado]]-30)</f>
        <v/>
      </c>
      <c r="O1457" s="53" t="str">
        <f>IF((Curso[[#This Row],[Estudado]]-60)&lt;$H$2,"",Curso[[#This Row],[Estudado]]-60)</f>
        <v/>
      </c>
      <c r="P1457" s="53" t="str">
        <f>IF((Curso[[#This Row],[Estudado]]-120)&lt;$H$2,"",Curso[[#This Row],[Estudado]]-120)</f>
        <v/>
      </c>
      <c r="Q1457" s="48"/>
    </row>
    <row r="1458" spans="1:17" x14ac:dyDescent="0.25">
      <c r="A1458" s="44">
        <f t="shared" si="76"/>
        <v>1457</v>
      </c>
      <c r="B1458" s="44" t="s">
        <v>2394</v>
      </c>
      <c r="C1458" s="44" t="s">
        <v>1982</v>
      </c>
      <c r="D1458" s="45">
        <v>1.9791666666666668E-3</v>
      </c>
      <c r="E1458" s="44"/>
      <c r="F1458" s="45">
        <f>Curso[[#This Row],[Tempo]]*$AG$4</f>
        <v>3.925078002128486E-3</v>
      </c>
      <c r="G1458" s="46">
        <f t="shared" si="75"/>
        <v>10.511106399302287</v>
      </c>
      <c r="H1458" s="47">
        <f>_xlfn.XLOOKUP(Curso[[#This Row],[Tempo Progr Acum]],Controle[Tempo Esperado Acum],Controle[Data corrida],,1,1)</f>
        <v>44811</v>
      </c>
      <c r="I1458" s="44"/>
      <c r="J1458" s="48">
        <f ca="1">IF(Curso[[#This Row],[Data Prevista]]&gt;TODAY(),0,IF(Curso[[#This Row],[Data Prevista]]=TODAY(),3,2))</f>
        <v>0</v>
      </c>
      <c r="K1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8" s="53" t="str">
        <f>IF((Curso[[#This Row],[Estudado]]-7)&lt;$H$2,"",Curso[[#This Row],[Estudado]]-7)</f>
        <v/>
      </c>
      <c r="M1458" s="53" t="str">
        <f>IF((Curso[[#This Row],[Estudado]]-15)&lt;$H$2,"",Curso[[#This Row],[Estudado]]-15)</f>
        <v/>
      </c>
      <c r="N1458" s="53" t="str">
        <f>IF((Curso[[#This Row],[Estudado]]-30)&lt;$H$2,"",Curso[[#This Row],[Estudado]]-30)</f>
        <v/>
      </c>
      <c r="O1458" s="53" t="str">
        <f>IF((Curso[[#This Row],[Estudado]]-60)&lt;$H$2,"",Curso[[#This Row],[Estudado]]-60)</f>
        <v/>
      </c>
      <c r="P1458" s="53" t="str">
        <f>IF((Curso[[#This Row],[Estudado]]-120)&lt;$H$2,"",Curso[[#This Row],[Estudado]]-120)</f>
        <v/>
      </c>
      <c r="Q1458" s="48"/>
    </row>
    <row r="1459" spans="1:17" x14ac:dyDescent="0.25">
      <c r="A1459" s="44">
        <f t="shared" si="76"/>
        <v>1458</v>
      </c>
      <c r="B1459" s="44" t="s">
        <v>2394</v>
      </c>
      <c r="C1459" s="44" t="s">
        <v>1983</v>
      </c>
      <c r="D1459" s="45">
        <v>3.6689814814814814E-3</v>
      </c>
      <c r="E1459" s="44"/>
      <c r="F1459" s="45">
        <f>Curso[[#This Row],[Tempo]]*$AG$4</f>
        <v>7.276314191080293E-3</v>
      </c>
      <c r="G1459" s="46">
        <f t="shared" si="75"/>
        <v>10.518382713493367</v>
      </c>
      <c r="H1459" s="47">
        <f>_xlfn.XLOOKUP(Curso[[#This Row],[Tempo Progr Acum]],Controle[Tempo Esperado Acum],Controle[Data corrida],,1,1)</f>
        <v>44811</v>
      </c>
      <c r="I1459" s="44"/>
      <c r="J1459" s="48">
        <f ca="1">IF(Curso[[#This Row],[Data Prevista]]&gt;TODAY(),0,IF(Curso[[#This Row],[Data Prevista]]=TODAY(),3,2))</f>
        <v>0</v>
      </c>
      <c r="K1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9" s="53" t="str">
        <f>IF((Curso[[#This Row],[Estudado]]-7)&lt;$H$2,"",Curso[[#This Row],[Estudado]]-7)</f>
        <v/>
      </c>
      <c r="M1459" s="53" t="str">
        <f>IF((Curso[[#This Row],[Estudado]]-15)&lt;$H$2,"",Curso[[#This Row],[Estudado]]-15)</f>
        <v/>
      </c>
      <c r="N1459" s="53" t="str">
        <f>IF((Curso[[#This Row],[Estudado]]-30)&lt;$H$2,"",Curso[[#This Row],[Estudado]]-30)</f>
        <v/>
      </c>
      <c r="O1459" s="53" t="str">
        <f>IF((Curso[[#This Row],[Estudado]]-60)&lt;$H$2,"",Curso[[#This Row],[Estudado]]-60)</f>
        <v/>
      </c>
      <c r="P1459" s="53" t="str">
        <f>IF((Curso[[#This Row],[Estudado]]-120)&lt;$H$2,"",Curso[[#This Row],[Estudado]]-120)</f>
        <v/>
      </c>
      <c r="Q1459" s="48"/>
    </row>
    <row r="1460" spans="1:17" x14ac:dyDescent="0.25">
      <c r="A1460" s="44">
        <f t="shared" si="76"/>
        <v>1459</v>
      </c>
      <c r="B1460" s="44" t="s">
        <v>2394</v>
      </c>
      <c r="C1460" s="44" t="s">
        <v>1984</v>
      </c>
      <c r="D1460" s="45">
        <v>3.9814814814814817E-3</v>
      </c>
      <c r="E1460" s="44"/>
      <c r="F1460" s="45">
        <f>Curso[[#This Row],[Tempo]]*$AG$4</f>
        <v>7.8960633493111061E-3</v>
      </c>
      <c r="G1460" s="46">
        <f t="shared" si="75"/>
        <v>10.526278776842677</v>
      </c>
      <c r="H1460" s="47">
        <f>_xlfn.XLOOKUP(Curso[[#This Row],[Tempo Progr Acum]],Controle[Tempo Esperado Acum],Controle[Data corrida],,1,1)</f>
        <v>44811</v>
      </c>
      <c r="I1460" s="44"/>
      <c r="J1460" s="48">
        <f ca="1">IF(Curso[[#This Row],[Data Prevista]]&gt;TODAY(),0,IF(Curso[[#This Row],[Data Prevista]]=TODAY(),3,2))</f>
        <v>0</v>
      </c>
      <c r="K1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0" s="53" t="str">
        <f>IF((Curso[[#This Row],[Estudado]]-7)&lt;$H$2,"",Curso[[#This Row],[Estudado]]-7)</f>
        <v/>
      </c>
      <c r="M1460" s="53" t="str">
        <f>IF((Curso[[#This Row],[Estudado]]-15)&lt;$H$2,"",Curso[[#This Row],[Estudado]]-15)</f>
        <v/>
      </c>
      <c r="N1460" s="53" t="str">
        <f>IF((Curso[[#This Row],[Estudado]]-30)&lt;$H$2,"",Curso[[#This Row],[Estudado]]-30)</f>
        <v/>
      </c>
      <c r="O1460" s="53" t="str">
        <f>IF((Curso[[#This Row],[Estudado]]-60)&lt;$H$2,"",Curso[[#This Row],[Estudado]]-60)</f>
        <v/>
      </c>
      <c r="P1460" s="53" t="str">
        <f>IF((Curso[[#This Row],[Estudado]]-120)&lt;$H$2,"",Curso[[#This Row],[Estudado]]-120)</f>
        <v/>
      </c>
      <c r="Q1460" s="48"/>
    </row>
    <row r="1461" spans="1:17" x14ac:dyDescent="0.25">
      <c r="A1461" s="44">
        <f t="shared" si="76"/>
        <v>1460</v>
      </c>
      <c r="B1461" s="44" t="s">
        <v>2394</v>
      </c>
      <c r="C1461" s="44" t="s">
        <v>1985</v>
      </c>
      <c r="D1461" s="45">
        <v>6.8171296296296296E-3</v>
      </c>
      <c r="E1461" s="44"/>
      <c r="F1461" s="45">
        <f>Curso[[#This Row],[Tempo]]*$AG$4</f>
        <v>1.3519713118442562E-2</v>
      </c>
      <c r="G1461" s="46">
        <f t="shared" si="75"/>
        <v>10.53979848996112</v>
      </c>
      <c r="H1461" s="47">
        <f>_xlfn.XLOOKUP(Curso[[#This Row],[Tempo Progr Acum]],Controle[Tempo Esperado Acum],Controle[Data corrida],,1,1)</f>
        <v>44811</v>
      </c>
      <c r="I1461" s="44"/>
      <c r="J1461" s="48">
        <f ca="1">IF(Curso[[#This Row],[Data Prevista]]&gt;TODAY(),0,IF(Curso[[#This Row],[Data Prevista]]=TODAY(),3,2))</f>
        <v>0</v>
      </c>
      <c r="K1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1" s="53" t="str">
        <f>IF((Curso[[#This Row],[Estudado]]-7)&lt;$H$2,"",Curso[[#This Row],[Estudado]]-7)</f>
        <v/>
      </c>
      <c r="M1461" s="53" t="str">
        <f>IF((Curso[[#This Row],[Estudado]]-15)&lt;$H$2,"",Curso[[#This Row],[Estudado]]-15)</f>
        <v/>
      </c>
      <c r="N1461" s="53" t="str">
        <f>IF((Curso[[#This Row],[Estudado]]-30)&lt;$H$2,"",Curso[[#This Row],[Estudado]]-30)</f>
        <v/>
      </c>
      <c r="O1461" s="53" t="str">
        <f>IF((Curso[[#This Row],[Estudado]]-60)&lt;$H$2,"",Curso[[#This Row],[Estudado]]-60)</f>
        <v/>
      </c>
      <c r="P1461" s="53" t="str">
        <f>IF((Curso[[#This Row],[Estudado]]-120)&lt;$H$2,"",Curso[[#This Row],[Estudado]]-120)</f>
        <v/>
      </c>
      <c r="Q1461" s="48"/>
    </row>
    <row r="1462" spans="1:17" x14ac:dyDescent="0.25">
      <c r="A1462" s="44">
        <f t="shared" si="76"/>
        <v>1461</v>
      </c>
      <c r="B1462" s="44" t="s">
        <v>2394</v>
      </c>
      <c r="C1462" s="44" t="s">
        <v>1986</v>
      </c>
      <c r="D1462" s="45">
        <v>4.8842592592592592E-3</v>
      </c>
      <c r="E1462" s="44"/>
      <c r="F1462" s="45">
        <f>Curso[[#This Row],[Tempo]]*$AG$4</f>
        <v>9.6864498064223453E-3</v>
      </c>
      <c r="G1462" s="46">
        <f t="shared" si="75"/>
        <v>10.549484939767542</v>
      </c>
      <c r="H1462" s="47">
        <f>_xlfn.XLOOKUP(Curso[[#This Row],[Tempo Progr Acum]],Controle[Tempo Esperado Acum],Controle[Data corrida],,1,1)</f>
        <v>44812</v>
      </c>
      <c r="I1462" s="44"/>
      <c r="J1462" s="48">
        <f ca="1">IF(Curso[[#This Row],[Data Prevista]]&gt;TODAY(),0,IF(Curso[[#This Row],[Data Prevista]]=TODAY(),3,2))</f>
        <v>0</v>
      </c>
      <c r="K1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2" s="53" t="str">
        <f>IF((Curso[[#This Row],[Estudado]]-7)&lt;$H$2,"",Curso[[#This Row],[Estudado]]-7)</f>
        <v/>
      </c>
      <c r="M1462" s="53" t="str">
        <f>IF((Curso[[#This Row],[Estudado]]-15)&lt;$H$2,"",Curso[[#This Row],[Estudado]]-15)</f>
        <v/>
      </c>
      <c r="N1462" s="53" t="str">
        <f>IF((Curso[[#This Row],[Estudado]]-30)&lt;$H$2,"",Curso[[#This Row],[Estudado]]-30)</f>
        <v/>
      </c>
      <c r="O1462" s="53" t="str">
        <f>IF((Curso[[#This Row],[Estudado]]-60)&lt;$H$2,"",Curso[[#This Row],[Estudado]]-60)</f>
        <v/>
      </c>
      <c r="P1462" s="53" t="str">
        <f>IF((Curso[[#This Row],[Estudado]]-120)&lt;$H$2,"",Curso[[#This Row],[Estudado]]-120)</f>
        <v/>
      </c>
      <c r="Q1462" s="48"/>
    </row>
    <row r="1463" spans="1:17" x14ac:dyDescent="0.25">
      <c r="A1463" s="44">
        <f t="shared" si="76"/>
        <v>1462</v>
      </c>
      <c r="B1463" s="44" t="s">
        <v>2394</v>
      </c>
      <c r="C1463" s="44" t="s">
        <v>1987</v>
      </c>
      <c r="D1463" s="45">
        <v>5.4629629629629629E-3</v>
      </c>
      <c r="E1463" s="44"/>
      <c r="F1463" s="45">
        <f>Curso[[#This Row],[Tempo]]*$AG$4</f>
        <v>1.0834133432775703E-2</v>
      </c>
      <c r="G1463" s="46">
        <f t="shared" si="75"/>
        <v>10.560319073200317</v>
      </c>
      <c r="H1463" s="47">
        <f>_xlfn.XLOOKUP(Curso[[#This Row],[Tempo Progr Acum]],Controle[Tempo Esperado Acum],Controle[Data corrida],,1,1)</f>
        <v>44812</v>
      </c>
      <c r="I1463" s="44"/>
      <c r="J1463" s="48">
        <f ca="1">IF(Curso[[#This Row],[Data Prevista]]&gt;TODAY(),0,IF(Curso[[#This Row],[Data Prevista]]=TODAY(),3,2))</f>
        <v>0</v>
      </c>
      <c r="K1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3" s="53" t="str">
        <f>IF((Curso[[#This Row],[Estudado]]-7)&lt;$H$2,"",Curso[[#This Row],[Estudado]]-7)</f>
        <v/>
      </c>
      <c r="M1463" s="53" t="str">
        <f>IF((Curso[[#This Row],[Estudado]]-15)&lt;$H$2,"",Curso[[#This Row],[Estudado]]-15)</f>
        <v/>
      </c>
      <c r="N1463" s="53" t="str">
        <f>IF((Curso[[#This Row],[Estudado]]-30)&lt;$H$2,"",Curso[[#This Row],[Estudado]]-30)</f>
        <v/>
      </c>
      <c r="O1463" s="53" t="str">
        <f>IF((Curso[[#This Row],[Estudado]]-60)&lt;$H$2,"",Curso[[#This Row],[Estudado]]-60)</f>
        <v/>
      </c>
      <c r="P1463" s="53" t="str">
        <f>IF((Curso[[#This Row],[Estudado]]-120)&lt;$H$2,"",Curso[[#This Row],[Estudado]]-120)</f>
        <v/>
      </c>
      <c r="Q1463" s="48"/>
    </row>
    <row r="1464" spans="1:17" x14ac:dyDescent="0.25">
      <c r="A1464" s="44">
        <f t="shared" si="76"/>
        <v>1463</v>
      </c>
      <c r="B1464" s="44" t="s">
        <v>2394</v>
      </c>
      <c r="C1464" s="44" t="s">
        <v>1988</v>
      </c>
      <c r="D1464" s="45">
        <v>4.6296296296296302E-3</v>
      </c>
      <c r="E1464" s="44"/>
      <c r="F1464" s="45">
        <f>Curso[[#This Row],[Tempo]]*$AG$4</f>
        <v>9.1814690108268683E-3</v>
      </c>
      <c r="G1464" s="46">
        <f t="shared" si="75"/>
        <v>10.569500542211143</v>
      </c>
      <c r="H1464" s="47">
        <f>_xlfn.XLOOKUP(Curso[[#This Row],[Tempo Progr Acum]],Controle[Tempo Esperado Acum],Controle[Data corrida],,1,1)</f>
        <v>44812</v>
      </c>
      <c r="I1464" s="44"/>
      <c r="J1464" s="48">
        <f ca="1">IF(Curso[[#This Row],[Data Prevista]]&gt;TODAY(),0,IF(Curso[[#This Row],[Data Prevista]]=TODAY(),3,2))</f>
        <v>0</v>
      </c>
      <c r="K1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4" s="53" t="str">
        <f>IF((Curso[[#This Row],[Estudado]]-7)&lt;$H$2,"",Curso[[#This Row],[Estudado]]-7)</f>
        <v/>
      </c>
      <c r="M1464" s="53" t="str">
        <f>IF((Curso[[#This Row],[Estudado]]-15)&lt;$H$2,"",Curso[[#This Row],[Estudado]]-15)</f>
        <v/>
      </c>
      <c r="N1464" s="53" t="str">
        <f>IF((Curso[[#This Row],[Estudado]]-30)&lt;$H$2,"",Curso[[#This Row],[Estudado]]-30)</f>
        <v/>
      </c>
      <c r="O1464" s="53" t="str">
        <f>IF((Curso[[#This Row],[Estudado]]-60)&lt;$H$2,"",Curso[[#This Row],[Estudado]]-60)</f>
        <v/>
      </c>
      <c r="P1464" s="53" t="str">
        <f>IF((Curso[[#This Row],[Estudado]]-120)&lt;$H$2,"",Curso[[#This Row],[Estudado]]-120)</f>
        <v/>
      </c>
      <c r="Q1464" s="48"/>
    </row>
    <row r="1465" spans="1:17" x14ac:dyDescent="0.25">
      <c r="A1465" s="44">
        <f t="shared" si="76"/>
        <v>1464</v>
      </c>
      <c r="B1465" s="44" t="s">
        <v>2394</v>
      </c>
      <c r="C1465" s="44" t="s">
        <v>1989</v>
      </c>
      <c r="D1465" s="45">
        <v>6.192129629629629E-3</v>
      </c>
      <c r="E1465" s="44"/>
      <c r="F1465" s="45">
        <f>Curso[[#This Row],[Tempo]]*$AG$4</f>
        <v>1.2280214801980934E-2</v>
      </c>
      <c r="G1465" s="46">
        <f t="shared" si="75"/>
        <v>10.581780757013124</v>
      </c>
      <c r="H1465" s="47">
        <f>_xlfn.XLOOKUP(Curso[[#This Row],[Tempo Progr Acum]],Controle[Tempo Esperado Acum],Controle[Data corrida],,1,1)</f>
        <v>44812</v>
      </c>
      <c r="I1465" s="44"/>
      <c r="J1465" s="48">
        <f ca="1">IF(Curso[[#This Row],[Data Prevista]]&gt;TODAY(),0,IF(Curso[[#This Row],[Data Prevista]]=TODAY(),3,2))</f>
        <v>0</v>
      </c>
      <c r="K1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5" s="53" t="str">
        <f>IF((Curso[[#This Row],[Estudado]]-7)&lt;$H$2,"",Curso[[#This Row],[Estudado]]-7)</f>
        <v/>
      </c>
      <c r="M1465" s="53" t="str">
        <f>IF((Curso[[#This Row],[Estudado]]-15)&lt;$H$2,"",Curso[[#This Row],[Estudado]]-15)</f>
        <v/>
      </c>
      <c r="N1465" s="53" t="str">
        <f>IF((Curso[[#This Row],[Estudado]]-30)&lt;$H$2,"",Curso[[#This Row],[Estudado]]-30)</f>
        <v/>
      </c>
      <c r="O1465" s="53" t="str">
        <f>IF((Curso[[#This Row],[Estudado]]-60)&lt;$H$2,"",Curso[[#This Row],[Estudado]]-60)</f>
        <v/>
      </c>
      <c r="P1465" s="53" t="str">
        <f>IF((Curso[[#This Row],[Estudado]]-120)&lt;$H$2,"",Curso[[#This Row],[Estudado]]-120)</f>
        <v/>
      </c>
      <c r="Q1465" s="48"/>
    </row>
    <row r="1466" spans="1:17" x14ac:dyDescent="0.25">
      <c r="A1466" s="44">
        <f t="shared" si="76"/>
        <v>1465</v>
      </c>
      <c r="B1466" s="44" t="s">
        <v>2394</v>
      </c>
      <c r="C1466" s="44" t="s">
        <v>1990</v>
      </c>
      <c r="D1466" s="45">
        <v>5.7060185185185183E-3</v>
      </c>
      <c r="E1466" s="44"/>
      <c r="F1466" s="45">
        <f>Curso[[#This Row],[Tempo]]*$AG$4</f>
        <v>1.1316160555844114E-2</v>
      </c>
      <c r="G1466" s="46">
        <f t="shared" si="75"/>
        <v>10.593096917568969</v>
      </c>
      <c r="H1466" s="47">
        <f>_xlfn.XLOOKUP(Curso[[#This Row],[Tempo Progr Acum]],Controle[Tempo Esperado Acum],Controle[Data corrida],,1,1)</f>
        <v>44812</v>
      </c>
      <c r="I1466" s="44"/>
      <c r="J1466" s="48">
        <f ca="1">IF(Curso[[#This Row],[Data Prevista]]&gt;TODAY(),0,IF(Curso[[#This Row],[Data Prevista]]=TODAY(),3,2))</f>
        <v>0</v>
      </c>
      <c r="K1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6" s="53" t="str">
        <f>IF((Curso[[#This Row],[Estudado]]-7)&lt;$H$2,"",Curso[[#This Row],[Estudado]]-7)</f>
        <v/>
      </c>
      <c r="M1466" s="53" t="str">
        <f>IF((Curso[[#This Row],[Estudado]]-15)&lt;$H$2,"",Curso[[#This Row],[Estudado]]-15)</f>
        <v/>
      </c>
      <c r="N1466" s="53" t="str">
        <f>IF((Curso[[#This Row],[Estudado]]-30)&lt;$H$2,"",Curso[[#This Row],[Estudado]]-30)</f>
        <v/>
      </c>
      <c r="O1466" s="53" t="str">
        <f>IF((Curso[[#This Row],[Estudado]]-60)&lt;$H$2,"",Curso[[#This Row],[Estudado]]-60)</f>
        <v/>
      </c>
      <c r="P1466" s="53" t="str">
        <f>IF((Curso[[#This Row],[Estudado]]-120)&lt;$H$2,"",Curso[[#This Row],[Estudado]]-120)</f>
        <v/>
      </c>
      <c r="Q1466" s="48"/>
    </row>
    <row r="1467" spans="1:17" x14ac:dyDescent="0.25">
      <c r="A1467" s="44">
        <f t="shared" si="76"/>
        <v>1466</v>
      </c>
      <c r="B1467" s="44" t="s">
        <v>2394</v>
      </c>
      <c r="C1467" s="44" t="s">
        <v>1991</v>
      </c>
      <c r="D1467" s="45">
        <v>1.9560185185185184E-3</v>
      </c>
      <c r="E1467" s="44"/>
      <c r="F1467" s="45">
        <f>Curso[[#This Row],[Tempo]]*$AG$4</f>
        <v>3.8791706570743515E-3</v>
      </c>
      <c r="G1467" s="46">
        <f t="shared" si="75"/>
        <v>10.596976088226043</v>
      </c>
      <c r="H1467" s="47">
        <f>_xlfn.XLOOKUP(Curso[[#This Row],[Tempo Progr Acum]],Controle[Tempo Esperado Acum],Controle[Data corrida],,1,1)</f>
        <v>44812</v>
      </c>
      <c r="I1467" s="44"/>
      <c r="J1467" s="48">
        <f ca="1">IF(Curso[[#This Row],[Data Prevista]]&gt;TODAY(),0,IF(Curso[[#This Row],[Data Prevista]]=TODAY(),3,2))</f>
        <v>0</v>
      </c>
      <c r="K1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7" s="53" t="str">
        <f>IF((Curso[[#This Row],[Estudado]]-7)&lt;$H$2,"",Curso[[#This Row],[Estudado]]-7)</f>
        <v/>
      </c>
      <c r="M1467" s="53" t="str">
        <f>IF((Curso[[#This Row],[Estudado]]-15)&lt;$H$2,"",Curso[[#This Row],[Estudado]]-15)</f>
        <v/>
      </c>
      <c r="N1467" s="53" t="str">
        <f>IF((Curso[[#This Row],[Estudado]]-30)&lt;$H$2,"",Curso[[#This Row],[Estudado]]-30)</f>
        <v/>
      </c>
      <c r="O1467" s="53" t="str">
        <f>IF((Curso[[#This Row],[Estudado]]-60)&lt;$H$2,"",Curso[[#This Row],[Estudado]]-60)</f>
        <v/>
      </c>
      <c r="P1467" s="53" t="str">
        <f>IF((Curso[[#This Row],[Estudado]]-120)&lt;$H$2,"",Curso[[#This Row],[Estudado]]-120)</f>
        <v/>
      </c>
      <c r="Q1467" s="48"/>
    </row>
    <row r="1468" spans="1:17" x14ac:dyDescent="0.25">
      <c r="A1468" s="44">
        <f t="shared" si="76"/>
        <v>1467</v>
      </c>
      <c r="B1468" s="44" t="s">
        <v>2394</v>
      </c>
      <c r="C1468" s="44" t="s">
        <v>1992</v>
      </c>
      <c r="D1468" s="45">
        <v>2.0138888888888888E-3</v>
      </c>
      <c r="E1468" s="44"/>
      <c r="F1468" s="45">
        <f>Curso[[#This Row],[Tempo]]*$AG$4</f>
        <v>3.9939390197096872E-3</v>
      </c>
      <c r="G1468" s="46">
        <f t="shared" si="75"/>
        <v>10.600970027245753</v>
      </c>
      <c r="H1468" s="47">
        <f>_xlfn.XLOOKUP(Curso[[#This Row],[Tempo Progr Acum]],Controle[Tempo Esperado Acum],Controle[Data corrida],,1,1)</f>
        <v>44812</v>
      </c>
      <c r="I1468" s="44"/>
      <c r="J1468" s="48">
        <f ca="1">IF(Curso[[#This Row],[Data Prevista]]&gt;TODAY(),0,IF(Curso[[#This Row],[Data Prevista]]=TODAY(),3,2))</f>
        <v>0</v>
      </c>
      <c r="K1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8" s="53" t="str">
        <f>IF((Curso[[#This Row],[Estudado]]-7)&lt;$H$2,"",Curso[[#This Row],[Estudado]]-7)</f>
        <v/>
      </c>
      <c r="M1468" s="53" t="str">
        <f>IF((Curso[[#This Row],[Estudado]]-15)&lt;$H$2,"",Curso[[#This Row],[Estudado]]-15)</f>
        <v/>
      </c>
      <c r="N1468" s="53" t="str">
        <f>IF((Curso[[#This Row],[Estudado]]-30)&lt;$H$2,"",Curso[[#This Row],[Estudado]]-30)</f>
        <v/>
      </c>
      <c r="O1468" s="53" t="str">
        <f>IF((Curso[[#This Row],[Estudado]]-60)&lt;$H$2,"",Curso[[#This Row],[Estudado]]-60)</f>
        <v/>
      </c>
      <c r="P1468" s="53" t="str">
        <f>IF((Curso[[#This Row],[Estudado]]-120)&lt;$H$2,"",Curso[[#This Row],[Estudado]]-120)</f>
        <v/>
      </c>
      <c r="Q1468" s="48"/>
    </row>
    <row r="1469" spans="1:17" x14ac:dyDescent="0.25">
      <c r="A1469" s="44">
        <f t="shared" si="76"/>
        <v>1468</v>
      </c>
      <c r="B1469" s="44" t="s">
        <v>2394</v>
      </c>
      <c r="C1469" s="44" t="s">
        <v>1993</v>
      </c>
      <c r="D1469" s="45">
        <v>3.7152777777777774E-3</v>
      </c>
      <c r="E1469" s="44"/>
      <c r="F1469" s="45">
        <f>Curso[[#This Row],[Tempo]]*$AG$4</f>
        <v>7.3681288811885612E-3</v>
      </c>
      <c r="G1469" s="46">
        <f t="shared" si="75"/>
        <v>10.608338156126941</v>
      </c>
      <c r="H1469" s="47">
        <f>_xlfn.XLOOKUP(Curso[[#This Row],[Tempo Progr Acum]],Controle[Tempo Esperado Acum],Controle[Data corrida],,1,1)</f>
        <v>44812</v>
      </c>
      <c r="I1469" s="44"/>
      <c r="J1469" s="48">
        <f ca="1">IF(Curso[[#This Row],[Data Prevista]]&gt;TODAY(),0,IF(Curso[[#This Row],[Data Prevista]]=TODAY(),3,2))</f>
        <v>0</v>
      </c>
      <c r="K1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9" s="53" t="str">
        <f>IF((Curso[[#This Row],[Estudado]]-7)&lt;$H$2,"",Curso[[#This Row],[Estudado]]-7)</f>
        <v/>
      </c>
      <c r="M1469" s="53" t="str">
        <f>IF((Curso[[#This Row],[Estudado]]-15)&lt;$H$2,"",Curso[[#This Row],[Estudado]]-15)</f>
        <v/>
      </c>
      <c r="N1469" s="53" t="str">
        <f>IF((Curso[[#This Row],[Estudado]]-30)&lt;$H$2,"",Curso[[#This Row],[Estudado]]-30)</f>
        <v/>
      </c>
      <c r="O1469" s="53" t="str">
        <f>IF((Curso[[#This Row],[Estudado]]-60)&lt;$H$2,"",Curso[[#This Row],[Estudado]]-60)</f>
        <v/>
      </c>
      <c r="P1469" s="53" t="str">
        <f>IF((Curso[[#This Row],[Estudado]]-120)&lt;$H$2,"",Curso[[#This Row],[Estudado]]-120)</f>
        <v/>
      </c>
      <c r="Q1469" s="48"/>
    </row>
    <row r="1470" spans="1:17" x14ac:dyDescent="0.25">
      <c r="A1470" s="44">
        <f t="shared" si="76"/>
        <v>1469</v>
      </c>
      <c r="B1470" s="44" t="s">
        <v>2394</v>
      </c>
      <c r="C1470" s="44" t="s">
        <v>1994</v>
      </c>
      <c r="D1470" s="45">
        <v>6.3078703703703708E-3</v>
      </c>
      <c r="E1470" s="44"/>
      <c r="F1470" s="45">
        <f>Curso[[#This Row],[Tempo]]*$AG$4</f>
        <v>1.2509751527251608E-2</v>
      </c>
      <c r="G1470" s="46">
        <f t="shared" si="75"/>
        <v>10.620847907654191</v>
      </c>
      <c r="H1470" s="47">
        <f>_xlfn.XLOOKUP(Curso[[#This Row],[Tempo Progr Acum]],Controle[Tempo Esperado Acum],Controle[Data corrida],,1,1)</f>
        <v>44812</v>
      </c>
      <c r="I1470" s="44"/>
      <c r="J1470" s="48">
        <f ca="1">IF(Curso[[#This Row],[Data Prevista]]&gt;TODAY(),0,IF(Curso[[#This Row],[Data Prevista]]=TODAY(),3,2))</f>
        <v>0</v>
      </c>
      <c r="K1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0" s="53" t="str">
        <f>IF((Curso[[#This Row],[Estudado]]-7)&lt;$H$2,"",Curso[[#This Row],[Estudado]]-7)</f>
        <v/>
      </c>
      <c r="M1470" s="53" t="str">
        <f>IF((Curso[[#This Row],[Estudado]]-15)&lt;$H$2,"",Curso[[#This Row],[Estudado]]-15)</f>
        <v/>
      </c>
      <c r="N1470" s="53" t="str">
        <f>IF((Curso[[#This Row],[Estudado]]-30)&lt;$H$2,"",Curso[[#This Row],[Estudado]]-30)</f>
        <v/>
      </c>
      <c r="O1470" s="53" t="str">
        <f>IF((Curso[[#This Row],[Estudado]]-60)&lt;$H$2,"",Curso[[#This Row],[Estudado]]-60)</f>
        <v/>
      </c>
      <c r="P1470" s="53" t="str">
        <f>IF((Curso[[#This Row],[Estudado]]-120)&lt;$H$2,"",Curso[[#This Row],[Estudado]]-120)</f>
        <v/>
      </c>
      <c r="Q1470" s="48"/>
    </row>
    <row r="1471" spans="1:17" x14ac:dyDescent="0.25">
      <c r="A1471" s="44">
        <f t="shared" si="76"/>
        <v>1470</v>
      </c>
      <c r="B1471" s="44" t="s">
        <v>2394</v>
      </c>
      <c r="C1471" s="44" t="s">
        <v>1995</v>
      </c>
      <c r="D1471" s="45">
        <v>4.4675925925925924E-3</v>
      </c>
      <c r="E1471" s="44"/>
      <c r="F1471" s="45">
        <f>Curso[[#This Row],[Tempo]]*$AG$4</f>
        <v>8.8601175954479278E-3</v>
      </c>
      <c r="G1471" s="46">
        <f t="shared" si="75"/>
        <v>10.62970802524964</v>
      </c>
      <c r="H1471" s="47">
        <f>_xlfn.XLOOKUP(Curso[[#This Row],[Tempo Progr Acum]],Controle[Tempo Esperado Acum],Controle[Data corrida],,1,1)</f>
        <v>44813</v>
      </c>
      <c r="I1471" s="44"/>
      <c r="J1471" s="48">
        <f ca="1">IF(Curso[[#This Row],[Data Prevista]]&gt;TODAY(),0,IF(Curso[[#This Row],[Data Prevista]]=TODAY(),3,2))</f>
        <v>0</v>
      </c>
      <c r="K1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1" s="53" t="str">
        <f>IF((Curso[[#This Row],[Estudado]]-7)&lt;$H$2,"",Curso[[#This Row],[Estudado]]-7)</f>
        <v/>
      </c>
      <c r="M1471" s="53" t="str">
        <f>IF((Curso[[#This Row],[Estudado]]-15)&lt;$H$2,"",Curso[[#This Row],[Estudado]]-15)</f>
        <v/>
      </c>
      <c r="N1471" s="53" t="str">
        <f>IF((Curso[[#This Row],[Estudado]]-30)&lt;$H$2,"",Curso[[#This Row],[Estudado]]-30)</f>
        <v/>
      </c>
      <c r="O1471" s="53" t="str">
        <f>IF((Curso[[#This Row],[Estudado]]-60)&lt;$H$2,"",Curso[[#This Row],[Estudado]]-60)</f>
        <v/>
      </c>
      <c r="P1471" s="53" t="str">
        <f>IF((Curso[[#This Row],[Estudado]]-120)&lt;$H$2,"",Curso[[#This Row],[Estudado]]-120)</f>
        <v/>
      </c>
      <c r="Q1471" s="48"/>
    </row>
    <row r="1472" spans="1:17" x14ac:dyDescent="0.25">
      <c r="A1472" s="44">
        <f t="shared" si="76"/>
        <v>1471</v>
      </c>
      <c r="B1472" s="44" t="s">
        <v>2394</v>
      </c>
      <c r="C1472" s="44" t="s">
        <v>1996</v>
      </c>
      <c r="D1472" s="45">
        <v>3.5416666666666665E-3</v>
      </c>
      <c r="E1472" s="44"/>
      <c r="F1472" s="45">
        <f>Curso[[#This Row],[Tempo]]*$AG$4</f>
        <v>7.0238237932825536E-3</v>
      </c>
      <c r="G1472" s="46">
        <f t="shared" si="75"/>
        <v>10.636731849042922</v>
      </c>
      <c r="H1472" s="47">
        <f>_xlfn.XLOOKUP(Curso[[#This Row],[Tempo Progr Acum]],Controle[Tempo Esperado Acum],Controle[Data corrida],,1,1)</f>
        <v>44813</v>
      </c>
      <c r="I1472" s="44"/>
      <c r="J1472" s="48">
        <f ca="1">IF(Curso[[#This Row],[Data Prevista]]&gt;TODAY(),0,IF(Curso[[#This Row],[Data Prevista]]=TODAY(),3,2))</f>
        <v>0</v>
      </c>
      <c r="K1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2" s="53" t="str">
        <f>IF((Curso[[#This Row],[Estudado]]-7)&lt;$H$2,"",Curso[[#This Row],[Estudado]]-7)</f>
        <v/>
      </c>
      <c r="M1472" s="53" t="str">
        <f>IF((Curso[[#This Row],[Estudado]]-15)&lt;$H$2,"",Curso[[#This Row],[Estudado]]-15)</f>
        <v/>
      </c>
      <c r="N1472" s="53" t="str">
        <f>IF((Curso[[#This Row],[Estudado]]-30)&lt;$H$2,"",Curso[[#This Row],[Estudado]]-30)</f>
        <v/>
      </c>
      <c r="O1472" s="53" t="str">
        <f>IF((Curso[[#This Row],[Estudado]]-60)&lt;$H$2,"",Curso[[#This Row],[Estudado]]-60)</f>
        <v/>
      </c>
      <c r="P1472" s="53" t="str">
        <f>IF((Curso[[#This Row],[Estudado]]-120)&lt;$H$2,"",Curso[[#This Row],[Estudado]]-120)</f>
        <v/>
      </c>
      <c r="Q1472" s="48"/>
    </row>
    <row r="1473" spans="1:17" x14ac:dyDescent="0.25">
      <c r="A1473" s="44">
        <f t="shared" si="76"/>
        <v>1472</v>
      </c>
      <c r="B1473" s="44" t="s">
        <v>2394</v>
      </c>
      <c r="C1473" s="44" t="s">
        <v>1997</v>
      </c>
      <c r="D1473" s="45">
        <v>5.8912037037037032E-3</v>
      </c>
      <c r="E1473" s="44"/>
      <c r="F1473" s="45">
        <f>Curso[[#This Row],[Tempo]]*$AG$4</f>
        <v>1.1683419316277189E-2</v>
      </c>
      <c r="G1473" s="46">
        <f t="shared" si="75"/>
        <v>10.6484152683592</v>
      </c>
      <c r="H1473" s="47">
        <f>_xlfn.XLOOKUP(Curso[[#This Row],[Tempo Progr Acum]],Controle[Tempo Esperado Acum],Controle[Data corrida],,1,1)</f>
        <v>44813</v>
      </c>
      <c r="I1473" s="44"/>
      <c r="J1473" s="48">
        <f ca="1">IF(Curso[[#This Row],[Data Prevista]]&gt;TODAY(),0,IF(Curso[[#This Row],[Data Prevista]]=TODAY(),3,2))</f>
        <v>0</v>
      </c>
      <c r="K1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3" s="53" t="str">
        <f>IF((Curso[[#This Row],[Estudado]]-7)&lt;$H$2,"",Curso[[#This Row],[Estudado]]-7)</f>
        <v/>
      </c>
      <c r="M1473" s="53" t="str">
        <f>IF((Curso[[#This Row],[Estudado]]-15)&lt;$H$2,"",Curso[[#This Row],[Estudado]]-15)</f>
        <v/>
      </c>
      <c r="N1473" s="53" t="str">
        <f>IF((Curso[[#This Row],[Estudado]]-30)&lt;$H$2,"",Curso[[#This Row],[Estudado]]-30)</f>
        <v/>
      </c>
      <c r="O1473" s="53" t="str">
        <f>IF((Curso[[#This Row],[Estudado]]-60)&lt;$H$2,"",Curso[[#This Row],[Estudado]]-60)</f>
        <v/>
      </c>
      <c r="P1473" s="53" t="str">
        <f>IF((Curso[[#This Row],[Estudado]]-120)&lt;$H$2,"",Curso[[#This Row],[Estudado]]-120)</f>
        <v/>
      </c>
      <c r="Q1473" s="48"/>
    </row>
    <row r="1474" spans="1:17" x14ac:dyDescent="0.25">
      <c r="A1474" s="44">
        <f t="shared" si="76"/>
        <v>1473</v>
      </c>
      <c r="B1474" s="44" t="s">
        <v>2394</v>
      </c>
      <c r="C1474" s="44" t="s">
        <v>1998</v>
      </c>
      <c r="D1474" s="45">
        <v>7.083333333333333E-3</v>
      </c>
      <c r="E1474" s="44"/>
      <c r="F1474" s="45">
        <f>Curso[[#This Row],[Tempo]]*$AG$4</f>
        <v>1.4047647586565107E-2</v>
      </c>
      <c r="G1474" s="46">
        <f t="shared" si="75"/>
        <v>10.662462915945765</v>
      </c>
      <c r="H1474" s="47">
        <f>_xlfn.XLOOKUP(Curso[[#This Row],[Tempo Progr Acum]],Controle[Tempo Esperado Acum],Controle[Data corrida],,1,1)</f>
        <v>44813</v>
      </c>
      <c r="I1474" s="44"/>
      <c r="J1474" s="48">
        <f ca="1">IF(Curso[[#This Row],[Data Prevista]]&gt;TODAY(),0,IF(Curso[[#This Row],[Data Prevista]]=TODAY(),3,2))</f>
        <v>0</v>
      </c>
      <c r="K1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4" s="53" t="str">
        <f>IF((Curso[[#This Row],[Estudado]]-7)&lt;$H$2,"",Curso[[#This Row],[Estudado]]-7)</f>
        <v/>
      </c>
      <c r="M1474" s="53" t="str">
        <f>IF((Curso[[#This Row],[Estudado]]-15)&lt;$H$2,"",Curso[[#This Row],[Estudado]]-15)</f>
        <v/>
      </c>
      <c r="N1474" s="53" t="str">
        <f>IF((Curso[[#This Row],[Estudado]]-30)&lt;$H$2,"",Curso[[#This Row],[Estudado]]-30)</f>
        <v/>
      </c>
      <c r="O1474" s="53" t="str">
        <f>IF((Curso[[#This Row],[Estudado]]-60)&lt;$H$2,"",Curso[[#This Row],[Estudado]]-60)</f>
        <v/>
      </c>
      <c r="P1474" s="53" t="str">
        <f>IF((Curso[[#This Row],[Estudado]]-120)&lt;$H$2,"",Curso[[#This Row],[Estudado]]-120)</f>
        <v/>
      </c>
      <c r="Q1474" s="48"/>
    </row>
    <row r="1475" spans="1:17" x14ac:dyDescent="0.25">
      <c r="A1475" s="44">
        <f t="shared" si="76"/>
        <v>1474</v>
      </c>
      <c r="B1475" s="44" t="s">
        <v>2394</v>
      </c>
      <c r="C1475" s="44" t="s">
        <v>1999</v>
      </c>
      <c r="D1475" s="45">
        <v>5.9375000000000001E-3</v>
      </c>
      <c r="E1475" s="44"/>
      <c r="F1475" s="45">
        <f>Curso[[#This Row],[Tempo]]*$AG$4</f>
        <v>1.1775234006385459E-2</v>
      </c>
      <c r="G1475" s="46">
        <f t="shared" si="75"/>
        <v>10.674238149952151</v>
      </c>
      <c r="H1475" s="47">
        <f>_xlfn.XLOOKUP(Curso[[#This Row],[Tempo Progr Acum]],Controle[Tempo Esperado Acum],Controle[Data corrida],,1,1)</f>
        <v>44813</v>
      </c>
      <c r="I1475" s="44"/>
      <c r="J1475" s="48">
        <f ca="1">IF(Curso[[#This Row],[Data Prevista]]&gt;TODAY(),0,IF(Curso[[#This Row],[Data Prevista]]=TODAY(),3,2))</f>
        <v>0</v>
      </c>
      <c r="K1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5" s="53" t="str">
        <f>IF((Curso[[#This Row],[Estudado]]-7)&lt;$H$2,"",Curso[[#This Row],[Estudado]]-7)</f>
        <v/>
      </c>
      <c r="M1475" s="53" t="str">
        <f>IF((Curso[[#This Row],[Estudado]]-15)&lt;$H$2,"",Curso[[#This Row],[Estudado]]-15)</f>
        <v/>
      </c>
      <c r="N1475" s="53" t="str">
        <f>IF((Curso[[#This Row],[Estudado]]-30)&lt;$H$2,"",Curso[[#This Row],[Estudado]]-30)</f>
        <v/>
      </c>
      <c r="O1475" s="53" t="str">
        <f>IF((Curso[[#This Row],[Estudado]]-60)&lt;$H$2,"",Curso[[#This Row],[Estudado]]-60)</f>
        <v/>
      </c>
      <c r="P1475" s="53" t="str">
        <f>IF((Curso[[#This Row],[Estudado]]-120)&lt;$H$2,"",Curso[[#This Row],[Estudado]]-120)</f>
        <v/>
      </c>
      <c r="Q1475" s="48"/>
    </row>
    <row r="1476" spans="1:17" x14ac:dyDescent="0.25">
      <c r="A1476" s="44">
        <f t="shared" si="76"/>
        <v>1475</v>
      </c>
      <c r="B1476" s="44" t="s">
        <v>2394</v>
      </c>
      <c r="C1476" s="44" t="s">
        <v>2000</v>
      </c>
      <c r="D1476" s="45">
        <v>5.3703703703703708E-3</v>
      </c>
      <c r="E1476" s="44"/>
      <c r="F1476" s="45">
        <f>Curso[[#This Row],[Tempo]]*$AG$4</f>
        <v>1.0650504052559167E-2</v>
      </c>
      <c r="G1476" s="46">
        <f t="shared" ref="G1476:G1539" si="77">F1476+G1475</f>
        <v>10.684888654004711</v>
      </c>
      <c r="H1476" s="47">
        <f>_xlfn.XLOOKUP(Curso[[#This Row],[Tempo Progr Acum]],Controle[Tempo Esperado Acum],Controle[Data corrida],,1,1)</f>
        <v>44813</v>
      </c>
      <c r="I1476" s="44"/>
      <c r="J1476" s="48">
        <f ca="1">IF(Curso[[#This Row],[Data Prevista]]&gt;TODAY(),0,IF(Curso[[#This Row],[Data Prevista]]=TODAY(),3,2))</f>
        <v>0</v>
      </c>
      <c r="K1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6" s="53" t="str">
        <f>IF((Curso[[#This Row],[Estudado]]-7)&lt;$H$2,"",Curso[[#This Row],[Estudado]]-7)</f>
        <v/>
      </c>
      <c r="M1476" s="53" t="str">
        <f>IF((Curso[[#This Row],[Estudado]]-15)&lt;$H$2,"",Curso[[#This Row],[Estudado]]-15)</f>
        <v/>
      </c>
      <c r="N1476" s="53" t="str">
        <f>IF((Curso[[#This Row],[Estudado]]-30)&lt;$H$2,"",Curso[[#This Row],[Estudado]]-30)</f>
        <v/>
      </c>
      <c r="O1476" s="53" t="str">
        <f>IF((Curso[[#This Row],[Estudado]]-60)&lt;$H$2,"",Curso[[#This Row],[Estudado]]-60)</f>
        <v/>
      </c>
      <c r="P1476" s="53" t="str">
        <f>IF((Curso[[#This Row],[Estudado]]-120)&lt;$H$2,"",Curso[[#This Row],[Estudado]]-120)</f>
        <v/>
      </c>
      <c r="Q1476" s="48"/>
    </row>
    <row r="1477" spans="1:17" x14ac:dyDescent="0.25">
      <c r="A1477" s="44">
        <f t="shared" si="76"/>
        <v>1476</v>
      </c>
      <c r="B1477" s="44" t="s">
        <v>2394</v>
      </c>
      <c r="C1477" s="44" t="s">
        <v>2001</v>
      </c>
      <c r="D1477" s="45">
        <v>3.4375000000000005E-3</v>
      </c>
      <c r="E1477" s="44"/>
      <c r="F1477" s="45">
        <f>Curso[[#This Row],[Tempo]]*$AG$4</f>
        <v>6.8172407405389501E-3</v>
      </c>
      <c r="G1477" s="46">
        <f t="shared" si="77"/>
        <v>10.691705894745249</v>
      </c>
      <c r="H1477" s="47">
        <f>_xlfn.XLOOKUP(Curso[[#This Row],[Tempo Progr Acum]],Controle[Tempo Esperado Acum],Controle[Data corrida],,1,1)</f>
        <v>44813</v>
      </c>
      <c r="I1477" s="44"/>
      <c r="J1477" s="48">
        <f ca="1">IF(Curso[[#This Row],[Data Prevista]]&gt;TODAY(),0,IF(Curso[[#This Row],[Data Prevista]]=TODAY(),3,2))</f>
        <v>0</v>
      </c>
      <c r="K1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7" s="53" t="str">
        <f>IF((Curso[[#This Row],[Estudado]]-7)&lt;$H$2,"",Curso[[#This Row],[Estudado]]-7)</f>
        <v/>
      </c>
      <c r="M1477" s="53" t="str">
        <f>IF((Curso[[#This Row],[Estudado]]-15)&lt;$H$2,"",Curso[[#This Row],[Estudado]]-15)</f>
        <v/>
      </c>
      <c r="N1477" s="53" t="str">
        <f>IF((Curso[[#This Row],[Estudado]]-30)&lt;$H$2,"",Curso[[#This Row],[Estudado]]-30)</f>
        <v/>
      </c>
      <c r="O1477" s="53" t="str">
        <f>IF((Curso[[#This Row],[Estudado]]-60)&lt;$H$2,"",Curso[[#This Row],[Estudado]]-60)</f>
        <v/>
      </c>
      <c r="P1477" s="53" t="str">
        <f>IF((Curso[[#This Row],[Estudado]]-120)&lt;$H$2,"",Curso[[#This Row],[Estudado]]-120)</f>
        <v/>
      </c>
      <c r="Q1477" s="48"/>
    </row>
    <row r="1478" spans="1:17" x14ac:dyDescent="0.25">
      <c r="A1478" s="44">
        <f t="shared" ref="A1478:A1541" si="78">A1477+1</f>
        <v>1477</v>
      </c>
      <c r="B1478" s="44" t="s">
        <v>2394</v>
      </c>
      <c r="C1478" s="44" t="s">
        <v>2002</v>
      </c>
      <c r="D1478" s="45">
        <v>5.6712962962962958E-3</v>
      </c>
      <c r="E1478" s="44"/>
      <c r="F1478" s="45">
        <f>Curso[[#This Row],[Tempo]]*$AG$4</f>
        <v>1.1247299538262912E-2</v>
      </c>
      <c r="G1478" s="46">
        <f t="shared" si="77"/>
        <v>10.702953194283513</v>
      </c>
      <c r="H1478" s="47">
        <f>_xlfn.XLOOKUP(Curso[[#This Row],[Tempo Progr Acum]],Controle[Tempo Esperado Acum],Controle[Data corrida],,1,1)</f>
        <v>44813</v>
      </c>
      <c r="I1478" s="44"/>
      <c r="J1478" s="48">
        <f ca="1">IF(Curso[[#This Row],[Data Prevista]]&gt;TODAY(),0,IF(Curso[[#This Row],[Data Prevista]]=TODAY(),3,2))</f>
        <v>0</v>
      </c>
      <c r="K1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8" s="53" t="str">
        <f>IF((Curso[[#This Row],[Estudado]]-7)&lt;$H$2,"",Curso[[#This Row],[Estudado]]-7)</f>
        <v/>
      </c>
      <c r="M1478" s="53" t="str">
        <f>IF((Curso[[#This Row],[Estudado]]-15)&lt;$H$2,"",Curso[[#This Row],[Estudado]]-15)</f>
        <v/>
      </c>
      <c r="N1478" s="53" t="str">
        <f>IF((Curso[[#This Row],[Estudado]]-30)&lt;$H$2,"",Curso[[#This Row],[Estudado]]-30)</f>
        <v/>
      </c>
      <c r="O1478" s="53" t="str">
        <f>IF((Curso[[#This Row],[Estudado]]-60)&lt;$H$2,"",Curso[[#This Row],[Estudado]]-60)</f>
        <v/>
      </c>
      <c r="P1478" s="53" t="str">
        <f>IF((Curso[[#This Row],[Estudado]]-120)&lt;$H$2,"",Curso[[#This Row],[Estudado]]-120)</f>
        <v/>
      </c>
      <c r="Q1478" s="48"/>
    </row>
    <row r="1479" spans="1:17" x14ac:dyDescent="0.25">
      <c r="A1479" s="44">
        <f t="shared" si="78"/>
        <v>1478</v>
      </c>
      <c r="B1479" s="44" t="s">
        <v>2394</v>
      </c>
      <c r="C1479" s="44" t="s">
        <v>70</v>
      </c>
      <c r="D1479" s="45">
        <v>0</v>
      </c>
      <c r="E1479" s="44"/>
      <c r="F1479" s="45">
        <f>Curso[[#This Row],[Tempo]]*$AG$4</f>
        <v>0</v>
      </c>
      <c r="G1479" s="46">
        <f t="shared" si="77"/>
        <v>10.702953194283513</v>
      </c>
      <c r="H1479" s="47">
        <f>_xlfn.XLOOKUP(Curso[[#This Row],[Tempo Progr Acum]],Controle[Tempo Esperado Acum],Controle[Data corrida],,1,1)</f>
        <v>44813</v>
      </c>
      <c r="I1479" s="44"/>
      <c r="J1479" s="48">
        <f ca="1">IF(Curso[[#This Row],[Data Prevista]]&gt;TODAY(),0,IF(Curso[[#This Row],[Data Prevista]]=TODAY(),3,2))</f>
        <v>0</v>
      </c>
      <c r="K1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9" s="53" t="str">
        <f>IF((Curso[[#This Row],[Estudado]]-7)&lt;$H$2,"",Curso[[#This Row],[Estudado]]-7)</f>
        <v/>
      </c>
      <c r="M1479" s="53" t="str">
        <f>IF((Curso[[#This Row],[Estudado]]-15)&lt;$H$2,"",Curso[[#This Row],[Estudado]]-15)</f>
        <v/>
      </c>
      <c r="N1479" s="53" t="str">
        <f>IF((Curso[[#This Row],[Estudado]]-30)&lt;$H$2,"",Curso[[#This Row],[Estudado]]-30)</f>
        <v/>
      </c>
      <c r="O1479" s="53" t="str">
        <f>IF((Curso[[#This Row],[Estudado]]-60)&lt;$H$2,"",Curso[[#This Row],[Estudado]]-60)</f>
        <v/>
      </c>
      <c r="P1479" s="53" t="str">
        <f>IF((Curso[[#This Row],[Estudado]]-120)&lt;$H$2,"",Curso[[#This Row],[Estudado]]-120)</f>
        <v/>
      </c>
      <c r="Q1479" s="48"/>
    </row>
    <row r="1480" spans="1:17" x14ac:dyDescent="0.25">
      <c r="A1480" s="44">
        <f t="shared" si="78"/>
        <v>1479</v>
      </c>
      <c r="B1480" s="44" t="s">
        <v>2394</v>
      </c>
      <c r="C1480" s="44" t="s">
        <v>68</v>
      </c>
      <c r="D1480" s="45">
        <v>0</v>
      </c>
      <c r="E1480" s="44"/>
      <c r="F1480" s="45">
        <f>Curso[[#This Row],[Tempo]]*$AG$4</f>
        <v>0</v>
      </c>
      <c r="G1480" s="46">
        <f t="shared" si="77"/>
        <v>10.702953194283513</v>
      </c>
      <c r="H1480" s="47">
        <f>_xlfn.XLOOKUP(Curso[[#This Row],[Tempo Progr Acum]],Controle[Tempo Esperado Acum],Controle[Data corrida],,1,1)</f>
        <v>44813</v>
      </c>
      <c r="I1480" s="44"/>
      <c r="J1480" s="48">
        <f ca="1">IF(Curso[[#This Row],[Data Prevista]]&gt;TODAY(),0,IF(Curso[[#This Row],[Data Prevista]]=TODAY(),3,2))</f>
        <v>0</v>
      </c>
      <c r="K1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0" s="53" t="str">
        <f>IF((Curso[[#This Row],[Estudado]]-7)&lt;$H$2,"",Curso[[#This Row],[Estudado]]-7)</f>
        <v/>
      </c>
      <c r="M1480" s="53" t="str">
        <f>IF((Curso[[#This Row],[Estudado]]-15)&lt;$H$2,"",Curso[[#This Row],[Estudado]]-15)</f>
        <v/>
      </c>
      <c r="N1480" s="53" t="str">
        <f>IF((Curso[[#This Row],[Estudado]]-30)&lt;$H$2,"",Curso[[#This Row],[Estudado]]-30)</f>
        <v/>
      </c>
      <c r="O1480" s="53" t="str">
        <f>IF((Curso[[#This Row],[Estudado]]-60)&lt;$H$2,"",Curso[[#This Row],[Estudado]]-60)</f>
        <v/>
      </c>
      <c r="P1480" s="53" t="str">
        <f>IF((Curso[[#This Row],[Estudado]]-120)&lt;$H$2,"",Curso[[#This Row],[Estudado]]-120)</f>
        <v/>
      </c>
      <c r="Q1480" s="48"/>
    </row>
    <row r="1481" spans="1:17" x14ac:dyDescent="0.25">
      <c r="A1481" s="44">
        <f t="shared" si="78"/>
        <v>1480</v>
      </c>
      <c r="B1481" s="44" t="s">
        <v>2394</v>
      </c>
      <c r="C1481" s="44" t="s">
        <v>165</v>
      </c>
      <c r="D1481" s="45">
        <v>0</v>
      </c>
      <c r="E1481" s="44"/>
      <c r="F1481" s="45">
        <f>Curso[[#This Row],[Tempo]]*$AG$4</f>
        <v>0</v>
      </c>
      <c r="G1481" s="46">
        <f t="shared" si="77"/>
        <v>10.702953194283513</v>
      </c>
      <c r="H1481" s="47">
        <f>_xlfn.XLOOKUP(Curso[[#This Row],[Tempo Progr Acum]],Controle[Tempo Esperado Acum],Controle[Data corrida],,1,1)</f>
        <v>44813</v>
      </c>
      <c r="I1481" s="44"/>
      <c r="J1481" s="48">
        <f ca="1">IF(Curso[[#This Row],[Data Prevista]]&gt;TODAY(),0,IF(Curso[[#This Row],[Data Prevista]]=TODAY(),3,2))</f>
        <v>0</v>
      </c>
      <c r="K1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1" s="53" t="str">
        <f>IF((Curso[[#This Row],[Estudado]]-7)&lt;$H$2,"",Curso[[#This Row],[Estudado]]-7)</f>
        <v/>
      </c>
      <c r="M1481" s="53" t="str">
        <f>IF((Curso[[#This Row],[Estudado]]-15)&lt;$H$2,"",Curso[[#This Row],[Estudado]]-15)</f>
        <v/>
      </c>
      <c r="N1481" s="53" t="str">
        <f>IF((Curso[[#This Row],[Estudado]]-30)&lt;$H$2,"",Curso[[#This Row],[Estudado]]-30)</f>
        <v/>
      </c>
      <c r="O1481" s="53" t="str">
        <f>IF((Curso[[#This Row],[Estudado]]-60)&lt;$H$2,"",Curso[[#This Row],[Estudado]]-60)</f>
        <v/>
      </c>
      <c r="P1481" s="53" t="str">
        <f>IF((Curso[[#This Row],[Estudado]]-120)&lt;$H$2,"",Curso[[#This Row],[Estudado]]-120)</f>
        <v/>
      </c>
      <c r="Q1481" s="48"/>
    </row>
    <row r="1482" spans="1:17" x14ac:dyDescent="0.25">
      <c r="A1482" s="44">
        <f t="shared" si="78"/>
        <v>1481</v>
      </c>
      <c r="B1482" s="44" t="s">
        <v>2394</v>
      </c>
      <c r="C1482" s="44" t="s">
        <v>39</v>
      </c>
      <c r="D1482" s="45">
        <v>0</v>
      </c>
      <c r="E1482" s="44"/>
      <c r="F1482" s="45">
        <f>Curso[[#This Row],[Tempo]]*$AG$4</f>
        <v>0</v>
      </c>
      <c r="G1482" s="46">
        <f t="shared" si="77"/>
        <v>10.702953194283513</v>
      </c>
      <c r="H1482" s="47">
        <f>_xlfn.XLOOKUP(Curso[[#This Row],[Tempo Progr Acum]],Controle[Tempo Esperado Acum],Controle[Data corrida],,1,1)</f>
        <v>44813</v>
      </c>
      <c r="I1482" s="44"/>
      <c r="J1482" s="48">
        <f ca="1">IF(Curso[[#This Row],[Data Prevista]]&gt;TODAY(),0,IF(Curso[[#This Row],[Data Prevista]]=TODAY(),3,2))</f>
        <v>0</v>
      </c>
      <c r="K1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2" s="53" t="str">
        <f>IF((Curso[[#This Row],[Estudado]]-7)&lt;$H$2,"",Curso[[#This Row],[Estudado]]-7)</f>
        <v/>
      </c>
      <c r="M1482" s="53" t="str">
        <f>IF((Curso[[#This Row],[Estudado]]-15)&lt;$H$2,"",Curso[[#This Row],[Estudado]]-15)</f>
        <v/>
      </c>
      <c r="N1482" s="53" t="str">
        <f>IF((Curso[[#This Row],[Estudado]]-30)&lt;$H$2,"",Curso[[#This Row],[Estudado]]-30)</f>
        <v/>
      </c>
      <c r="O1482" s="53" t="str">
        <f>IF((Curso[[#This Row],[Estudado]]-60)&lt;$H$2,"",Curso[[#This Row],[Estudado]]-60)</f>
        <v/>
      </c>
      <c r="P1482" s="53" t="str">
        <f>IF((Curso[[#This Row],[Estudado]]-120)&lt;$H$2,"",Curso[[#This Row],[Estudado]]-120)</f>
        <v/>
      </c>
      <c r="Q1482" s="48"/>
    </row>
    <row r="1483" spans="1:17" x14ac:dyDescent="0.25">
      <c r="A1483" s="44">
        <f t="shared" si="78"/>
        <v>1482</v>
      </c>
      <c r="B1483" s="44" t="s">
        <v>2394</v>
      </c>
      <c r="C1483" s="44" t="s">
        <v>42</v>
      </c>
      <c r="D1483" s="45">
        <v>8.449074074074075E-4</v>
      </c>
      <c r="E1483" s="44"/>
      <c r="F1483" s="45">
        <f>Curso[[#This Row],[Tempo]]*$AG$4</f>
        <v>1.6756180944759035E-3</v>
      </c>
      <c r="G1483" s="46">
        <f t="shared" si="77"/>
        <v>10.704628812377988</v>
      </c>
      <c r="H1483" s="47">
        <f>_xlfn.XLOOKUP(Curso[[#This Row],[Tempo Progr Acum]],Controle[Tempo Esperado Acum],Controle[Data corrida],,1,1)</f>
        <v>44813</v>
      </c>
      <c r="I1483" s="44"/>
      <c r="J1483" s="48">
        <f ca="1">IF(Curso[[#This Row],[Data Prevista]]&gt;TODAY(),0,IF(Curso[[#This Row],[Data Prevista]]=TODAY(),3,2))</f>
        <v>0</v>
      </c>
      <c r="K1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3" s="53" t="str">
        <f>IF((Curso[[#This Row],[Estudado]]-7)&lt;$H$2,"",Curso[[#This Row],[Estudado]]-7)</f>
        <v/>
      </c>
      <c r="M1483" s="53" t="str">
        <f>IF((Curso[[#This Row],[Estudado]]-15)&lt;$H$2,"",Curso[[#This Row],[Estudado]]-15)</f>
        <v/>
      </c>
      <c r="N1483" s="53" t="str">
        <f>IF((Curso[[#This Row],[Estudado]]-30)&lt;$H$2,"",Curso[[#This Row],[Estudado]]-30)</f>
        <v/>
      </c>
      <c r="O1483" s="53" t="str">
        <f>IF((Curso[[#This Row],[Estudado]]-60)&lt;$H$2,"",Curso[[#This Row],[Estudado]]-60)</f>
        <v/>
      </c>
      <c r="P1483" s="53" t="str">
        <f>IF((Curso[[#This Row],[Estudado]]-120)&lt;$H$2,"",Curso[[#This Row],[Estudado]]-120)</f>
        <v/>
      </c>
      <c r="Q1483" s="48"/>
    </row>
    <row r="1484" spans="1:17" x14ac:dyDescent="0.25">
      <c r="A1484" s="44">
        <f t="shared" si="78"/>
        <v>1483</v>
      </c>
      <c r="B1484" s="44" t="s">
        <v>2394</v>
      </c>
      <c r="C1484" s="44" t="s">
        <v>2003</v>
      </c>
      <c r="D1484" s="45">
        <v>2.9629629629629632E-3</v>
      </c>
      <c r="E1484" s="44"/>
      <c r="F1484" s="45">
        <f>Curso[[#This Row],[Tempo]]*$AG$4</f>
        <v>5.8761401669291963E-3</v>
      </c>
      <c r="G1484" s="46">
        <f t="shared" si="77"/>
        <v>10.710504952544918</v>
      </c>
      <c r="H1484" s="47">
        <f>_xlfn.XLOOKUP(Curso[[#This Row],[Tempo Progr Acum]],Controle[Tempo Esperado Acum],Controle[Data corrida],,1,1)</f>
        <v>44813</v>
      </c>
      <c r="I1484" s="44"/>
      <c r="J1484" s="48">
        <f ca="1">IF(Curso[[#This Row],[Data Prevista]]&gt;TODAY(),0,IF(Curso[[#This Row],[Data Prevista]]=TODAY(),3,2))</f>
        <v>0</v>
      </c>
      <c r="K1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4" s="53" t="str">
        <f>IF((Curso[[#This Row],[Estudado]]-7)&lt;$H$2,"",Curso[[#This Row],[Estudado]]-7)</f>
        <v/>
      </c>
      <c r="M1484" s="53" t="str">
        <f>IF((Curso[[#This Row],[Estudado]]-15)&lt;$H$2,"",Curso[[#This Row],[Estudado]]-15)</f>
        <v/>
      </c>
      <c r="N1484" s="53" t="str">
        <f>IF((Curso[[#This Row],[Estudado]]-30)&lt;$H$2,"",Curso[[#This Row],[Estudado]]-30)</f>
        <v/>
      </c>
      <c r="O1484" s="53" t="str">
        <f>IF((Curso[[#This Row],[Estudado]]-60)&lt;$H$2,"",Curso[[#This Row],[Estudado]]-60)</f>
        <v/>
      </c>
      <c r="P1484" s="53" t="str">
        <f>IF((Curso[[#This Row],[Estudado]]-120)&lt;$H$2,"",Curso[[#This Row],[Estudado]]-120)</f>
        <v/>
      </c>
      <c r="Q1484" s="48"/>
    </row>
    <row r="1485" spans="1:17" x14ac:dyDescent="0.25">
      <c r="A1485" s="44">
        <f t="shared" si="78"/>
        <v>1484</v>
      </c>
      <c r="B1485" s="44" t="s">
        <v>2394</v>
      </c>
      <c r="C1485" s="44" t="s">
        <v>2004</v>
      </c>
      <c r="D1485" s="45">
        <v>4.5138888888888885E-3</v>
      </c>
      <c r="E1485" s="44"/>
      <c r="F1485" s="45">
        <f>Curso[[#This Row],[Tempo]]*$AG$4</f>
        <v>8.951932285556196E-3</v>
      </c>
      <c r="G1485" s="46">
        <f t="shared" si="77"/>
        <v>10.719456884830475</v>
      </c>
      <c r="H1485" s="47">
        <f>_xlfn.XLOOKUP(Curso[[#This Row],[Tempo Progr Acum]],Controle[Tempo Esperado Acum],Controle[Data corrida],,1,1)</f>
        <v>44814</v>
      </c>
      <c r="I1485" s="44"/>
      <c r="J1485" s="48">
        <f ca="1">IF(Curso[[#This Row],[Data Prevista]]&gt;TODAY(),0,IF(Curso[[#This Row],[Data Prevista]]=TODAY(),3,2))</f>
        <v>0</v>
      </c>
      <c r="K1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5" s="53" t="str">
        <f>IF((Curso[[#This Row],[Estudado]]-7)&lt;$H$2,"",Curso[[#This Row],[Estudado]]-7)</f>
        <v/>
      </c>
      <c r="M1485" s="53" t="str">
        <f>IF((Curso[[#This Row],[Estudado]]-15)&lt;$H$2,"",Curso[[#This Row],[Estudado]]-15)</f>
        <v/>
      </c>
      <c r="N1485" s="53" t="str">
        <f>IF((Curso[[#This Row],[Estudado]]-30)&lt;$H$2,"",Curso[[#This Row],[Estudado]]-30)</f>
        <v/>
      </c>
      <c r="O1485" s="53" t="str">
        <f>IF((Curso[[#This Row],[Estudado]]-60)&lt;$H$2,"",Curso[[#This Row],[Estudado]]-60)</f>
        <v/>
      </c>
      <c r="P1485" s="53" t="str">
        <f>IF((Curso[[#This Row],[Estudado]]-120)&lt;$H$2,"",Curso[[#This Row],[Estudado]]-120)</f>
        <v/>
      </c>
      <c r="Q1485" s="48"/>
    </row>
    <row r="1486" spans="1:17" x14ac:dyDescent="0.25">
      <c r="A1486" s="44">
        <f t="shared" si="78"/>
        <v>1485</v>
      </c>
      <c r="B1486" s="44" t="s">
        <v>2394</v>
      </c>
      <c r="C1486" s="44" t="s">
        <v>2005</v>
      </c>
      <c r="D1486" s="45">
        <v>1.8287037037037037E-3</v>
      </c>
      <c r="E1486" s="44"/>
      <c r="F1486" s="45">
        <f>Curso[[#This Row],[Tempo]]*$AG$4</f>
        <v>3.6266802592766129E-3</v>
      </c>
      <c r="G1486" s="46">
        <f t="shared" si="77"/>
        <v>10.723083565089752</v>
      </c>
      <c r="H1486" s="47">
        <f>_xlfn.XLOOKUP(Curso[[#This Row],[Tempo Progr Acum]],Controle[Tempo Esperado Acum],Controle[Data corrida],,1,1)</f>
        <v>44814</v>
      </c>
      <c r="I1486" s="44"/>
      <c r="J1486" s="48">
        <f ca="1">IF(Curso[[#This Row],[Data Prevista]]&gt;TODAY(),0,IF(Curso[[#This Row],[Data Prevista]]=TODAY(),3,2))</f>
        <v>0</v>
      </c>
      <c r="K1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6" s="53" t="str">
        <f>IF((Curso[[#This Row],[Estudado]]-7)&lt;$H$2,"",Curso[[#This Row],[Estudado]]-7)</f>
        <v/>
      </c>
      <c r="M1486" s="53" t="str">
        <f>IF((Curso[[#This Row],[Estudado]]-15)&lt;$H$2,"",Curso[[#This Row],[Estudado]]-15)</f>
        <v/>
      </c>
      <c r="N1486" s="53" t="str">
        <f>IF((Curso[[#This Row],[Estudado]]-30)&lt;$H$2,"",Curso[[#This Row],[Estudado]]-30)</f>
        <v/>
      </c>
      <c r="O1486" s="53" t="str">
        <f>IF((Curso[[#This Row],[Estudado]]-60)&lt;$H$2,"",Curso[[#This Row],[Estudado]]-60)</f>
        <v/>
      </c>
      <c r="P1486" s="53" t="str">
        <f>IF((Curso[[#This Row],[Estudado]]-120)&lt;$H$2,"",Curso[[#This Row],[Estudado]]-120)</f>
        <v/>
      </c>
      <c r="Q1486" s="48"/>
    </row>
    <row r="1487" spans="1:17" x14ac:dyDescent="0.25">
      <c r="A1487" s="44">
        <f t="shared" si="78"/>
        <v>1486</v>
      </c>
      <c r="B1487" s="44" t="s">
        <v>2394</v>
      </c>
      <c r="C1487" s="44" t="s">
        <v>2006</v>
      </c>
      <c r="D1487" s="45">
        <v>2.6273148148148145E-3</v>
      </c>
      <c r="E1487" s="44"/>
      <c r="F1487" s="45">
        <f>Curso[[#This Row],[Tempo]]*$AG$4</f>
        <v>5.2104836636442473E-3</v>
      </c>
      <c r="G1487" s="46">
        <f t="shared" si="77"/>
        <v>10.728294048753396</v>
      </c>
      <c r="H1487" s="47">
        <f>_xlfn.XLOOKUP(Curso[[#This Row],[Tempo Progr Acum]],Controle[Tempo Esperado Acum],Controle[Data corrida],,1,1)</f>
        <v>44814</v>
      </c>
      <c r="I1487" s="44"/>
      <c r="J1487" s="48">
        <f ca="1">IF(Curso[[#This Row],[Data Prevista]]&gt;TODAY(),0,IF(Curso[[#This Row],[Data Prevista]]=TODAY(),3,2))</f>
        <v>0</v>
      </c>
      <c r="K1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7" s="53" t="str">
        <f>IF((Curso[[#This Row],[Estudado]]-7)&lt;$H$2,"",Curso[[#This Row],[Estudado]]-7)</f>
        <v/>
      </c>
      <c r="M1487" s="53" t="str">
        <f>IF((Curso[[#This Row],[Estudado]]-15)&lt;$H$2,"",Curso[[#This Row],[Estudado]]-15)</f>
        <v/>
      </c>
      <c r="N1487" s="53" t="str">
        <f>IF((Curso[[#This Row],[Estudado]]-30)&lt;$H$2,"",Curso[[#This Row],[Estudado]]-30)</f>
        <v/>
      </c>
      <c r="O1487" s="53" t="str">
        <f>IF((Curso[[#This Row],[Estudado]]-60)&lt;$H$2,"",Curso[[#This Row],[Estudado]]-60)</f>
        <v/>
      </c>
      <c r="P1487" s="53" t="str">
        <f>IF((Curso[[#This Row],[Estudado]]-120)&lt;$H$2,"",Curso[[#This Row],[Estudado]]-120)</f>
        <v/>
      </c>
      <c r="Q1487" s="48"/>
    </row>
    <row r="1488" spans="1:17" x14ac:dyDescent="0.25">
      <c r="A1488" s="44">
        <f t="shared" si="78"/>
        <v>1487</v>
      </c>
      <c r="B1488" s="44" t="s">
        <v>2394</v>
      </c>
      <c r="C1488" s="44" t="s">
        <v>2007</v>
      </c>
      <c r="D1488" s="45">
        <v>5.4166666666666669E-3</v>
      </c>
      <c r="E1488" s="44"/>
      <c r="F1488" s="45">
        <f>Curso[[#This Row],[Tempo]]*$AG$4</f>
        <v>1.0742318742667435E-2</v>
      </c>
      <c r="G1488" s="46">
        <f t="shared" si="77"/>
        <v>10.739036367496064</v>
      </c>
      <c r="H1488" s="47">
        <f>_xlfn.XLOOKUP(Curso[[#This Row],[Tempo Progr Acum]],Controle[Tempo Esperado Acum],Controle[Data corrida],,1,1)</f>
        <v>44814</v>
      </c>
      <c r="I1488" s="44"/>
      <c r="J1488" s="48">
        <f ca="1">IF(Curso[[#This Row],[Data Prevista]]&gt;TODAY(),0,IF(Curso[[#This Row],[Data Prevista]]=TODAY(),3,2))</f>
        <v>0</v>
      </c>
      <c r="K1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8" s="53" t="str">
        <f>IF((Curso[[#This Row],[Estudado]]-7)&lt;$H$2,"",Curso[[#This Row],[Estudado]]-7)</f>
        <v/>
      </c>
      <c r="M1488" s="53" t="str">
        <f>IF((Curso[[#This Row],[Estudado]]-15)&lt;$H$2,"",Curso[[#This Row],[Estudado]]-15)</f>
        <v/>
      </c>
      <c r="N1488" s="53" t="str">
        <f>IF((Curso[[#This Row],[Estudado]]-30)&lt;$H$2,"",Curso[[#This Row],[Estudado]]-30)</f>
        <v/>
      </c>
      <c r="O1488" s="53" t="str">
        <f>IF((Curso[[#This Row],[Estudado]]-60)&lt;$H$2,"",Curso[[#This Row],[Estudado]]-60)</f>
        <v/>
      </c>
      <c r="P1488" s="53" t="str">
        <f>IF((Curso[[#This Row],[Estudado]]-120)&lt;$H$2,"",Curso[[#This Row],[Estudado]]-120)</f>
        <v/>
      </c>
      <c r="Q1488" s="48"/>
    </row>
    <row r="1489" spans="1:17" x14ac:dyDescent="0.25">
      <c r="A1489" s="44">
        <f t="shared" si="78"/>
        <v>1488</v>
      </c>
      <c r="B1489" s="44" t="s">
        <v>2394</v>
      </c>
      <c r="C1489" s="44" t="s">
        <v>2008</v>
      </c>
      <c r="D1489" s="45">
        <v>4.155092592592593E-3</v>
      </c>
      <c r="E1489" s="44"/>
      <c r="F1489" s="45">
        <f>Curso[[#This Row],[Tempo]]*$AG$4</f>
        <v>8.2403684372171146E-3</v>
      </c>
      <c r="G1489" s="46">
        <f t="shared" si="77"/>
        <v>10.747276735933282</v>
      </c>
      <c r="H1489" s="47">
        <f>_xlfn.XLOOKUP(Curso[[#This Row],[Tempo Progr Acum]],Controle[Tempo Esperado Acum],Controle[Data corrida],,1,1)</f>
        <v>44814</v>
      </c>
      <c r="I1489" s="44"/>
      <c r="J1489" s="48">
        <f ca="1">IF(Curso[[#This Row],[Data Prevista]]&gt;TODAY(),0,IF(Curso[[#This Row],[Data Prevista]]=TODAY(),3,2))</f>
        <v>0</v>
      </c>
      <c r="K1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9" s="53" t="str">
        <f>IF((Curso[[#This Row],[Estudado]]-7)&lt;$H$2,"",Curso[[#This Row],[Estudado]]-7)</f>
        <v/>
      </c>
      <c r="M1489" s="53" t="str">
        <f>IF((Curso[[#This Row],[Estudado]]-15)&lt;$H$2,"",Curso[[#This Row],[Estudado]]-15)</f>
        <v/>
      </c>
      <c r="N1489" s="53" t="str">
        <f>IF((Curso[[#This Row],[Estudado]]-30)&lt;$H$2,"",Curso[[#This Row],[Estudado]]-30)</f>
        <v/>
      </c>
      <c r="O1489" s="53" t="str">
        <f>IF((Curso[[#This Row],[Estudado]]-60)&lt;$H$2,"",Curso[[#This Row],[Estudado]]-60)</f>
        <v/>
      </c>
      <c r="P1489" s="53" t="str">
        <f>IF((Curso[[#This Row],[Estudado]]-120)&lt;$H$2,"",Curso[[#This Row],[Estudado]]-120)</f>
        <v/>
      </c>
      <c r="Q1489" s="48"/>
    </row>
    <row r="1490" spans="1:17" x14ac:dyDescent="0.25">
      <c r="A1490" s="44">
        <f t="shared" si="78"/>
        <v>1489</v>
      </c>
      <c r="B1490" s="44" t="s">
        <v>2394</v>
      </c>
      <c r="C1490" s="44" t="s">
        <v>2009</v>
      </c>
      <c r="D1490" s="45">
        <v>4.9768518518518521E-3</v>
      </c>
      <c r="E1490" s="44"/>
      <c r="F1490" s="45">
        <f>Curso[[#This Row],[Tempo]]*$AG$4</f>
        <v>9.8700791866388835E-3</v>
      </c>
      <c r="G1490" s="46">
        <f t="shared" si="77"/>
        <v>10.757146815119921</v>
      </c>
      <c r="H1490" s="47">
        <f>_xlfn.XLOOKUP(Curso[[#This Row],[Tempo Progr Acum]],Controle[Tempo Esperado Acum],Controle[Data corrida],,1,1)</f>
        <v>44814</v>
      </c>
      <c r="I1490" s="44"/>
      <c r="J1490" s="48">
        <f ca="1">IF(Curso[[#This Row],[Data Prevista]]&gt;TODAY(),0,IF(Curso[[#This Row],[Data Prevista]]=TODAY(),3,2))</f>
        <v>0</v>
      </c>
      <c r="K1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0" s="53" t="str">
        <f>IF((Curso[[#This Row],[Estudado]]-7)&lt;$H$2,"",Curso[[#This Row],[Estudado]]-7)</f>
        <v/>
      </c>
      <c r="M1490" s="53" t="str">
        <f>IF((Curso[[#This Row],[Estudado]]-15)&lt;$H$2,"",Curso[[#This Row],[Estudado]]-15)</f>
        <v/>
      </c>
      <c r="N1490" s="53" t="str">
        <f>IF((Curso[[#This Row],[Estudado]]-30)&lt;$H$2,"",Curso[[#This Row],[Estudado]]-30)</f>
        <v/>
      </c>
      <c r="O1490" s="53" t="str">
        <f>IF((Curso[[#This Row],[Estudado]]-60)&lt;$H$2,"",Curso[[#This Row],[Estudado]]-60)</f>
        <v/>
      </c>
      <c r="P1490" s="53" t="str">
        <f>IF((Curso[[#This Row],[Estudado]]-120)&lt;$H$2,"",Curso[[#This Row],[Estudado]]-120)</f>
        <v/>
      </c>
      <c r="Q1490" s="48"/>
    </row>
    <row r="1491" spans="1:17" x14ac:dyDescent="0.25">
      <c r="A1491" s="44">
        <f t="shared" si="78"/>
        <v>1490</v>
      </c>
      <c r="B1491" s="44" t="s">
        <v>2394</v>
      </c>
      <c r="C1491" s="44" t="s">
        <v>2010</v>
      </c>
      <c r="D1491" s="45">
        <v>4.0509259259259257E-3</v>
      </c>
      <c r="E1491" s="44"/>
      <c r="F1491" s="45">
        <f>Curso[[#This Row],[Tempo]]*$AG$4</f>
        <v>8.0337853844735085E-3</v>
      </c>
      <c r="G1491" s="46">
        <f t="shared" si="77"/>
        <v>10.765180600504394</v>
      </c>
      <c r="H1491" s="47">
        <f>_xlfn.XLOOKUP(Curso[[#This Row],[Tempo Progr Acum]],Controle[Tempo Esperado Acum],Controle[Data corrida],,1,1)</f>
        <v>44814</v>
      </c>
      <c r="I1491" s="44"/>
      <c r="J1491" s="48">
        <f ca="1">IF(Curso[[#This Row],[Data Prevista]]&gt;TODAY(),0,IF(Curso[[#This Row],[Data Prevista]]=TODAY(),3,2))</f>
        <v>0</v>
      </c>
      <c r="K1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1" s="53" t="str">
        <f>IF((Curso[[#This Row],[Estudado]]-7)&lt;$H$2,"",Curso[[#This Row],[Estudado]]-7)</f>
        <v/>
      </c>
      <c r="M1491" s="53" t="str">
        <f>IF((Curso[[#This Row],[Estudado]]-15)&lt;$H$2,"",Curso[[#This Row],[Estudado]]-15)</f>
        <v/>
      </c>
      <c r="N1491" s="53" t="str">
        <f>IF((Curso[[#This Row],[Estudado]]-30)&lt;$H$2,"",Curso[[#This Row],[Estudado]]-30)</f>
        <v/>
      </c>
      <c r="O1491" s="53" t="str">
        <f>IF((Curso[[#This Row],[Estudado]]-60)&lt;$H$2,"",Curso[[#This Row],[Estudado]]-60)</f>
        <v/>
      </c>
      <c r="P1491" s="53" t="str">
        <f>IF((Curso[[#This Row],[Estudado]]-120)&lt;$H$2,"",Curso[[#This Row],[Estudado]]-120)</f>
        <v/>
      </c>
      <c r="Q1491" s="48"/>
    </row>
    <row r="1492" spans="1:17" x14ac:dyDescent="0.25">
      <c r="A1492" s="44">
        <f t="shared" si="78"/>
        <v>1491</v>
      </c>
      <c r="B1492" s="44" t="s">
        <v>2394</v>
      </c>
      <c r="C1492" s="44" t="s">
        <v>2011</v>
      </c>
      <c r="D1492" s="45">
        <v>3.1481481481481482E-3</v>
      </c>
      <c r="E1492" s="44"/>
      <c r="F1492" s="45">
        <f>Curso[[#This Row],[Tempo]]*$AG$4</f>
        <v>6.2433989273622701E-3</v>
      </c>
      <c r="G1492" s="46">
        <f t="shared" si="77"/>
        <v>10.771423999431756</v>
      </c>
      <c r="H1492" s="47">
        <f>_xlfn.XLOOKUP(Curso[[#This Row],[Tempo Progr Acum]],Controle[Tempo Esperado Acum],Controle[Data corrida],,1,1)</f>
        <v>44814</v>
      </c>
      <c r="I1492" s="44"/>
      <c r="J1492" s="48">
        <f ca="1">IF(Curso[[#This Row],[Data Prevista]]&gt;TODAY(),0,IF(Curso[[#This Row],[Data Prevista]]=TODAY(),3,2))</f>
        <v>0</v>
      </c>
      <c r="K1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2" s="53" t="str">
        <f>IF((Curso[[#This Row],[Estudado]]-7)&lt;$H$2,"",Curso[[#This Row],[Estudado]]-7)</f>
        <v/>
      </c>
      <c r="M1492" s="53" t="str">
        <f>IF((Curso[[#This Row],[Estudado]]-15)&lt;$H$2,"",Curso[[#This Row],[Estudado]]-15)</f>
        <v/>
      </c>
      <c r="N1492" s="53" t="str">
        <f>IF((Curso[[#This Row],[Estudado]]-30)&lt;$H$2,"",Curso[[#This Row],[Estudado]]-30)</f>
        <v/>
      </c>
      <c r="O1492" s="53" t="str">
        <f>IF((Curso[[#This Row],[Estudado]]-60)&lt;$H$2,"",Curso[[#This Row],[Estudado]]-60)</f>
        <v/>
      </c>
      <c r="P1492" s="53" t="str">
        <f>IF((Curso[[#This Row],[Estudado]]-120)&lt;$H$2,"",Curso[[#This Row],[Estudado]]-120)</f>
        <v/>
      </c>
      <c r="Q1492" s="48"/>
    </row>
    <row r="1493" spans="1:17" x14ac:dyDescent="0.25">
      <c r="A1493" s="44">
        <f t="shared" si="78"/>
        <v>1492</v>
      </c>
      <c r="B1493" s="44" t="s">
        <v>2394</v>
      </c>
      <c r="C1493" s="44" t="s">
        <v>2012</v>
      </c>
      <c r="D1493" s="45">
        <v>4.456018518518518E-3</v>
      </c>
      <c r="E1493" s="44"/>
      <c r="F1493" s="45">
        <f>Curso[[#This Row],[Tempo]]*$AG$4</f>
        <v>8.8371639229208598E-3</v>
      </c>
      <c r="G1493" s="46">
        <f t="shared" si="77"/>
        <v>10.780261163354677</v>
      </c>
      <c r="H1493" s="47">
        <f>_xlfn.XLOOKUP(Curso[[#This Row],[Tempo Progr Acum]],Controle[Tempo Esperado Acum],Controle[Data corrida],,1,1)</f>
        <v>44814</v>
      </c>
      <c r="I1493" s="44"/>
      <c r="J1493" s="48">
        <f ca="1">IF(Curso[[#This Row],[Data Prevista]]&gt;TODAY(),0,IF(Curso[[#This Row],[Data Prevista]]=TODAY(),3,2))</f>
        <v>0</v>
      </c>
      <c r="K1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3" s="53" t="str">
        <f>IF((Curso[[#This Row],[Estudado]]-7)&lt;$H$2,"",Curso[[#This Row],[Estudado]]-7)</f>
        <v/>
      </c>
      <c r="M1493" s="53" t="str">
        <f>IF((Curso[[#This Row],[Estudado]]-15)&lt;$H$2,"",Curso[[#This Row],[Estudado]]-15)</f>
        <v/>
      </c>
      <c r="N1493" s="53" t="str">
        <f>IF((Curso[[#This Row],[Estudado]]-30)&lt;$H$2,"",Curso[[#This Row],[Estudado]]-30)</f>
        <v/>
      </c>
      <c r="O1493" s="53" t="str">
        <f>IF((Curso[[#This Row],[Estudado]]-60)&lt;$H$2,"",Curso[[#This Row],[Estudado]]-60)</f>
        <v/>
      </c>
      <c r="P1493" s="53" t="str">
        <f>IF((Curso[[#This Row],[Estudado]]-120)&lt;$H$2,"",Curso[[#This Row],[Estudado]]-120)</f>
        <v/>
      </c>
      <c r="Q1493" s="48"/>
    </row>
    <row r="1494" spans="1:17" x14ac:dyDescent="0.25">
      <c r="A1494" s="44">
        <f t="shared" si="78"/>
        <v>1493</v>
      </c>
      <c r="B1494" s="44" t="s">
        <v>2394</v>
      </c>
      <c r="C1494" s="44" t="s">
        <v>2013</v>
      </c>
      <c r="D1494" s="45">
        <v>4.7222222222222223E-3</v>
      </c>
      <c r="E1494" s="44"/>
      <c r="F1494" s="45">
        <f>Curso[[#This Row],[Tempo]]*$AG$4</f>
        <v>9.3650983910434048E-3</v>
      </c>
      <c r="G1494" s="46">
        <f t="shared" si="77"/>
        <v>10.78962626174572</v>
      </c>
      <c r="H1494" s="47">
        <f>_xlfn.XLOOKUP(Curso[[#This Row],[Tempo Progr Acum]],Controle[Tempo Esperado Acum],Controle[Data corrida],,1,1)</f>
        <v>44814</v>
      </c>
      <c r="I1494" s="44"/>
      <c r="J1494" s="48">
        <f ca="1">IF(Curso[[#This Row],[Data Prevista]]&gt;TODAY(),0,IF(Curso[[#This Row],[Data Prevista]]=TODAY(),3,2))</f>
        <v>0</v>
      </c>
      <c r="K1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4" s="53" t="str">
        <f>IF((Curso[[#This Row],[Estudado]]-7)&lt;$H$2,"",Curso[[#This Row],[Estudado]]-7)</f>
        <v/>
      </c>
      <c r="M1494" s="53" t="str">
        <f>IF((Curso[[#This Row],[Estudado]]-15)&lt;$H$2,"",Curso[[#This Row],[Estudado]]-15)</f>
        <v/>
      </c>
      <c r="N1494" s="53" t="str">
        <f>IF((Curso[[#This Row],[Estudado]]-30)&lt;$H$2,"",Curso[[#This Row],[Estudado]]-30)</f>
        <v/>
      </c>
      <c r="O1494" s="53" t="str">
        <f>IF((Curso[[#This Row],[Estudado]]-60)&lt;$H$2,"",Curso[[#This Row],[Estudado]]-60)</f>
        <v/>
      </c>
      <c r="P1494" s="53" t="str">
        <f>IF((Curso[[#This Row],[Estudado]]-120)&lt;$H$2,"",Curso[[#This Row],[Estudado]]-120)</f>
        <v/>
      </c>
      <c r="Q1494" s="48"/>
    </row>
    <row r="1495" spans="1:17" x14ac:dyDescent="0.25">
      <c r="A1495" s="44">
        <f t="shared" si="78"/>
        <v>1494</v>
      </c>
      <c r="B1495" s="44" t="s">
        <v>2394</v>
      </c>
      <c r="C1495" s="44" t="s">
        <v>2014</v>
      </c>
      <c r="D1495" s="45">
        <v>3.7615740740740743E-3</v>
      </c>
      <c r="E1495" s="44"/>
      <c r="F1495" s="45">
        <f>Curso[[#This Row],[Tempo]]*$AG$4</f>
        <v>7.4599435712968303E-3</v>
      </c>
      <c r="G1495" s="46">
        <f t="shared" si="77"/>
        <v>10.797086205317017</v>
      </c>
      <c r="H1495" s="47">
        <f>_xlfn.XLOOKUP(Curso[[#This Row],[Tempo Progr Acum]],Controle[Tempo Esperado Acum],Controle[Data corrida],,1,1)</f>
        <v>44816</v>
      </c>
      <c r="I1495" s="44"/>
      <c r="J1495" s="48">
        <f ca="1">IF(Curso[[#This Row],[Data Prevista]]&gt;TODAY(),0,IF(Curso[[#This Row],[Data Prevista]]=TODAY(),3,2))</f>
        <v>0</v>
      </c>
      <c r="K1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5" s="53" t="str">
        <f>IF((Curso[[#This Row],[Estudado]]-7)&lt;$H$2,"",Curso[[#This Row],[Estudado]]-7)</f>
        <v/>
      </c>
      <c r="M1495" s="53" t="str">
        <f>IF((Curso[[#This Row],[Estudado]]-15)&lt;$H$2,"",Curso[[#This Row],[Estudado]]-15)</f>
        <v/>
      </c>
      <c r="N1495" s="53" t="str">
        <f>IF((Curso[[#This Row],[Estudado]]-30)&lt;$H$2,"",Curso[[#This Row],[Estudado]]-30)</f>
        <v/>
      </c>
      <c r="O1495" s="53" t="str">
        <f>IF((Curso[[#This Row],[Estudado]]-60)&lt;$H$2,"",Curso[[#This Row],[Estudado]]-60)</f>
        <v/>
      </c>
      <c r="P1495" s="53" t="str">
        <f>IF((Curso[[#This Row],[Estudado]]-120)&lt;$H$2,"",Curso[[#This Row],[Estudado]]-120)</f>
        <v/>
      </c>
      <c r="Q1495" s="48"/>
    </row>
    <row r="1496" spans="1:17" x14ac:dyDescent="0.25">
      <c r="A1496" s="44">
        <f t="shared" si="78"/>
        <v>1495</v>
      </c>
      <c r="B1496" s="44" t="s">
        <v>2394</v>
      </c>
      <c r="C1496" s="44" t="s">
        <v>2015</v>
      </c>
      <c r="D1496" s="45">
        <v>4.8032407407407416E-3</v>
      </c>
      <c r="E1496" s="44"/>
      <c r="F1496" s="45">
        <f>Curso[[#This Row],[Tempo]]*$AG$4</f>
        <v>9.5257740987328768E-3</v>
      </c>
      <c r="G1496" s="46">
        <f t="shared" si="77"/>
        <v>10.80661197941575</v>
      </c>
      <c r="H1496" s="47">
        <f>_xlfn.XLOOKUP(Curso[[#This Row],[Tempo Progr Acum]],Controle[Tempo Esperado Acum],Controle[Data corrida],,1,1)</f>
        <v>44816</v>
      </c>
      <c r="I1496" s="44"/>
      <c r="J1496" s="48">
        <f ca="1">IF(Curso[[#This Row],[Data Prevista]]&gt;TODAY(),0,IF(Curso[[#This Row],[Data Prevista]]=TODAY(),3,2))</f>
        <v>0</v>
      </c>
      <c r="K1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6" s="53" t="str">
        <f>IF((Curso[[#This Row],[Estudado]]-7)&lt;$H$2,"",Curso[[#This Row],[Estudado]]-7)</f>
        <v/>
      </c>
      <c r="M1496" s="53" t="str">
        <f>IF((Curso[[#This Row],[Estudado]]-15)&lt;$H$2,"",Curso[[#This Row],[Estudado]]-15)</f>
        <v/>
      </c>
      <c r="N1496" s="53" t="str">
        <f>IF((Curso[[#This Row],[Estudado]]-30)&lt;$H$2,"",Curso[[#This Row],[Estudado]]-30)</f>
        <v/>
      </c>
      <c r="O1496" s="53" t="str">
        <f>IF((Curso[[#This Row],[Estudado]]-60)&lt;$H$2,"",Curso[[#This Row],[Estudado]]-60)</f>
        <v/>
      </c>
      <c r="P1496" s="53" t="str">
        <f>IF((Curso[[#This Row],[Estudado]]-120)&lt;$H$2,"",Curso[[#This Row],[Estudado]]-120)</f>
        <v/>
      </c>
      <c r="Q1496" s="48"/>
    </row>
    <row r="1497" spans="1:17" x14ac:dyDescent="0.25">
      <c r="A1497" s="44">
        <f t="shared" si="78"/>
        <v>1496</v>
      </c>
      <c r="B1497" s="44" t="s">
        <v>2394</v>
      </c>
      <c r="C1497" s="44" t="s">
        <v>2016</v>
      </c>
      <c r="D1497" s="45">
        <v>4.4675925925925924E-3</v>
      </c>
      <c r="E1497" s="44"/>
      <c r="F1497" s="45">
        <f>Curso[[#This Row],[Tempo]]*$AG$4</f>
        <v>8.8601175954479278E-3</v>
      </c>
      <c r="G1497" s="46">
        <f t="shared" si="77"/>
        <v>10.815472097011199</v>
      </c>
      <c r="H1497" s="47">
        <f>_xlfn.XLOOKUP(Curso[[#This Row],[Tempo Progr Acum]],Controle[Tempo Esperado Acum],Controle[Data corrida],,1,1)</f>
        <v>44816</v>
      </c>
      <c r="I1497" s="44"/>
      <c r="J1497" s="48">
        <f ca="1">IF(Curso[[#This Row],[Data Prevista]]&gt;TODAY(),0,IF(Curso[[#This Row],[Data Prevista]]=TODAY(),3,2))</f>
        <v>0</v>
      </c>
      <c r="K1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7" s="53" t="str">
        <f>IF((Curso[[#This Row],[Estudado]]-7)&lt;$H$2,"",Curso[[#This Row],[Estudado]]-7)</f>
        <v/>
      </c>
      <c r="M1497" s="53" t="str">
        <f>IF((Curso[[#This Row],[Estudado]]-15)&lt;$H$2,"",Curso[[#This Row],[Estudado]]-15)</f>
        <v/>
      </c>
      <c r="N1497" s="53" t="str">
        <f>IF((Curso[[#This Row],[Estudado]]-30)&lt;$H$2,"",Curso[[#This Row],[Estudado]]-30)</f>
        <v/>
      </c>
      <c r="O1497" s="53" t="str">
        <f>IF((Curso[[#This Row],[Estudado]]-60)&lt;$H$2,"",Curso[[#This Row],[Estudado]]-60)</f>
        <v/>
      </c>
      <c r="P1497" s="53" t="str">
        <f>IF((Curso[[#This Row],[Estudado]]-120)&lt;$H$2,"",Curso[[#This Row],[Estudado]]-120)</f>
        <v/>
      </c>
      <c r="Q1497" s="48"/>
    </row>
    <row r="1498" spans="1:17" x14ac:dyDescent="0.25">
      <c r="A1498" s="44">
        <f t="shared" si="78"/>
        <v>1497</v>
      </c>
      <c r="B1498" s="44" t="s">
        <v>2394</v>
      </c>
      <c r="C1498" s="44" t="s">
        <v>2017</v>
      </c>
      <c r="D1498" s="45">
        <v>2.7083333333333334E-3</v>
      </c>
      <c r="E1498" s="44"/>
      <c r="F1498" s="45">
        <f>Curso[[#This Row],[Tempo]]*$AG$4</f>
        <v>5.3711593713337176E-3</v>
      </c>
      <c r="G1498" s="46">
        <f t="shared" si="77"/>
        <v>10.820843256382533</v>
      </c>
      <c r="H1498" s="47">
        <f>_xlfn.XLOOKUP(Curso[[#This Row],[Tempo Progr Acum]],Controle[Tempo Esperado Acum],Controle[Data corrida],,1,1)</f>
        <v>44816</v>
      </c>
      <c r="I1498" s="44"/>
      <c r="J1498" s="48">
        <f ca="1">IF(Curso[[#This Row],[Data Prevista]]&gt;TODAY(),0,IF(Curso[[#This Row],[Data Prevista]]=TODAY(),3,2))</f>
        <v>0</v>
      </c>
      <c r="K1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8" s="53" t="str">
        <f>IF((Curso[[#This Row],[Estudado]]-7)&lt;$H$2,"",Curso[[#This Row],[Estudado]]-7)</f>
        <v/>
      </c>
      <c r="M1498" s="53" t="str">
        <f>IF((Curso[[#This Row],[Estudado]]-15)&lt;$H$2,"",Curso[[#This Row],[Estudado]]-15)</f>
        <v/>
      </c>
      <c r="N1498" s="53" t="str">
        <f>IF((Curso[[#This Row],[Estudado]]-30)&lt;$H$2,"",Curso[[#This Row],[Estudado]]-30)</f>
        <v/>
      </c>
      <c r="O1498" s="53" t="str">
        <f>IF((Curso[[#This Row],[Estudado]]-60)&lt;$H$2,"",Curso[[#This Row],[Estudado]]-60)</f>
        <v/>
      </c>
      <c r="P1498" s="53" t="str">
        <f>IF((Curso[[#This Row],[Estudado]]-120)&lt;$H$2,"",Curso[[#This Row],[Estudado]]-120)</f>
        <v/>
      </c>
      <c r="Q1498" s="48"/>
    </row>
    <row r="1499" spans="1:17" x14ac:dyDescent="0.25">
      <c r="A1499" s="44">
        <f t="shared" si="78"/>
        <v>1498</v>
      </c>
      <c r="B1499" s="44" t="s">
        <v>2394</v>
      </c>
      <c r="C1499" s="44" t="s">
        <v>2018</v>
      </c>
      <c r="D1499" s="45">
        <v>4.6064814814814805E-3</v>
      </c>
      <c r="E1499" s="44"/>
      <c r="F1499" s="45">
        <f>Curso[[#This Row],[Tempo]]*$AG$4</f>
        <v>9.1355616657727325E-3</v>
      </c>
      <c r="G1499" s="46">
        <f t="shared" si="77"/>
        <v>10.829978818048305</v>
      </c>
      <c r="H1499" s="47">
        <f>_xlfn.XLOOKUP(Curso[[#This Row],[Tempo Progr Acum]],Controle[Tempo Esperado Acum],Controle[Data corrida],,1,1)</f>
        <v>44816</v>
      </c>
      <c r="I1499" s="44"/>
      <c r="J1499" s="48">
        <f ca="1">IF(Curso[[#This Row],[Data Prevista]]&gt;TODAY(),0,IF(Curso[[#This Row],[Data Prevista]]=TODAY(),3,2))</f>
        <v>0</v>
      </c>
      <c r="K1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9" s="53" t="str">
        <f>IF((Curso[[#This Row],[Estudado]]-7)&lt;$H$2,"",Curso[[#This Row],[Estudado]]-7)</f>
        <v/>
      </c>
      <c r="M1499" s="53" t="str">
        <f>IF((Curso[[#This Row],[Estudado]]-15)&lt;$H$2,"",Curso[[#This Row],[Estudado]]-15)</f>
        <v/>
      </c>
      <c r="N1499" s="53" t="str">
        <f>IF((Curso[[#This Row],[Estudado]]-30)&lt;$H$2,"",Curso[[#This Row],[Estudado]]-30)</f>
        <v/>
      </c>
      <c r="O1499" s="53" t="str">
        <f>IF((Curso[[#This Row],[Estudado]]-60)&lt;$H$2,"",Curso[[#This Row],[Estudado]]-60)</f>
        <v/>
      </c>
      <c r="P1499" s="53" t="str">
        <f>IF((Curso[[#This Row],[Estudado]]-120)&lt;$H$2,"",Curso[[#This Row],[Estudado]]-120)</f>
        <v/>
      </c>
      <c r="Q1499" s="48"/>
    </row>
    <row r="1500" spans="1:17" x14ac:dyDescent="0.25">
      <c r="A1500" s="44">
        <f t="shared" si="78"/>
        <v>1499</v>
      </c>
      <c r="B1500" s="44" t="s">
        <v>2394</v>
      </c>
      <c r="C1500" s="44" t="s">
        <v>2019</v>
      </c>
      <c r="D1500" s="45">
        <v>3.1018518518518517E-3</v>
      </c>
      <c r="E1500" s="44"/>
      <c r="F1500" s="45">
        <f>Curso[[#This Row],[Tempo]]*$AG$4</f>
        <v>6.151584237254001E-3</v>
      </c>
      <c r="G1500" s="46">
        <f t="shared" si="77"/>
        <v>10.836130402285558</v>
      </c>
      <c r="H1500" s="47">
        <f>_xlfn.XLOOKUP(Curso[[#This Row],[Tempo Progr Acum]],Controle[Tempo Esperado Acum],Controle[Data corrida],,1,1)</f>
        <v>44816</v>
      </c>
      <c r="I1500" s="44"/>
      <c r="J1500" s="48">
        <f ca="1">IF(Curso[[#This Row],[Data Prevista]]&gt;TODAY(),0,IF(Curso[[#This Row],[Data Prevista]]=TODAY(),3,2))</f>
        <v>0</v>
      </c>
      <c r="K1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0" s="53" t="str">
        <f>IF((Curso[[#This Row],[Estudado]]-7)&lt;$H$2,"",Curso[[#This Row],[Estudado]]-7)</f>
        <v/>
      </c>
      <c r="M1500" s="53" t="str">
        <f>IF((Curso[[#This Row],[Estudado]]-15)&lt;$H$2,"",Curso[[#This Row],[Estudado]]-15)</f>
        <v/>
      </c>
      <c r="N1500" s="53" t="str">
        <f>IF((Curso[[#This Row],[Estudado]]-30)&lt;$H$2,"",Curso[[#This Row],[Estudado]]-30)</f>
        <v/>
      </c>
      <c r="O1500" s="53" t="str">
        <f>IF((Curso[[#This Row],[Estudado]]-60)&lt;$H$2,"",Curso[[#This Row],[Estudado]]-60)</f>
        <v/>
      </c>
      <c r="P1500" s="53" t="str">
        <f>IF((Curso[[#This Row],[Estudado]]-120)&lt;$H$2,"",Curso[[#This Row],[Estudado]]-120)</f>
        <v/>
      </c>
      <c r="Q1500" s="48"/>
    </row>
    <row r="1501" spans="1:17" x14ac:dyDescent="0.25">
      <c r="A1501" s="44">
        <f t="shared" si="78"/>
        <v>1500</v>
      </c>
      <c r="B1501" s="44" t="s">
        <v>2394</v>
      </c>
      <c r="C1501" s="44" t="s">
        <v>2020</v>
      </c>
      <c r="D1501" s="45">
        <v>2.7314814814814814E-3</v>
      </c>
      <c r="E1501" s="44"/>
      <c r="F1501" s="45">
        <f>Curso[[#This Row],[Tempo]]*$AG$4</f>
        <v>5.4170667163878517E-3</v>
      </c>
      <c r="G1501" s="46">
        <f t="shared" si="77"/>
        <v>10.841547469001947</v>
      </c>
      <c r="H1501" s="47">
        <f>_xlfn.XLOOKUP(Curso[[#This Row],[Tempo Progr Acum]],Controle[Tempo Esperado Acum],Controle[Data corrida],,1,1)</f>
        <v>44816</v>
      </c>
      <c r="I1501" s="44"/>
      <c r="J1501" s="48">
        <f ca="1">IF(Curso[[#This Row],[Data Prevista]]&gt;TODAY(),0,IF(Curso[[#This Row],[Data Prevista]]=TODAY(),3,2))</f>
        <v>0</v>
      </c>
      <c r="K1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1" s="53" t="str">
        <f>IF((Curso[[#This Row],[Estudado]]-7)&lt;$H$2,"",Curso[[#This Row],[Estudado]]-7)</f>
        <v/>
      </c>
      <c r="M1501" s="53" t="str">
        <f>IF((Curso[[#This Row],[Estudado]]-15)&lt;$H$2,"",Curso[[#This Row],[Estudado]]-15)</f>
        <v/>
      </c>
      <c r="N1501" s="53" t="str">
        <f>IF((Curso[[#This Row],[Estudado]]-30)&lt;$H$2,"",Curso[[#This Row],[Estudado]]-30)</f>
        <v/>
      </c>
      <c r="O1501" s="53" t="str">
        <f>IF((Curso[[#This Row],[Estudado]]-60)&lt;$H$2,"",Curso[[#This Row],[Estudado]]-60)</f>
        <v/>
      </c>
      <c r="P1501" s="53" t="str">
        <f>IF((Curso[[#This Row],[Estudado]]-120)&lt;$H$2,"",Curso[[#This Row],[Estudado]]-120)</f>
        <v/>
      </c>
      <c r="Q1501" s="48"/>
    </row>
    <row r="1502" spans="1:17" x14ac:dyDescent="0.25">
      <c r="A1502" s="44">
        <f t="shared" si="78"/>
        <v>1501</v>
      </c>
      <c r="B1502" s="44" t="s">
        <v>2394</v>
      </c>
      <c r="C1502" s="44" t="s">
        <v>2021</v>
      </c>
      <c r="D1502" s="45">
        <v>2.9166666666666668E-3</v>
      </c>
      <c r="E1502" s="44"/>
      <c r="F1502" s="45">
        <f>Curso[[#This Row],[Tempo]]*$AG$4</f>
        <v>5.7843254768209272E-3</v>
      </c>
      <c r="G1502" s="46">
        <f t="shared" si="77"/>
        <v>10.847331794478768</v>
      </c>
      <c r="H1502" s="47">
        <f>_xlfn.XLOOKUP(Curso[[#This Row],[Tempo Progr Acum]],Controle[Tempo Esperado Acum],Controle[Data corrida],,1,1)</f>
        <v>44816</v>
      </c>
      <c r="I1502" s="44"/>
      <c r="J1502" s="48">
        <f ca="1">IF(Curso[[#This Row],[Data Prevista]]&gt;TODAY(),0,IF(Curso[[#This Row],[Data Prevista]]=TODAY(),3,2))</f>
        <v>0</v>
      </c>
      <c r="K1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2" s="53" t="str">
        <f>IF((Curso[[#This Row],[Estudado]]-7)&lt;$H$2,"",Curso[[#This Row],[Estudado]]-7)</f>
        <v/>
      </c>
      <c r="M1502" s="53" t="str">
        <f>IF((Curso[[#This Row],[Estudado]]-15)&lt;$H$2,"",Curso[[#This Row],[Estudado]]-15)</f>
        <v/>
      </c>
      <c r="N1502" s="53" t="str">
        <f>IF((Curso[[#This Row],[Estudado]]-30)&lt;$H$2,"",Curso[[#This Row],[Estudado]]-30)</f>
        <v/>
      </c>
      <c r="O1502" s="53" t="str">
        <f>IF((Curso[[#This Row],[Estudado]]-60)&lt;$H$2,"",Curso[[#This Row],[Estudado]]-60)</f>
        <v/>
      </c>
      <c r="P1502" s="53" t="str">
        <f>IF((Curso[[#This Row],[Estudado]]-120)&lt;$H$2,"",Curso[[#This Row],[Estudado]]-120)</f>
        <v/>
      </c>
      <c r="Q1502" s="48"/>
    </row>
    <row r="1503" spans="1:17" x14ac:dyDescent="0.25">
      <c r="A1503" s="44">
        <f t="shared" si="78"/>
        <v>1502</v>
      </c>
      <c r="B1503" s="44" t="s">
        <v>2394</v>
      </c>
      <c r="C1503" s="44" t="s">
        <v>2022</v>
      </c>
      <c r="D1503" s="45">
        <v>0</v>
      </c>
      <c r="E1503" s="44"/>
      <c r="F1503" s="45">
        <f>Curso[[#This Row],[Tempo]]*$AG$4</f>
        <v>0</v>
      </c>
      <c r="G1503" s="46">
        <f t="shared" si="77"/>
        <v>10.847331794478768</v>
      </c>
      <c r="H1503" s="47">
        <f>_xlfn.XLOOKUP(Curso[[#This Row],[Tempo Progr Acum]],Controle[Tempo Esperado Acum],Controle[Data corrida],,1,1)</f>
        <v>44816</v>
      </c>
      <c r="I1503" s="44"/>
      <c r="J1503" s="48">
        <f ca="1">IF(Curso[[#This Row],[Data Prevista]]&gt;TODAY(),0,IF(Curso[[#This Row],[Data Prevista]]=TODAY(),3,2))</f>
        <v>0</v>
      </c>
      <c r="K1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3" s="53" t="str">
        <f>IF((Curso[[#This Row],[Estudado]]-7)&lt;$H$2,"",Curso[[#This Row],[Estudado]]-7)</f>
        <v/>
      </c>
      <c r="M1503" s="53" t="str">
        <f>IF((Curso[[#This Row],[Estudado]]-15)&lt;$H$2,"",Curso[[#This Row],[Estudado]]-15)</f>
        <v/>
      </c>
      <c r="N1503" s="53" t="str">
        <f>IF((Curso[[#This Row],[Estudado]]-30)&lt;$H$2,"",Curso[[#This Row],[Estudado]]-30)</f>
        <v/>
      </c>
      <c r="O1503" s="53" t="str">
        <f>IF((Curso[[#This Row],[Estudado]]-60)&lt;$H$2,"",Curso[[#This Row],[Estudado]]-60)</f>
        <v/>
      </c>
      <c r="P1503" s="53" t="str">
        <f>IF((Curso[[#This Row],[Estudado]]-120)&lt;$H$2,"",Curso[[#This Row],[Estudado]]-120)</f>
        <v/>
      </c>
      <c r="Q1503" s="48"/>
    </row>
    <row r="1504" spans="1:17" x14ac:dyDescent="0.25">
      <c r="A1504" s="44">
        <f t="shared" si="78"/>
        <v>1503</v>
      </c>
      <c r="B1504" s="44" t="s">
        <v>2394</v>
      </c>
      <c r="C1504" s="44" t="s">
        <v>2023</v>
      </c>
      <c r="D1504" s="45">
        <v>0</v>
      </c>
      <c r="E1504" s="44"/>
      <c r="F1504" s="45">
        <f>Curso[[#This Row],[Tempo]]*$AG$4</f>
        <v>0</v>
      </c>
      <c r="G1504" s="46">
        <f t="shared" si="77"/>
        <v>10.847331794478768</v>
      </c>
      <c r="H1504" s="47">
        <f>_xlfn.XLOOKUP(Curso[[#This Row],[Tempo Progr Acum]],Controle[Tempo Esperado Acum],Controle[Data corrida],,1,1)</f>
        <v>44816</v>
      </c>
      <c r="I1504" s="44"/>
      <c r="J1504" s="48">
        <f ca="1">IF(Curso[[#This Row],[Data Prevista]]&gt;TODAY(),0,IF(Curso[[#This Row],[Data Prevista]]=TODAY(),3,2))</f>
        <v>0</v>
      </c>
      <c r="K1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4" s="53" t="str">
        <f>IF((Curso[[#This Row],[Estudado]]-7)&lt;$H$2,"",Curso[[#This Row],[Estudado]]-7)</f>
        <v/>
      </c>
      <c r="M1504" s="53" t="str">
        <f>IF((Curso[[#This Row],[Estudado]]-15)&lt;$H$2,"",Curso[[#This Row],[Estudado]]-15)</f>
        <v/>
      </c>
      <c r="N1504" s="53" t="str">
        <f>IF((Curso[[#This Row],[Estudado]]-30)&lt;$H$2,"",Curso[[#This Row],[Estudado]]-30)</f>
        <v/>
      </c>
      <c r="O1504" s="53" t="str">
        <f>IF((Curso[[#This Row],[Estudado]]-60)&lt;$H$2,"",Curso[[#This Row],[Estudado]]-60)</f>
        <v/>
      </c>
      <c r="P1504" s="53" t="str">
        <f>IF((Curso[[#This Row],[Estudado]]-120)&lt;$H$2,"",Curso[[#This Row],[Estudado]]-120)</f>
        <v/>
      </c>
      <c r="Q1504" s="48"/>
    </row>
    <row r="1505" spans="1:17" x14ac:dyDescent="0.25">
      <c r="A1505" s="44">
        <f t="shared" si="78"/>
        <v>1504</v>
      </c>
      <c r="B1505" s="44" t="s">
        <v>2394</v>
      </c>
      <c r="C1505" s="44" t="s">
        <v>70</v>
      </c>
      <c r="D1505" s="45">
        <v>0</v>
      </c>
      <c r="E1505" s="44"/>
      <c r="F1505" s="45">
        <f>Curso[[#This Row],[Tempo]]*$AG$4</f>
        <v>0</v>
      </c>
      <c r="G1505" s="46">
        <f t="shared" si="77"/>
        <v>10.847331794478768</v>
      </c>
      <c r="H1505" s="47">
        <f>_xlfn.XLOOKUP(Curso[[#This Row],[Tempo Progr Acum]],Controle[Tempo Esperado Acum],Controle[Data corrida],,1,1)</f>
        <v>44816</v>
      </c>
      <c r="I1505" s="44"/>
      <c r="J1505" s="48">
        <f ca="1">IF(Curso[[#This Row],[Data Prevista]]&gt;TODAY(),0,IF(Curso[[#This Row],[Data Prevista]]=TODAY(),3,2))</f>
        <v>0</v>
      </c>
      <c r="K1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5" s="53" t="str">
        <f>IF((Curso[[#This Row],[Estudado]]-7)&lt;$H$2,"",Curso[[#This Row],[Estudado]]-7)</f>
        <v/>
      </c>
      <c r="M1505" s="53" t="str">
        <f>IF((Curso[[#This Row],[Estudado]]-15)&lt;$H$2,"",Curso[[#This Row],[Estudado]]-15)</f>
        <v/>
      </c>
      <c r="N1505" s="53" t="str">
        <f>IF((Curso[[#This Row],[Estudado]]-30)&lt;$H$2,"",Curso[[#This Row],[Estudado]]-30)</f>
        <v/>
      </c>
      <c r="O1505" s="53" t="str">
        <f>IF((Curso[[#This Row],[Estudado]]-60)&lt;$H$2,"",Curso[[#This Row],[Estudado]]-60)</f>
        <v/>
      </c>
      <c r="P1505" s="53" t="str">
        <f>IF((Curso[[#This Row],[Estudado]]-120)&lt;$H$2,"",Curso[[#This Row],[Estudado]]-120)</f>
        <v/>
      </c>
      <c r="Q1505" s="48"/>
    </row>
    <row r="1506" spans="1:17" x14ac:dyDescent="0.25">
      <c r="A1506" s="44">
        <f t="shared" si="78"/>
        <v>1505</v>
      </c>
      <c r="B1506" s="44" t="s">
        <v>2394</v>
      </c>
      <c r="C1506" s="44" t="s">
        <v>68</v>
      </c>
      <c r="D1506" s="45">
        <v>0</v>
      </c>
      <c r="E1506" s="44"/>
      <c r="F1506" s="45">
        <f>Curso[[#This Row],[Tempo]]*$AG$4</f>
        <v>0</v>
      </c>
      <c r="G1506" s="46">
        <f t="shared" si="77"/>
        <v>10.847331794478768</v>
      </c>
      <c r="H1506" s="47">
        <f>_xlfn.XLOOKUP(Curso[[#This Row],[Tempo Progr Acum]],Controle[Tempo Esperado Acum],Controle[Data corrida],,1,1)</f>
        <v>44816</v>
      </c>
      <c r="I1506" s="44"/>
      <c r="J1506" s="48">
        <f ca="1">IF(Curso[[#This Row],[Data Prevista]]&gt;TODAY(),0,IF(Curso[[#This Row],[Data Prevista]]=TODAY(),3,2))</f>
        <v>0</v>
      </c>
      <c r="K1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6" s="53" t="str">
        <f>IF((Curso[[#This Row],[Estudado]]-7)&lt;$H$2,"",Curso[[#This Row],[Estudado]]-7)</f>
        <v/>
      </c>
      <c r="M1506" s="53" t="str">
        <f>IF((Curso[[#This Row],[Estudado]]-15)&lt;$H$2,"",Curso[[#This Row],[Estudado]]-15)</f>
        <v/>
      </c>
      <c r="N1506" s="53" t="str">
        <f>IF((Curso[[#This Row],[Estudado]]-30)&lt;$H$2,"",Curso[[#This Row],[Estudado]]-30)</f>
        <v/>
      </c>
      <c r="O1506" s="53" t="str">
        <f>IF((Curso[[#This Row],[Estudado]]-60)&lt;$H$2,"",Curso[[#This Row],[Estudado]]-60)</f>
        <v/>
      </c>
      <c r="P1506" s="53" t="str">
        <f>IF((Curso[[#This Row],[Estudado]]-120)&lt;$H$2,"",Curso[[#This Row],[Estudado]]-120)</f>
        <v/>
      </c>
      <c r="Q1506" s="48"/>
    </row>
    <row r="1507" spans="1:17" x14ac:dyDescent="0.25">
      <c r="A1507" s="44">
        <f t="shared" si="78"/>
        <v>1506</v>
      </c>
      <c r="B1507" s="44" t="s">
        <v>2394</v>
      </c>
      <c r="C1507" s="44" t="s">
        <v>215</v>
      </c>
      <c r="D1507" s="45">
        <v>0</v>
      </c>
      <c r="E1507" s="44"/>
      <c r="F1507" s="45">
        <f>Curso[[#This Row],[Tempo]]*$AG$4</f>
        <v>0</v>
      </c>
      <c r="G1507" s="46">
        <f t="shared" si="77"/>
        <v>10.847331794478768</v>
      </c>
      <c r="H1507" s="47">
        <f>_xlfn.XLOOKUP(Curso[[#This Row],[Tempo Progr Acum]],Controle[Tempo Esperado Acum],Controle[Data corrida],,1,1)</f>
        <v>44816</v>
      </c>
      <c r="I1507" s="44"/>
      <c r="J1507" s="48">
        <f ca="1">IF(Curso[[#This Row],[Data Prevista]]&gt;TODAY(),0,IF(Curso[[#This Row],[Data Prevista]]=TODAY(),3,2))</f>
        <v>0</v>
      </c>
      <c r="K1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7" s="53" t="str">
        <f>IF((Curso[[#This Row],[Estudado]]-7)&lt;$H$2,"",Curso[[#This Row],[Estudado]]-7)</f>
        <v/>
      </c>
      <c r="M1507" s="53" t="str">
        <f>IF((Curso[[#This Row],[Estudado]]-15)&lt;$H$2,"",Curso[[#This Row],[Estudado]]-15)</f>
        <v/>
      </c>
      <c r="N1507" s="53" t="str">
        <f>IF((Curso[[#This Row],[Estudado]]-30)&lt;$H$2,"",Curso[[#This Row],[Estudado]]-30)</f>
        <v/>
      </c>
      <c r="O1507" s="53" t="str">
        <f>IF((Curso[[#This Row],[Estudado]]-60)&lt;$H$2,"",Curso[[#This Row],[Estudado]]-60)</f>
        <v/>
      </c>
      <c r="P1507" s="53" t="str">
        <f>IF((Curso[[#This Row],[Estudado]]-120)&lt;$H$2,"",Curso[[#This Row],[Estudado]]-120)</f>
        <v/>
      </c>
      <c r="Q1507" s="48"/>
    </row>
    <row r="1508" spans="1:17" x14ac:dyDescent="0.25">
      <c r="A1508" s="44">
        <f t="shared" si="78"/>
        <v>1507</v>
      </c>
      <c r="B1508" s="44" t="s">
        <v>2394</v>
      </c>
      <c r="C1508" s="44" t="s">
        <v>39</v>
      </c>
      <c r="D1508" s="45">
        <v>0</v>
      </c>
      <c r="E1508" s="44"/>
      <c r="F1508" s="45">
        <f>Curso[[#This Row],[Tempo]]*$AG$4</f>
        <v>0</v>
      </c>
      <c r="G1508" s="46">
        <f t="shared" si="77"/>
        <v>10.847331794478768</v>
      </c>
      <c r="H1508" s="47">
        <f>_xlfn.XLOOKUP(Curso[[#This Row],[Tempo Progr Acum]],Controle[Tempo Esperado Acum],Controle[Data corrida],,1,1)</f>
        <v>44816</v>
      </c>
      <c r="I1508" s="44"/>
      <c r="J1508" s="48">
        <f ca="1">IF(Curso[[#This Row],[Data Prevista]]&gt;TODAY(),0,IF(Curso[[#This Row],[Data Prevista]]=TODAY(),3,2))</f>
        <v>0</v>
      </c>
      <c r="K1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8" s="53" t="str">
        <f>IF((Curso[[#This Row],[Estudado]]-7)&lt;$H$2,"",Curso[[#This Row],[Estudado]]-7)</f>
        <v/>
      </c>
      <c r="M1508" s="53" t="str">
        <f>IF((Curso[[#This Row],[Estudado]]-15)&lt;$H$2,"",Curso[[#This Row],[Estudado]]-15)</f>
        <v/>
      </c>
      <c r="N1508" s="53" t="str">
        <f>IF((Curso[[#This Row],[Estudado]]-30)&lt;$H$2,"",Curso[[#This Row],[Estudado]]-30)</f>
        <v/>
      </c>
      <c r="O1508" s="53" t="str">
        <f>IF((Curso[[#This Row],[Estudado]]-60)&lt;$H$2,"",Curso[[#This Row],[Estudado]]-60)</f>
        <v/>
      </c>
      <c r="P1508" s="53" t="str">
        <f>IF((Curso[[#This Row],[Estudado]]-120)&lt;$H$2,"",Curso[[#This Row],[Estudado]]-120)</f>
        <v/>
      </c>
      <c r="Q1508" s="48"/>
    </row>
    <row r="1509" spans="1:17" x14ac:dyDescent="0.25">
      <c r="A1509" s="44">
        <f t="shared" si="78"/>
        <v>1508</v>
      </c>
      <c r="B1509" s="44" t="s">
        <v>2394</v>
      </c>
      <c r="C1509" s="44" t="s">
        <v>42</v>
      </c>
      <c r="D1509" s="45">
        <v>7.8703703703703705E-4</v>
      </c>
      <c r="E1509" s="44"/>
      <c r="F1509" s="45">
        <f>Curso[[#This Row],[Tempo]]*$AG$4</f>
        <v>1.5608497318405675E-3</v>
      </c>
      <c r="G1509" s="46">
        <f t="shared" si="77"/>
        <v>10.848892644210608</v>
      </c>
      <c r="H1509" s="47">
        <f>_xlfn.XLOOKUP(Curso[[#This Row],[Tempo Progr Acum]],Controle[Tempo Esperado Acum],Controle[Data corrida],,1,1)</f>
        <v>44816</v>
      </c>
      <c r="I1509" s="44"/>
      <c r="J1509" s="48">
        <f ca="1">IF(Curso[[#This Row],[Data Prevista]]&gt;TODAY(),0,IF(Curso[[#This Row],[Data Prevista]]=TODAY(),3,2))</f>
        <v>0</v>
      </c>
      <c r="K1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9" s="53" t="str">
        <f>IF((Curso[[#This Row],[Estudado]]-7)&lt;$H$2,"",Curso[[#This Row],[Estudado]]-7)</f>
        <v/>
      </c>
      <c r="M1509" s="53" t="str">
        <f>IF((Curso[[#This Row],[Estudado]]-15)&lt;$H$2,"",Curso[[#This Row],[Estudado]]-15)</f>
        <v/>
      </c>
      <c r="N1509" s="53" t="str">
        <f>IF((Curso[[#This Row],[Estudado]]-30)&lt;$H$2,"",Curso[[#This Row],[Estudado]]-30)</f>
        <v/>
      </c>
      <c r="O1509" s="53" t="str">
        <f>IF((Curso[[#This Row],[Estudado]]-60)&lt;$H$2,"",Curso[[#This Row],[Estudado]]-60)</f>
        <v/>
      </c>
      <c r="P1509" s="53" t="str">
        <f>IF((Curso[[#This Row],[Estudado]]-120)&lt;$H$2,"",Curso[[#This Row],[Estudado]]-120)</f>
        <v/>
      </c>
      <c r="Q1509" s="48"/>
    </row>
    <row r="1510" spans="1:17" x14ac:dyDescent="0.25">
      <c r="A1510" s="44">
        <f t="shared" si="78"/>
        <v>1509</v>
      </c>
      <c r="B1510" s="44" t="s">
        <v>2394</v>
      </c>
      <c r="C1510" s="44" t="s">
        <v>2024</v>
      </c>
      <c r="D1510" s="45">
        <v>3.7384259259259259E-3</v>
      </c>
      <c r="E1510" s="44"/>
      <c r="F1510" s="45">
        <f>Curso[[#This Row],[Tempo]]*$AG$4</f>
        <v>7.4140362262426953E-3</v>
      </c>
      <c r="G1510" s="46">
        <f t="shared" si="77"/>
        <v>10.85630668043685</v>
      </c>
      <c r="H1510" s="47">
        <f>_xlfn.XLOOKUP(Curso[[#This Row],[Tempo Progr Acum]],Controle[Tempo Esperado Acum],Controle[Data corrida],,1,1)</f>
        <v>44816</v>
      </c>
      <c r="I1510" s="44"/>
      <c r="J1510" s="48">
        <f ca="1">IF(Curso[[#This Row],[Data Prevista]]&gt;TODAY(),0,IF(Curso[[#This Row],[Data Prevista]]=TODAY(),3,2))</f>
        <v>0</v>
      </c>
      <c r="K1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0" s="53" t="str">
        <f>IF((Curso[[#This Row],[Estudado]]-7)&lt;$H$2,"",Curso[[#This Row],[Estudado]]-7)</f>
        <v/>
      </c>
      <c r="M1510" s="53" t="str">
        <f>IF((Curso[[#This Row],[Estudado]]-15)&lt;$H$2,"",Curso[[#This Row],[Estudado]]-15)</f>
        <v/>
      </c>
      <c r="N1510" s="53" t="str">
        <f>IF((Curso[[#This Row],[Estudado]]-30)&lt;$H$2,"",Curso[[#This Row],[Estudado]]-30)</f>
        <v/>
      </c>
      <c r="O1510" s="53" t="str">
        <f>IF((Curso[[#This Row],[Estudado]]-60)&lt;$H$2,"",Curso[[#This Row],[Estudado]]-60)</f>
        <v/>
      </c>
      <c r="P1510" s="53" t="str">
        <f>IF((Curso[[#This Row],[Estudado]]-120)&lt;$H$2,"",Curso[[#This Row],[Estudado]]-120)</f>
        <v/>
      </c>
      <c r="Q1510" s="48"/>
    </row>
    <row r="1511" spans="1:17" x14ac:dyDescent="0.25">
      <c r="A1511" s="44">
        <f t="shared" si="78"/>
        <v>1510</v>
      </c>
      <c r="B1511" s="44" t="s">
        <v>2394</v>
      </c>
      <c r="C1511" s="44" t="s">
        <v>2025</v>
      </c>
      <c r="D1511" s="45">
        <v>7.5694444444444446E-3</v>
      </c>
      <c r="E1511" s="44"/>
      <c r="F1511" s="45">
        <f>Curso[[#This Row],[Tempo]]*$AG$4</f>
        <v>1.5011701832701929E-2</v>
      </c>
      <c r="G1511" s="46">
        <f t="shared" si="77"/>
        <v>10.871318382269552</v>
      </c>
      <c r="H1511" s="47">
        <f>_xlfn.XLOOKUP(Curso[[#This Row],[Tempo Progr Acum]],Controle[Tempo Esperado Acum],Controle[Data corrida],,1,1)</f>
        <v>44816</v>
      </c>
      <c r="I1511" s="44"/>
      <c r="J1511" s="48">
        <f ca="1">IF(Curso[[#This Row],[Data Prevista]]&gt;TODAY(),0,IF(Curso[[#This Row],[Data Prevista]]=TODAY(),3,2))</f>
        <v>0</v>
      </c>
      <c r="K1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1" s="53" t="str">
        <f>IF((Curso[[#This Row],[Estudado]]-7)&lt;$H$2,"",Curso[[#This Row],[Estudado]]-7)</f>
        <v/>
      </c>
      <c r="M1511" s="53" t="str">
        <f>IF((Curso[[#This Row],[Estudado]]-15)&lt;$H$2,"",Curso[[#This Row],[Estudado]]-15)</f>
        <v/>
      </c>
      <c r="N1511" s="53" t="str">
        <f>IF((Curso[[#This Row],[Estudado]]-30)&lt;$H$2,"",Curso[[#This Row],[Estudado]]-30)</f>
        <v/>
      </c>
      <c r="O1511" s="53" t="str">
        <f>IF((Curso[[#This Row],[Estudado]]-60)&lt;$H$2,"",Curso[[#This Row],[Estudado]]-60)</f>
        <v/>
      </c>
      <c r="P1511" s="53" t="str">
        <f>IF((Curso[[#This Row],[Estudado]]-120)&lt;$H$2,"",Curso[[#This Row],[Estudado]]-120)</f>
        <v/>
      </c>
      <c r="Q1511" s="48"/>
    </row>
    <row r="1512" spans="1:17" x14ac:dyDescent="0.25">
      <c r="A1512" s="44">
        <f t="shared" si="78"/>
        <v>1511</v>
      </c>
      <c r="B1512" s="44" t="s">
        <v>2394</v>
      </c>
      <c r="C1512" s="44" t="s">
        <v>2026</v>
      </c>
      <c r="D1512" s="45">
        <v>2.0601851851851853E-3</v>
      </c>
      <c r="E1512" s="44"/>
      <c r="F1512" s="45">
        <f>Curso[[#This Row],[Tempo]]*$AG$4</f>
        <v>4.0857537098179563E-3</v>
      </c>
      <c r="G1512" s="46">
        <f t="shared" si="77"/>
        <v>10.87540413597937</v>
      </c>
      <c r="H1512" s="47">
        <f>_xlfn.XLOOKUP(Curso[[#This Row],[Tempo Progr Acum]],Controle[Tempo Esperado Acum],Controle[Data corrida],,1,1)</f>
        <v>44816</v>
      </c>
      <c r="I1512" s="44"/>
      <c r="J1512" s="48">
        <f ca="1">IF(Curso[[#This Row],[Data Prevista]]&gt;TODAY(),0,IF(Curso[[#This Row],[Data Prevista]]=TODAY(),3,2))</f>
        <v>0</v>
      </c>
      <c r="K1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2" s="53" t="str">
        <f>IF((Curso[[#This Row],[Estudado]]-7)&lt;$H$2,"",Curso[[#This Row],[Estudado]]-7)</f>
        <v/>
      </c>
      <c r="M1512" s="53" t="str">
        <f>IF((Curso[[#This Row],[Estudado]]-15)&lt;$H$2,"",Curso[[#This Row],[Estudado]]-15)</f>
        <v/>
      </c>
      <c r="N1512" s="53" t="str">
        <f>IF((Curso[[#This Row],[Estudado]]-30)&lt;$H$2,"",Curso[[#This Row],[Estudado]]-30)</f>
        <v/>
      </c>
      <c r="O1512" s="53" t="str">
        <f>IF((Curso[[#This Row],[Estudado]]-60)&lt;$H$2,"",Curso[[#This Row],[Estudado]]-60)</f>
        <v/>
      </c>
      <c r="P1512" s="53" t="str">
        <f>IF((Curso[[#This Row],[Estudado]]-120)&lt;$H$2,"",Curso[[#This Row],[Estudado]]-120)</f>
        <v/>
      </c>
      <c r="Q1512" s="48"/>
    </row>
    <row r="1513" spans="1:17" x14ac:dyDescent="0.25">
      <c r="A1513" s="44">
        <f t="shared" si="78"/>
        <v>1512</v>
      </c>
      <c r="B1513" s="44" t="s">
        <v>2394</v>
      </c>
      <c r="C1513" s="44" t="s">
        <v>2027</v>
      </c>
      <c r="D1513" s="45">
        <v>3.3333333333333331E-3</v>
      </c>
      <c r="E1513" s="44"/>
      <c r="F1513" s="45">
        <f>Curso[[#This Row],[Tempo]]*$AG$4</f>
        <v>6.6106576877953448E-3</v>
      </c>
      <c r="G1513" s="46">
        <f t="shared" si="77"/>
        <v>10.882014793667166</v>
      </c>
      <c r="H1513" s="47">
        <f>_xlfn.XLOOKUP(Curso[[#This Row],[Tempo Progr Acum]],Controle[Tempo Esperado Acum],Controle[Data corrida],,1,1)</f>
        <v>44817</v>
      </c>
      <c r="I1513" s="44"/>
      <c r="J1513" s="48">
        <f ca="1">IF(Curso[[#This Row],[Data Prevista]]&gt;TODAY(),0,IF(Curso[[#This Row],[Data Prevista]]=TODAY(),3,2))</f>
        <v>0</v>
      </c>
      <c r="K1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3" s="53" t="str">
        <f>IF((Curso[[#This Row],[Estudado]]-7)&lt;$H$2,"",Curso[[#This Row],[Estudado]]-7)</f>
        <v/>
      </c>
      <c r="M1513" s="53" t="str">
        <f>IF((Curso[[#This Row],[Estudado]]-15)&lt;$H$2,"",Curso[[#This Row],[Estudado]]-15)</f>
        <v/>
      </c>
      <c r="N1513" s="53" t="str">
        <f>IF((Curso[[#This Row],[Estudado]]-30)&lt;$H$2,"",Curso[[#This Row],[Estudado]]-30)</f>
        <v/>
      </c>
      <c r="O1513" s="53" t="str">
        <f>IF((Curso[[#This Row],[Estudado]]-60)&lt;$H$2,"",Curso[[#This Row],[Estudado]]-60)</f>
        <v/>
      </c>
      <c r="P1513" s="53" t="str">
        <f>IF((Curso[[#This Row],[Estudado]]-120)&lt;$H$2,"",Curso[[#This Row],[Estudado]]-120)</f>
        <v/>
      </c>
      <c r="Q1513" s="48"/>
    </row>
    <row r="1514" spans="1:17" x14ac:dyDescent="0.25">
      <c r="A1514" s="44">
        <f t="shared" si="78"/>
        <v>1513</v>
      </c>
      <c r="B1514" s="44" t="s">
        <v>2394</v>
      </c>
      <c r="C1514" s="44" t="s">
        <v>2028</v>
      </c>
      <c r="D1514" s="45">
        <v>3.4259259259259264E-3</v>
      </c>
      <c r="E1514" s="44"/>
      <c r="F1514" s="45">
        <f>Curso[[#This Row],[Tempo]]*$AG$4</f>
        <v>6.794287068011883E-3</v>
      </c>
      <c r="G1514" s="46">
        <f t="shared" si="77"/>
        <v>10.888809080735177</v>
      </c>
      <c r="H1514" s="47">
        <f>_xlfn.XLOOKUP(Curso[[#This Row],[Tempo Progr Acum]],Controle[Tempo Esperado Acum],Controle[Data corrida],,1,1)</f>
        <v>44817</v>
      </c>
      <c r="I1514" s="44"/>
      <c r="J1514" s="48">
        <f ca="1">IF(Curso[[#This Row],[Data Prevista]]&gt;TODAY(),0,IF(Curso[[#This Row],[Data Prevista]]=TODAY(),3,2))</f>
        <v>0</v>
      </c>
      <c r="K1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4" s="53" t="str">
        <f>IF((Curso[[#This Row],[Estudado]]-7)&lt;$H$2,"",Curso[[#This Row],[Estudado]]-7)</f>
        <v/>
      </c>
      <c r="M1514" s="53" t="str">
        <f>IF((Curso[[#This Row],[Estudado]]-15)&lt;$H$2,"",Curso[[#This Row],[Estudado]]-15)</f>
        <v/>
      </c>
      <c r="N1514" s="53" t="str">
        <f>IF((Curso[[#This Row],[Estudado]]-30)&lt;$H$2,"",Curso[[#This Row],[Estudado]]-30)</f>
        <v/>
      </c>
      <c r="O1514" s="53" t="str">
        <f>IF((Curso[[#This Row],[Estudado]]-60)&lt;$H$2,"",Curso[[#This Row],[Estudado]]-60)</f>
        <v/>
      </c>
      <c r="P1514" s="53" t="str">
        <f>IF((Curso[[#This Row],[Estudado]]-120)&lt;$H$2,"",Curso[[#This Row],[Estudado]]-120)</f>
        <v/>
      </c>
      <c r="Q1514" s="48"/>
    </row>
    <row r="1515" spans="1:17" x14ac:dyDescent="0.25">
      <c r="A1515" s="44">
        <f t="shared" si="78"/>
        <v>1514</v>
      </c>
      <c r="B1515" s="44" t="s">
        <v>2394</v>
      </c>
      <c r="C1515" s="44" t="s">
        <v>2029</v>
      </c>
      <c r="D1515" s="45">
        <v>3.5648148148148149E-3</v>
      </c>
      <c r="E1515" s="44"/>
      <c r="F1515" s="45">
        <f>Curso[[#This Row],[Tempo]]*$AG$4</f>
        <v>7.0697311383366886E-3</v>
      </c>
      <c r="G1515" s="46">
        <f t="shared" si="77"/>
        <v>10.895878811873514</v>
      </c>
      <c r="H1515" s="47">
        <f>_xlfn.XLOOKUP(Curso[[#This Row],[Tempo Progr Acum]],Controle[Tempo Esperado Acum],Controle[Data corrida],,1,1)</f>
        <v>44817</v>
      </c>
      <c r="I1515" s="44"/>
      <c r="J1515" s="48">
        <f ca="1">IF(Curso[[#This Row],[Data Prevista]]&gt;TODAY(),0,IF(Curso[[#This Row],[Data Prevista]]=TODAY(),3,2))</f>
        <v>0</v>
      </c>
      <c r="K1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5" s="53" t="str">
        <f>IF((Curso[[#This Row],[Estudado]]-7)&lt;$H$2,"",Curso[[#This Row],[Estudado]]-7)</f>
        <v/>
      </c>
      <c r="M1515" s="53" t="str">
        <f>IF((Curso[[#This Row],[Estudado]]-15)&lt;$H$2,"",Curso[[#This Row],[Estudado]]-15)</f>
        <v/>
      </c>
      <c r="N1515" s="53" t="str">
        <f>IF((Curso[[#This Row],[Estudado]]-30)&lt;$H$2,"",Curso[[#This Row],[Estudado]]-30)</f>
        <v/>
      </c>
      <c r="O1515" s="53" t="str">
        <f>IF((Curso[[#This Row],[Estudado]]-60)&lt;$H$2,"",Curso[[#This Row],[Estudado]]-60)</f>
        <v/>
      </c>
      <c r="P1515" s="53" t="str">
        <f>IF((Curso[[#This Row],[Estudado]]-120)&lt;$H$2,"",Curso[[#This Row],[Estudado]]-120)</f>
        <v/>
      </c>
      <c r="Q1515" s="48"/>
    </row>
    <row r="1516" spans="1:17" x14ac:dyDescent="0.25">
      <c r="A1516" s="44">
        <f t="shared" si="78"/>
        <v>1515</v>
      </c>
      <c r="B1516" s="44" t="s">
        <v>2394</v>
      </c>
      <c r="C1516" s="44" t="s">
        <v>2030</v>
      </c>
      <c r="D1516" s="45">
        <v>2.1412037037037038E-3</v>
      </c>
      <c r="E1516" s="44"/>
      <c r="F1516" s="45">
        <f>Curso[[#This Row],[Tempo]]*$AG$4</f>
        <v>4.2464294175074265E-3</v>
      </c>
      <c r="G1516" s="46">
        <f t="shared" si="77"/>
        <v>10.900125241291022</v>
      </c>
      <c r="H1516" s="47">
        <f>_xlfn.XLOOKUP(Curso[[#This Row],[Tempo Progr Acum]],Controle[Tempo Esperado Acum],Controle[Data corrida],,1,1)</f>
        <v>44817</v>
      </c>
      <c r="I1516" s="44"/>
      <c r="J1516" s="48">
        <f ca="1">IF(Curso[[#This Row],[Data Prevista]]&gt;TODAY(),0,IF(Curso[[#This Row],[Data Prevista]]=TODAY(),3,2))</f>
        <v>0</v>
      </c>
      <c r="K1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6" s="53" t="str">
        <f>IF((Curso[[#This Row],[Estudado]]-7)&lt;$H$2,"",Curso[[#This Row],[Estudado]]-7)</f>
        <v/>
      </c>
      <c r="M1516" s="53" t="str">
        <f>IF((Curso[[#This Row],[Estudado]]-15)&lt;$H$2,"",Curso[[#This Row],[Estudado]]-15)</f>
        <v/>
      </c>
      <c r="N1516" s="53" t="str">
        <f>IF((Curso[[#This Row],[Estudado]]-30)&lt;$H$2,"",Curso[[#This Row],[Estudado]]-30)</f>
        <v/>
      </c>
      <c r="O1516" s="53" t="str">
        <f>IF((Curso[[#This Row],[Estudado]]-60)&lt;$H$2,"",Curso[[#This Row],[Estudado]]-60)</f>
        <v/>
      </c>
      <c r="P1516" s="53" t="str">
        <f>IF((Curso[[#This Row],[Estudado]]-120)&lt;$H$2,"",Curso[[#This Row],[Estudado]]-120)</f>
        <v/>
      </c>
      <c r="Q1516" s="48"/>
    </row>
    <row r="1517" spans="1:17" x14ac:dyDescent="0.25">
      <c r="A1517" s="44">
        <f t="shared" si="78"/>
        <v>1516</v>
      </c>
      <c r="B1517" s="44" t="s">
        <v>2394</v>
      </c>
      <c r="C1517" s="44" t="s">
        <v>2031</v>
      </c>
      <c r="D1517" s="45">
        <v>3.6689814814814814E-3</v>
      </c>
      <c r="E1517" s="44"/>
      <c r="F1517" s="45">
        <f>Curso[[#This Row],[Tempo]]*$AG$4</f>
        <v>7.276314191080293E-3</v>
      </c>
      <c r="G1517" s="46">
        <f t="shared" si="77"/>
        <v>10.907401555482101</v>
      </c>
      <c r="H1517" s="47">
        <f>_xlfn.XLOOKUP(Curso[[#This Row],[Tempo Progr Acum]],Controle[Tempo Esperado Acum],Controle[Data corrida],,1,1)</f>
        <v>44817</v>
      </c>
      <c r="I1517" s="44"/>
      <c r="J1517" s="48">
        <f ca="1">IF(Curso[[#This Row],[Data Prevista]]&gt;TODAY(),0,IF(Curso[[#This Row],[Data Prevista]]=TODAY(),3,2))</f>
        <v>0</v>
      </c>
      <c r="K1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7" s="53" t="str">
        <f>IF((Curso[[#This Row],[Estudado]]-7)&lt;$H$2,"",Curso[[#This Row],[Estudado]]-7)</f>
        <v/>
      </c>
      <c r="M1517" s="53" t="str">
        <f>IF((Curso[[#This Row],[Estudado]]-15)&lt;$H$2,"",Curso[[#This Row],[Estudado]]-15)</f>
        <v/>
      </c>
      <c r="N1517" s="53" t="str">
        <f>IF((Curso[[#This Row],[Estudado]]-30)&lt;$H$2,"",Curso[[#This Row],[Estudado]]-30)</f>
        <v/>
      </c>
      <c r="O1517" s="53" t="str">
        <f>IF((Curso[[#This Row],[Estudado]]-60)&lt;$H$2,"",Curso[[#This Row],[Estudado]]-60)</f>
        <v/>
      </c>
      <c r="P1517" s="53" t="str">
        <f>IF((Curso[[#This Row],[Estudado]]-120)&lt;$H$2,"",Curso[[#This Row],[Estudado]]-120)</f>
        <v/>
      </c>
      <c r="Q1517" s="48"/>
    </row>
    <row r="1518" spans="1:17" x14ac:dyDescent="0.25">
      <c r="A1518" s="44">
        <f t="shared" si="78"/>
        <v>1517</v>
      </c>
      <c r="B1518" s="44" t="s">
        <v>2394</v>
      </c>
      <c r="C1518" s="44" t="s">
        <v>2032</v>
      </c>
      <c r="D1518" s="45">
        <v>2.2685185185185182E-3</v>
      </c>
      <c r="E1518" s="44"/>
      <c r="F1518" s="45">
        <f>Curso[[#This Row],[Tempo]]*$AG$4</f>
        <v>4.4989198153051651E-3</v>
      </c>
      <c r="G1518" s="46">
        <f t="shared" si="77"/>
        <v>10.911900475297406</v>
      </c>
      <c r="H1518" s="47">
        <f>_xlfn.XLOOKUP(Curso[[#This Row],[Tempo Progr Acum]],Controle[Tempo Esperado Acum],Controle[Data corrida],,1,1)</f>
        <v>44817</v>
      </c>
      <c r="I1518" s="44"/>
      <c r="J1518" s="48">
        <f ca="1">IF(Curso[[#This Row],[Data Prevista]]&gt;TODAY(),0,IF(Curso[[#This Row],[Data Prevista]]=TODAY(),3,2))</f>
        <v>0</v>
      </c>
      <c r="K1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8" s="53" t="str">
        <f>IF((Curso[[#This Row],[Estudado]]-7)&lt;$H$2,"",Curso[[#This Row],[Estudado]]-7)</f>
        <v/>
      </c>
      <c r="M1518" s="53" t="str">
        <f>IF((Curso[[#This Row],[Estudado]]-15)&lt;$H$2,"",Curso[[#This Row],[Estudado]]-15)</f>
        <v/>
      </c>
      <c r="N1518" s="53" t="str">
        <f>IF((Curso[[#This Row],[Estudado]]-30)&lt;$H$2,"",Curso[[#This Row],[Estudado]]-30)</f>
        <v/>
      </c>
      <c r="O1518" s="53" t="str">
        <f>IF((Curso[[#This Row],[Estudado]]-60)&lt;$H$2,"",Curso[[#This Row],[Estudado]]-60)</f>
        <v/>
      </c>
      <c r="P1518" s="53" t="str">
        <f>IF((Curso[[#This Row],[Estudado]]-120)&lt;$H$2,"",Curso[[#This Row],[Estudado]]-120)</f>
        <v/>
      </c>
      <c r="Q1518" s="48"/>
    </row>
    <row r="1519" spans="1:17" x14ac:dyDescent="0.25">
      <c r="A1519" s="44">
        <f t="shared" si="78"/>
        <v>1518</v>
      </c>
      <c r="B1519" s="44" t="s">
        <v>2394</v>
      </c>
      <c r="C1519" s="44" t="s">
        <v>2033</v>
      </c>
      <c r="D1519" s="45">
        <v>1.3263888888888889E-2</v>
      </c>
      <c r="E1519" s="44"/>
      <c r="F1519" s="45">
        <f>Curso[[#This Row],[Tempo]]*$AG$4</f>
        <v>2.6304908716018979E-2</v>
      </c>
      <c r="G1519" s="46">
        <f t="shared" si="77"/>
        <v>10.938205384013425</v>
      </c>
      <c r="H1519" s="47">
        <f>_xlfn.XLOOKUP(Curso[[#This Row],[Tempo Progr Acum]],Controle[Tempo Esperado Acum],Controle[Data corrida],,1,1)</f>
        <v>44817</v>
      </c>
      <c r="I1519" s="44"/>
      <c r="J1519" s="48">
        <f ca="1">IF(Curso[[#This Row],[Data Prevista]]&gt;TODAY(),0,IF(Curso[[#This Row],[Data Prevista]]=TODAY(),3,2))</f>
        <v>0</v>
      </c>
      <c r="K1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9" s="53" t="str">
        <f>IF((Curso[[#This Row],[Estudado]]-7)&lt;$H$2,"",Curso[[#This Row],[Estudado]]-7)</f>
        <v/>
      </c>
      <c r="M1519" s="53" t="str">
        <f>IF((Curso[[#This Row],[Estudado]]-15)&lt;$H$2,"",Curso[[#This Row],[Estudado]]-15)</f>
        <v/>
      </c>
      <c r="N1519" s="53" t="str">
        <f>IF((Curso[[#This Row],[Estudado]]-30)&lt;$H$2,"",Curso[[#This Row],[Estudado]]-30)</f>
        <v/>
      </c>
      <c r="O1519" s="53" t="str">
        <f>IF((Curso[[#This Row],[Estudado]]-60)&lt;$H$2,"",Curso[[#This Row],[Estudado]]-60)</f>
        <v/>
      </c>
      <c r="P1519" s="53" t="str">
        <f>IF((Curso[[#This Row],[Estudado]]-120)&lt;$H$2,"",Curso[[#This Row],[Estudado]]-120)</f>
        <v/>
      </c>
      <c r="Q1519" s="48"/>
    </row>
    <row r="1520" spans="1:17" x14ac:dyDescent="0.25">
      <c r="A1520" s="44">
        <f t="shared" si="78"/>
        <v>1519</v>
      </c>
      <c r="B1520" s="44" t="s">
        <v>2394</v>
      </c>
      <c r="C1520" s="44" t="s">
        <v>2034</v>
      </c>
      <c r="D1520" s="45">
        <v>9.9305555555555553E-3</v>
      </c>
      <c r="E1520" s="44"/>
      <c r="F1520" s="45">
        <f>Curso[[#This Row],[Tempo]]*$AG$4</f>
        <v>1.9694251028223631E-2</v>
      </c>
      <c r="G1520" s="46">
        <f t="shared" si="77"/>
        <v>10.957899635041649</v>
      </c>
      <c r="H1520" s="47">
        <f>_xlfn.XLOOKUP(Curso[[#This Row],[Tempo Progr Acum]],Controle[Tempo Esperado Acum],Controle[Data corrida],,1,1)</f>
        <v>44817</v>
      </c>
      <c r="I1520" s="44"/>
      <c r="J1520" s="48">
        <f ca="1">IF(Curso[[#This Row],[Data Prevista]]&gt;TODAY(),0,IF(Curso[[#This Row],[Data Prevista]]=TODAY(),3,2))</f>
        <v>0</v>
      </c>
      <c r="K1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0" s="53" t="str">
        <f>IF((Curso[[#This Row],[Estudado]]-7)&lt;$H$2,"",Curso[[#This Row],[Estudado]]-7)</f>
        <v/>
      </c>
      <c r="M1520" s="53" t="str">
        <f>IF((Curso[[#This Row],[Estudado]]-15)&lt;$H$2,"",Curso[[#This Row],[Estudado]]-15)</f>
        <v/>
      </c>
      <c r="N1520" s="53" t="str">
        <f>IF((Curso[[#This Row],[Estudado]]-30)&lt;$H$2,"",Curso[[#This Row],[Estudado]]-30)</f>
        <v/>
      </c>
      <c r="O1520" s="53" t="str">
        <f>IF((Curso[[#This Row],[Estudado]]-60)&lt;$H$2,"",Curso[[#This Row],[Estudado]]-60)</f>
        <v/>
      </c>
      <c r="P1520" s="53" t="str">
        <f>IF((Curso[[#This Row],[Estudado]]-120)&lt;$H$2,"",Curso[[#This Row],[Estudado]]-120)</f>
        <v/>
      </c>
      <c r="Q1520" s="48"/>
    </row>
    <row r="1521" spans="1:17" x14ac:dyDescent="0.25">
      <c r="A1521" s="44">
        <f t="shared" si="78"/>
        <v>1520</v>
      </c>
      <c r="B1521" s="44" t="s">
        <v>2394</v>
      </c>
      <c r="C1521" s="44" t="s">
        <v>2035</v>
      </c>
      <c r="D1521" s="45">
        <v>6.4004629629629637E-3</v>
      </c>
      <c r="E1521" s="44"/>
      <c r="F1521" s="45">
        <f>Curso[[#This Row],[Tempo]]*$AG$4</f>
        <v>1.2693380907468146E-2</v>
      </c>
      <c r="G1521" s="46">
        <f t="shared" si="77"/>
        <v>10.970593015949117</v>
      </c>
      <c r="H1521" s="47">
        <f>_xlfn.XLOOKUP(Curso[[#This Row],[Tempo Progr Acum]],Controle[Tempo Esperado Acum],Controle[Data corrida],,1,1)</f>
        <v>44818</v>
      </c>
      <c r="I1521" s="44"/>
      <c r="J1521" s="48">
        <f ca="1">IF(Curso[[#This Row],[Data Prevista]]&gt;TODAY(),0,IF(Curso[[#This Row],[Data Prevista]]=TODAY(),3,2))</f>
        <v>0</v>
      </c>
      <c r="K1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1" s="53" t="str">
        <f>IF((Curso[[#This Row],[Estudado]]-7)&lt;$H$2,"",Curso[[#This Row],[Estudado]]-7)</f>
        <v/>
      </c>
      <c r="M1521" s="53" t="str">
        <f>IF((Curso[[#This Row],[Estudado]]-15)&lt;$H$2,"",Curso[[#This Row],[Estudado]]-15)</f>
        <v/>
      </c>
      <c r="N1521" s="53" t="str">
        <f>IF((Curso[[#This Row],[Estudado]]-30)&lt;$H$2,"",Curso[[#This Row],[Estudado]]-30)</f>
        <v/>
      </c>
      <c r="O1521" s="53" t="str">
        <f>IF((Curso[[#This Row],[Estudado]]-60)&lt;$H$2,"",Curso[[#This Row],[Estudado]]-60)</f>
        <v/>
      </c>
      <c r="P1521" s="53" t="str">
        <f>IF((Curso[[#This Row],[Estudado]]-120)&lt;$H$2,"",Curso[[#This Row],[Estudado]]-120)</f>
        <v/>
      </c>
      <c r="Q1521" s="48"/>
    </row>
    <row r="1522" spans="1:17" x14ac:dyDescent="0.25">
      <c r="A1522" s="44">
        <f t="shared" si="78"/>
        <v>1521</v>
      </c>
      <c r="B1522" s="44" t="s">
        <v>2394</v>
      </c>
      <c r="C1522" s="44" t="s">
        <v>2036</v>
      </c>
      <c r="D1522" s="45">
        <v>6.4120370370370364E-3</v>
      </c>
      <c r="E1522" s="44"/>
      <c r="F1522" s="45">
        <f>Curso[[#This Row],[Tempo]]*$AG$4</f>
        <v>1.2716334579995211E-2</v>
      </c>
      <c r="G1522" s="46">
        <f t="shared" si="77"/>
        <v>10.983309350529112</v>
      </c>
      <c r="H1522" s="47">
        <f>_xlfn.XLOOKUP(Curso[[#This Row],[Tempo Progr Acum]],Controle[Tempo Esperado Acum],Controle[Data corrida],,1,1)</f>
        <v>44818</v>
      </c>
      <c r="I1522" s="44"/>
      <c r="J1522" s="48">
        <f ca="1">IF(Curso[[#This Row],[Data Prevista]]&gt;TODAY(),0,IF(Curso[[#This Row],[Data Prevista]]=TODAY(),3,2))</f>
        <v>0</v>
      </c>
      <c r="K1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2" s="53" t="str">
        <f>IF((Curso[[#This Row],[Estudado]]-7)&lt;$H$2,"",Curso[[#This Row],[Estudado]]-7)</f>
        <v/>
      </c>
      <c r="M1522" s="53" t="str">
        <f>IF((Curso[[#This Row],[Estudado]]-15)&lt;$H$2,"",Curso[[#This Row],[Estudado]]-15)</f>
        <v/>
      </c>
      <c r="N1522" s="53" t="str">
        <f>IF((Curso[[#This Row],[Estudado]]-30)&lt;$H$2,"",Curso[[#This Row],[Estudado]]-30)</f>
        <v/>
      </c>
      <c r="O1522" s="53" t="str">
        <f>IF((Curso[[#This Row],[Estudado]]-60)&lt;$H$2,"",Curso[[#This Row],[Estudado]]-60)</f>
        <v/>
      </c>
      <c r="P1522" s="53" t="str">
        <f>IF((Curso[[#This Row],[Estudado]]-120)&lt;$H$2,"",Curso[[#This Row],[Estudado]]-120)</f>
        <v/>
      </c>
      <c r="Q1522" s="48"/>
    </row>
    <row r="1523" spans="1:17" x14ac:dyDescent="0.25">
      <c r="A1523" s="44">
        <f t="shared" si="78"/>
        <v>1522</v>
      </c>
      <c r="B1523" s="44" t="s">
        <v>2394</v>
      </c>
      <c r="C1523" s="44" t="s">
        <v>2037</v>
      </c>
      <c r="D1523" s="45">
        <v>5.6134259259259262E-3</v>
      </c>
      <c r="E1523" s="44"/>
      <c r="F1523" s="45">
        <f>Curso[[#This Row],[Tempo]]*$AG$4</f>
        <v>1.1132531175627578E-2</v>
      </c>
      <c r="G1523" s="46">
        <f t="shared" si="77"/>
        <v>10.99444188170474</v>
      </c>
      <c r="H1523" s="47">
        <f>_xlfn.XLOOKUP(Curso[[#This Row],[Tempo Progr Acum]],Controle[Tempo Esperado Acum],Controle[Data corrida],,1,1)</f>
        <v>44818</v>
      </c>
      <c r="I1523" s="44"/>
      <c r="J1523" s="48">
        <f ca="1">IF(Curso[[#This Row],[Data Prevista]]&gt;TODAY(),0,IF(Curso[[#This Row],[Data Prevista]]=TODAY(),3,2))</f>
        <v>0</v>
      </c>
      <c r="K1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3" s="53" t="str">
        <f>IF((Curso[[#This Row],[Estudado]]-7)&lt;$H$2,"",Curso[[#This Row],[Estudado]]-7)</f>
        <v/>
      </c>
      <c r="M1523" s="53" t="str">
        <f>IF((Curso[[#This Row],[Estudado]]-15)&lt;$H$2,"",Curso[[#This Row],[Estudado]]-15)</f>
        <v/>
      </c>
      <c r="N1523" s="53" t="str">
        <f>IF((Curso[[#This Row],[Estudado]]-30)&lt;$H$2,"",Curso[[#This Row],[Estudado]]-30)</f>
        <v/>
      </c>
      <c r="O1523" s="53" t="str">
        <f>IF((Curso[[#This Row],[Estudado]]-60)&lt;$H$2,"",Curso[[#This Row],[Estudado]]-60)</f>
        <v/>
      </c>
      <c r="P1523" s="53" t="str">
        <f>IF((Curso[[#This Row],[Estudado]]-120)&lt;$H$2,"",Curso[[#This Row],[Estudado]]-120)</f>
        <v/>
      </c>
      <c r="Q1523" s="48"/>
    </row>
    <row r="1524" spans="1:17" x14ac:dyDescent="0.25">
      <c r="A1524" s="44">
        <f t="shared" si="78"/>
        <v>1523</v>
      </c>
      <c r="B1524" s="44" t="s">
        <v>2394</v>
      </c>
      <c r="C1524" s="44" t="s">
        <v>2038</v>
      </c>
      <c r="D1524" s="45">
        <v>6.5856481481481478E-3</v>
      </c>
      <c r="E1524" s="44"/>
      <c r="F1524" s="45">
        <f>Curso[[#This Row],[Tempo]]*$AG$4</f>
        <v>1.3060639667901219E-2</v>
      </c>
      <c r="G1524" s="46">
        <f t="shared" si="77"/>
        <v>11.007502521372642</v>
      </c>
      <c r="H1524" s="47">
        <f>_xlfn.XLOOKUP(Curso[[#This Row],[Tempo Progr Acum]],Controle[Tempo Esperado Acum],Controle[Data corrida],,1,1)</f>
        <v>44818</v>
      </c>
      <c r="I1524" s="44"/>
      <c r="J1524" s="48">
        <f ca="1">IF(Curso[[#This Row],[Data Prevista]]&gt;TODAY(),0,IF(Curso[[#This Row],[Data Prevista]]=TODAY(),3,2))</f>
        <v>0</v>
      </c>
      <c r="K1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4" s="53" t="str">
        <f>IF((Curso[[#This Row],[Estudado]]-7)&lt;$H$2,"",Curso[[#This Row],[Estudado]]-7)</f>
        <v/>
      </c>
      <c r="M1524" s="53" t="str">
        <f>IF((Curso[[#This Row],[Estudado]]-15)&lt;$H$2,"",Curso[[#This Row],[Estudado]]-15)</f>
        <v/>
      </c>
      <c r="N1524" s="53" t="str">
        <f>IF((Curso[[#This Row],[Estudado]]-30)&lt;$H$2,"",Curso[[#This Row],[Estudado]]-30)</f>
        <v/>
      </c>
      <c r="O1524" s="53" t="str">
        <f>IF((Curso[[#This Row],[Estudado]]-60)&lt;$H$2,"",Curso[[#This Row],[Estudado]]-60)</f>
        <v/>
      </c>
      <c r="P1524" s="53" t="str">
        <f>IF((Curso[[#This Row],[Estudado]]-120)&lt;$H$2,"",Curso[[#This Row],[Estudado]]-120)</f>
        <v/>
      </c>
      <c r="Q1524" s="48"/>
    </row>
    <row r="1525" spans="1:17" x14ac:dyDescent="0.25">
      <c r="A1525" s="44">
        <f t="shared" si="78"/>
        <v>1524</v>
      </c>
      <c r="B1525" s="44" t="s">
        <v>2394</v>
      </c>
      <c r="C1525" s="44" t="s">
        <v>2039</v>
      </c>
      <c r="D1525" s="45">
        <v>8.4259259259259253E-3</v>
      </c>
      <c r="E1525" s="44"/>
      <c r="F1525" s="45">
        <f>Curso[[#This Row],[Tempo]]*$AG$4</f>
        <v>1.6710273599704898E-2</v>
      </c>
      <c r="G1525" s="46">
        <f t="shared" si="77"/>
        <v>11.024212794972346</v>
      </c>
      <c r="H1525" s="47">
        <f>_xlfn.XLOOKUP(Curso[[#This Row],[Tempo Progr Acum]],Controle[Tempo Esperado Acum],Controle[Data corrida],,1,1)</f>
        <v>44818</v>
      </c>
      <c r="I1525" s="44"/>
      <c r="J1525" s="48">
        <f ca="1">IF(Curso[[#This Row],[Data Prevista]]&gt;TODAY(),0,IF(Curso[[#This Row],[Data Prevista]]=TODAY(),3,2))</f>
        <v>0</v>
      </c>
      <c r="K1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5" s="53" t="str">
        <f>IF((Curso[[#This Row],[Estudado]]-7)&lt;$H$2,"",Curso[[#This Row],[Estudado]]-7)</f>
        <v/>
      </c>
      <c r="M1525" s="53" t="str">
        <f>IF((Curso[[#This Row],[Estudado]]-15)&lt;$H$2,"",Curso[[#This Row],[Estudado]]-15)</f>
        <v/>
      </c>
      <c r="N1525" s="53" t="str">
        <f>IF((Curso[[#This Row],[Estudado]]-30)&lt;$H$2,"",Curso[[#This Row],[Estudado]]-30)</f>
        <v/>
      </c>
      <c r="O1525" s="53" t="str">
        <f>IF((Curso[[#This Row],[Estudado]]-60)&lt;$H$2,"",Curso[[#This Row],[Estudado]]-60)</f>
        <v/>
      </c>
      <c r="P1525" s="53" t="str">
        <f>IF((Curso[[#This Row],[Estudado]]-120)&lt;$H$2,"",Curso[[#This Row],[Estudado]]-120)</f>
        <v/>
      </c>
      <c r="Q1525" s="48"/>
    </row>
    <row r="1526" spans="1:17" x14ac:dyDescent="0.25">
      <c r="A1526" s="44">
        <f t="shared" si="78"/>
        <v>1525</v>
      </c>
      <c r="B1526" s="44" t="s">
        <v>2394</v>
      </c>
      <c r="C1526" s="44" t="s">
        <v>2040</v>
      </c>
      <c r="D1526" s="45">
        <v>4.6874999999999998E-3</v>
      </c>
      <c r="E1526" s="44"/>
      <c r="F1526" s="45">
        <f>Curso[[#This Row],[Tempo]]*$AG$4</f>
        <v>9.2962373734622027E-3</v>
      </c>
      <c r="G1526" s="46">
        <f t="shared" si="77"/>
        <v>11.033509032345808</v>
      </c>
      <c r="H1526" s="47">
        <f>_xlfn.XLOOKUP(Curso[[#This Row],[Tempo Progr Acum]],Controle[Tempo Esperado Acum],Controle[Data corrida],,1,1)</f>
        <v>44818</v>
      </c>
      <c r="I1526" s="44"/>
      <c r="J1526" s="48">
        <f ca="1">IF(Curso[[#This Row],[Data Prevista]]&gt;TODAY(),0,IF(Curso[[#This Row],[Data Prevista]]=TODAY(),3,2))</f>
        <v>0</v>
      </c>
      <c r="K1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6" s="53" t="str">
        <f>IF((Curso[[#This Row],[Estudado]]-7)&lt;$H$2,"",Curso[[#This Row],[Estudado]]-7)</f>
        <v/>
      </c>
      <c r="M1526" s="53" t="str">
        <f>IF((Curso[[#This Row],[Estudado]]-15)&lt;$H$2,"",Curso[[#This Row],[Estudado]]-15)</f>
        <v/>
      </c>
      <c r="N1526" s="53" t="str">
        <f>IF((Curso[[#This Row],[Estudado]]-30)&lt;$H$2,"",Curso[[#This Row],[Estudado]]-30)</f>
        <v/>
      </c>
      <c r="O1526" s="53" t="str">
        <f>IF((Curso[[#This Row],[Estudado]]-60)&lt;$H$2,"",Curso[[#This Row],[Estudado]]-60)</f>
        <v/>
      </c>
      <c r="P1526" s="53" t="str">
        <f>IF((Curso[[#This Row],[Estudado]]-120)&lt;$H$2,"",Curso[[#This Row],[Estudado]]-120)</f>
        <v/>
      </c>
      <c r="Q1526" s="48"/>
    </row>
    <row r="1527" spans="1:17" x14ac:dyDescent="0.25">
      <c r="A1527" s="44">
        <f t="shared" si="78"/>
        <v>1526</v>
      </c>
      <c r="B1527" s="44" t="s">
        <v>2394</v>
      </c>
      <c r="C1527" s="44" t="s">
        <v>2041</v>
      </c>
      <c r="D1527" s="45">
        <v>1.0381944444444445E-2</v>
      </c>
      <c r="E1527" s="44"/>
      <c r="F1527" s="45">
        <f>Curso[[#This Row],[Tempo]]*$AG$4</f>
        <v>2.0589444256779253E-2</v>
      </c>
      <c r="G1527" s="46">
        <f t="shared" si="77"/>
        <v>11.054098476602588</v>
      </c>
      <c r="H1527" s="47">
        <f>_xlfn.XLOOKUP(Curso[[#This Row],[Tempo Progr Acum]],Controle[Tempo Esperado Acum],Controle[Data corrida],,1,1)</f>
        <v>44819</v>
      </c>
      <c r="I1527" s="44"/>
      <c r="J1527" s="48">
        <f ca="1">IF(Curso[[#This Row],[Data Prevista]]&gt;TODAY(),0,IF(Curso[[#This Row],[Data Prevista]]=TODAY(),3,2))</f>
        <v>0</v>
      </c>
      <c r="K1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7" s="53" t="str">
        <f>IF((Curso[[#This Row],[Estudado]]-7)&lt;$H$2,"",Curso[[#This Row],[Estudado]]-7)</f>
        <v/>
      </c>
      <c r="M1527" s="53" t="str">
        <f>IF((Curso[[#This Row],[Estudado]]-15)&lt;$H$2,"",Curso[[#This Row],[Estudado]]-15)</f>
        <v/>
      </c>
      <c r="N1527" s="53" t="str">
        <f>IF((Curso[[#This Row],[Estudado]]-30)&lt;$H$2,"",Curso[[#This Row],[Estudado]]-30)</f>
        <v/>
      </c>
      <c r="O1527" s="53" t="str">
        <f>IF((Curso[[#This Row],[Estudado]]-60)&lt;$H$2,"",Curso[[#This Row],[Estudado]]-60)</f>
        <v/>
      </c>
      <c r="P1527" s="53" t="str">
        <f>IF((Curso[[#This Row],[Estudado]]-120)&lt;$H$2,"",Curso[[#This Row],[Estudado]]-120)</f>
        <v/>
      </c>
      <c r="Q1527" s="48"/>
    </row>
    <row r="1528" spans="1:17" x14ac:dyDescent="0.25">
      <c r="A1528" s="44">
        <f t="shared" si="78"/>
        <v>1527</v>
      </c>
      <c r="B1528" s="44" t="s">
        <v>2394</v>
      </c>
      <c r="C1528" s="44" t="s">
        <v>68</v>
      </c>
      <c r="D1528" s="45">
        <v>0</v>
      </c>
      <c r="E1528" s="44"/>
      <c r="F1528" s="45">
        <f>Curso[[#This Row],[Tempo]]*$AG$4</f>
        <v>0</v>
      </c>
      <c r="G1528" s="46">
        <f t="shared" si="77"/>
        <v>11.054098476602588</v>
      </c>
      <c r="H1528" s="47">
        <f>_xlfn.XLOOKUP(Curso[[#This Row],[Tempo Progr Acum]],Controle[Tempo Esperado Acum],Controle[Data corrida],,1,1)</f>
        <v>44819</v>
      </c>
      <c r="I1528" s="44"/>
      <c r="J1528" s="48">
        <f ca="1">IF(Curso[[#This Row],[Data Prevista]]&gt;TODAY(),0,IF(Curso[[#This Row],[Data Prevista]]=TODAY(),3,2))</f>
        <v>0</v>
      </c>
      <c r="K1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8" s="53" t="str">
        <f>IF((Curso[[#This Row],[Estudado]]-7)&lt;$H$2,"",Curso[[#This Row],[Estudado]]-7)</f>
        <v/>
      </c>
      <c r="M1528" s="53" t="str">
        <f>IF((Curso[[#This Row],[Estudado]]-15)&lt;$H$2,"",Curso[[#This Row],[Estudado]]-15)</f>
        <v/>
      </c>
      <c r="N1528" s="53" t="str">
        <f>IF((Curso[[#This Row],[Estudado]]-30)&lt;$H$2,"",Curso[[#This Row],[Estudado]]-30)</f>
        <v/>
      </c>
      <c r="O1528" s="53" t="str">
        <f>IF((Curso[[#This Row],[Estudado]]-60)&lt;$H$2,"",Curso[[#This Row],[Estudado]]-60)</f>
        <v/>
      </c>
      <c r="P1528" s="53" t="str">
        <f>IF((Curso[[#This Row],[Estudado]]-120)&lt;$H$2,"",Curso[[#This Row],[Estudado]]-120)</f>
        <v/>
      </c>
      <c r="Q1528" s="48"/>
    </row>
    <row r="1529" spans="1:17" x14ac:dyDescent="0.25">
      <c r="A1529" s="44">
        <f t="shared" si="78"/>
        <v>1528</v>
      </c>
      <c r="B1529" s="44" t="s">
        <v>2394</v>
      </c>
      <c r="C1529" s="44" t="s">
        <v>70</v>
      </c>
      <c r="D1529" s="45">
        <v>0</v>
      </c>
      <c r="E1529" s="44"/>
      <c r="F1529" s="45">
        <f>Curso[[#This Row],[Tempo]]*$AG$4</f>
        <v>0</v>
      </c>
      <c r="G1529" s="46">
        <f t="shared" si="77"/>
        <v>11.054098476602588</v>
      </c>
      <c r="H1529" s="47">
        <f>_xlfn.XLOOKUP(Curso[[#This Row],[Tempo Progr Acum]],Controle[Tempo Esperado Acum],Controle[Data corrida],,1,1)</f>
        <v>44819</v>
      </c>
      <c r="I1529" s="44"/>
      <c r="J1529" s="48">
        <f ca="1">IF(Curso[[#This Row],[Data Prevista]]&gt;TODAY(),0,IF(Curso[[#This Row],[Data Prevista]]=TODAY(),3,2))</f>
        <v>0</v>
      </c>
      <c r="K1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9" s="53" t="str">
        <f>IF((Curso[[#This Row],[Estudado]]-7)&lt;$H$2,"",Curso[[#This Row],[Estudado]]-7)</f>
        <v/>
      </c>
      <c r="M1529" s="53" t="str">
        <f>IF((Curso[[#This Row],[Estudado]]-15)&lt;$H$2,"",Curso[[#This Row],[Estudado]]-15)</f>
        <v/>
      </c>
      <c r="N1529" s="53" t="str">
        <f>IF((Curso[[#This Row],[Estudado]]-30)&lt;$H$2,"",Curso[[#This Row],[Estudado]]-30)</f>
        <v/>
      </c>
      <c r="O1529" s="53" t="str">
        <f>IF((Curso[[#This Row],[Estudado]]-60)&lt;$H$2,"",Curso[[#This Row],[Estudado]]-60)</f>
        <v/>
      </c>
      <c r="P1529" s="53" t="str">
        <f>IF((Curso[[#This Row],[Estudado]]-120)&lt;$H$2,"",Curso[[#This Row],[Estudado]]-120)</f>
        <v/>
      </c>
      <c r="Q1529" s="48"/>
    </row>
    <row r="1530" spans="1:17" x14ac:dyDescent="0.25">
      <c r="A1530" s="44">
        <f t="shared" si="78"/>
        <v>1529</v>
      </c>
      <c r="B1530" s="44" t="s">
        <v>2394</v>
      </c>
      <c r="C1530" s="44" t="s">
        <v>249</v>
      </c>
      <c r="D1530" s="45">
        <v>0</v>
      </c>
      <c r="E1530" s="44"/>
      <c r="F1530" s="45">
        <f>Curso[[#This Row],[Tempo]]*$AG$4</f>
        <v>0</v>
      </c>
      <c r="G1530" s="46">
        <f t="shared" si="77"/>
        <v>11.054098476602588</v>
      </c>
      <c r="H1530" s="47">
        <f>_xlfn.XLOOKUP(Curso[[#This Row],[Tempo Progr Acum]],Controle[Tempo Esperado Acum],Controle[Data corrida],,1,1)</f>
        <v>44819</v>
      </c>
      <c r="I1530" s="44"/>
      <c r="J1530" s="48">
        <f ca="1">IF(Curso[[#This Row],[Data Prevista]]&gt;TODAY(),0,IF(Curso[[#This Row],[Data Prevista]]=TODAY(),3,2))</f>
        <v>0</v>
      </c>
      <c r="K1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0" s="53" t="str">
        <f>IF((Curso[[#This Row],[Estudado]]-7)&lt;$H$2,"",Curso[[#This Row],[Estudado]]-7)</f>
        <v/>
      </c>
      <c r="M1530" s="53" t="str">
        <f>IF((Curso[[#This Row],[Estudado]]-15)&lt;$H$2,"",Curso[[#This Row],[Estudado]]-15)</f>
        <v/>
      </c>
      <c r="N1530" s="53" t="str">
        <f>IF((Curso[[#This Row],[Estudado]]-30)&lt;$H$2,"",Curso[[#This Row],[Estudado]]-30)</f>
        <v/>
      </c>
      <c r="O1530" s="53" t="str">
        <f>IF((Curso[[#This Row],[Estudado]]-60)&lt;$H$2,"",Curso[[#This Row],[Estudado]]-60)</f>
        <v/>
      </c>
      <c r="P1530" s="53" t="str">
        <f>IF((Curso[[#This Row],[Estudado]]-120)&lt;$H$2,"",Curso[[#This Row],[Estudado]]-120)</f>
        <v/>
      </c>
      <c r="Q1530" s="48"/>
    </row>
    <row r="1531" spans="1:17" x14ac:dyDescent="0.25">
      <c r="A1531" s="44">
        <f t="shared" si="78"/>
        <v>1530</v>
      </c>
      <c r="B1531" s="44" t="s">
        <v>2394</v>
      </c>
      <c r="C1531" s="44" t="s">
        <v>2042</v>
      </c>
      <c r="D1531" s="45">
        <v>0</v>
      </c>
      <c r="E1531" s="44"/>
      <c r="F1531" s="45">
        <f>Curso[[#This Row],[Tempo]]*$AG$4</f>
        <v>0</v>
      </c>
      <c r="G1531" s="46">
        <f t="shared" si="77"/>
        <v>11.054098476602588</v>
      </c>
      <c r="H1531" s="47">
        <f>_xlfn.XLOOKUP(Curso[[#This Row],[Tempo Progr Acum]],Controle[Tempo Esperado Acum],Controle[Data corrida],,1,1)</f>
        <v>44819</v>
      </c>
      <c r="I1531" s="44"/>
      <c r="J1531" s="48">
        <f ca="1">IF(Curso[[#This Row],[Data Prevista]]&gt;TODAY(),0,IF(Curso[[#This Row],[Data Prevista]]=TODAY(),3,2))</f>
        <v>0</v>
      </c>
      <c r="K1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1" s="53" t="str">
        <f>IF((Curso[[#This Row],[Estudado]]-7)&lt;$H$2,"",Curso[[#This Row],[Estudado]]-7)</f>
        <v/>
      </c>
      <c r="M1531" s="53" t="str">
        <f>IF((Curso[[#This Row],[Estudado]]-15)&lt;$H$2,"",Curso[[#This Row],[Estudado]]-15)</f>
        <v/>
      </c>
      <c r="N1531" s="53" t="str">
        <f>IF((Curso[[#This Row],[Estudado]]-30)&lt;$H$2,"",Curso[[#This Row],[Estudado]]-30)</f>
        <v/>
      </c>
      <c r="O1531" s="53" t="str">
        <f>IF((Curso[[#This Row],[Estudado]]-60)&lt;$H$2,"",Curso[[#This Row],[Estudado]]-60)</f>
        <v/>
      </c>
      <c r="P1531" s="53" t="str">
        <f>IF((Curso[[#This Row],[Estudado]]-120)&lt;$H$2,"",Curso[[#This Row],[Estudado]]-120)</f>
        <v/>
      </c>
      <c r="Q1531" s="48"/>
    </row>
    <row r="1532" spans="1:17" x14ac:dyDescent="0.25">
      <c r="A1532" s="44">
        <f t="shared" si="78"/>
        <v>1531</v>
      </c>
      <c r="B1532" s="44" t="s">
        <v>2394</v>
      </c>
      <c r="C1532" s="44" t="s">
        <v>42</v>
      </c>
      <c r="D1532" s="45">
        <v>3.2870370370370371E-3</v>
      </c>
      <c r="E1532" s="44"/>
      <c r="F1532" s="45">
        <f>Curso[[#This Row],[Tempo]]*$AG$4</f>
        <v>6.5188429976870766E-3</v>
      </c>
      <c r="G1532" s="46">
        <f t="shared" si="77"/>
        <v>11.060617319600276</v>
      </c>
      <c r="H1532" s="47">
        <f>_xlfn.XLOOKUP(Curso[[#This Row],[Tempo Progr Acum]],Controle[Tempo Esperado Acum],Controle[Data corrida],,1,1)</f>
        <v>44819</v>
      </c>
      <c r="I1532" s="44"/>
      <c r="J1532" s="48">
        <f ca="1">IF(Curso[[#This Row],[Data Prevista]]&gt;TODAY(),0,IF(Curso[[#This Row],[Data Prevista]]=TODAY(),3,2))</f>
        <v>0</v>
      </c>
      <c r="K1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2" s="53" t="str">
        <f>IF((Curso[[#This Row],[Estudado]]-7)&lt;$H$2,"",Curso[[#This Row],[Estudado]]-7)</f>
        <v/>
      </c>
      <c r="M1532" s="53" t="str">
        <f>IF((Curso[[#This Row],[Estudado]]-15)&lt;$H$2,"",Curso[[#This Row],[Estudado]]-15)</f>
        <v/>
      </c>
      <c r="N1532" s="53" t="str">
        <f>IF((Curso[[#This Row],[Estudado]]-30)&lt;$H$2,"",Curso[[#This Row],[Estudado]]-30)</f>
        <v/>
      </c>
      <c r="O1532" s="53" t="str">
        <f>IF((Curso[[#This Row],[Estudado]]-60)&lt;$H$2,"",Curso[[#This Row],[Estudado]]-60)</f>
        <v/>
      </c>
      <c r="P1532" s="53" t="str">
        <f>IF((Curso[[#This Row],[Estudado]]-120)&lt;$H$2,"",Curso[[#This Row],[Estudado]]-120)</f>
        <v/>
      </c>
      <c r="Q1532" s="48"/>
    </row>
    <row r="1533" spans="1:17" x14ac:dyDescent="0.25">
      <c r="A1533" s="44">
        <f t="shared" si="78"/>
        <v>1532</v>
      </c>
      <c r="B1533" s="44" t="s">
        <v>2394</v>
      </c>
      <c r="C1533" s="44" t="s">
        <v>2043</v>
      </c>
      <c r="D1533" s="45">
        <v>2.9282407407407408E-3</v>
      </c>
      <c r="E1533" s="44"/>
      <c r="F1533" s="45">
        <f>Curso[[#This Row],[Tempo]]*$AG$4</f>
        <v>5.8072791493479943E-3</v>
      </c>
      <c r="G1533" s="46">
        <f t="shared" si="77"/>
        <v>11.066424598749624</v>
      </c>
      <c r="H1533" s="47">
        <f>_xlfn.XLOOKUP(Curso[[#This Row],[Tempo Progr Acum]],Controle[Tempo Esperado Acum],Controle[Data corrida],,1,1)</f>
        <v>44819</v>
      </c>
      <c r="I1533" s="44"/>
      <c r="J1533" s="48">
        <f ca="1">IF(Curso[[#This Row],[Data Prevista]]&gt;TODAY(),0,IF(Curso[[#This Row],[Data Prevista]]=TODAY(),3,2))</f>
        <v>0</v>
      </c>
      <c r="K1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3" s="53" t="str">
        <f>IF((Curso[[#This Row],[Estudado]]-7)&lt;$H$2,"",Curso[[#This Row],[Estudado]]-7)</f>
        <v/>
      </c>
      <c r="M1533" s="53" t="str">
        <f>IF((Curso[[#This Row],[Estudado]]-15)&lt;$H$2,"",Curso[[#This Row],[Estudado]]-15)</f>
        <v/>
      </c>
      <c r="N1533" s="53" t="str">
        <f>IF((Curso[[#This Row],[Estudado]]-30)&lt;$H$2,"",Curso[[#This Row],[Estudado]]-30)</f>
        <v/>
      </c>
      <c r="O1533" s="53" t="str">
        <f>IF((Curso[[#This Row],[Estudado]]-60)&lt;$H$2,"",Curso[[#This Row],[Estudado]]-60)</f>
        <v/>
      </c>
      <c r="P1533" s="53" t="str">
        <f>IF((Curso[[#This Row],[Estudado]]-120)&lt;$H$2,"",Curso[[#This Row],[Estudado]]-120)</f>
        <v/>
      </c>
      <c r="Q1533" s="48"/>
    </row>
    <row r="1534" spans="1:17" x14ac:dyDescent="0.25">
      <c r="A1534" s="44">
        <f t="shared" si="78"/>
        <v>1533</v>
      </c>
      <c r="B1534" s="44" t="s">
        <v>2394</v>
      </c>
      <c r="C1534" s="44" t="s">
        <v>2044</v>
      </c>
      <c r="D1534" s="45">
        <v>2.8587962962962959E-3</v>
      </c>
      <c r="E1534" s="44"/>
      <c r="F1534" s="45">
        <f>Curso[[#This Row],[Tempo]]*$AG$4</f>
        <v>5.6695571141855902E-3</v>
      </c>
      <c r="G1534" s="46">
        <f t="shared" si="77"/>
        <v>11.072094155863809</v>
      </c>
      <c r="H1534" s="47">
        <f>_xlfn.XLOOKUP(Curso[[#This Row],[Tempo Progr Acum]],Controle[Tempo Esperado Acum],Controle[Data corrida],,1,1)</f>
        <v>44819</v>
      </c>
      <c r="I1534" s="44"/>
      <c r="J1534" s="48">
        <f ca="1">IF(Curso[[#This Row],[Data Prevista]]&gt;TODAY(),0,IF(Curso[[#This Row],[Data Prevista]]=TODAY(),3,2))</f>
        <v>0</v>
      </c>
      <c r="K1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4" s="53" t="str">
        <f>IF((Curso[[#This Row],[Estudado]]-7)&lt;$H$2,"",Curso[[#This Row],[Estudado]]-7)</f>
        <v/>
      </c>
      <c r="M1534" s="53" t="str">
        <f>IF((Curso[[#This Row],[Estudado]]-15)&lt;$H$2,"",Curso[[#This Row],[Estudado]]-15)</f>
        <v/>
      </c>
      <c r="N1534" s="53" t="str">
        <f>IF((Curso[[#This Row],[Estudado]]-30)&lt;$H$2,"",Curso[[#This Row],[Estudado]]-30)</f>
        <v/>
      </c>
      <c r="O1534" s="53" t="str">
        <f>IF((Curso[[#This Row],[Estudado]]-60)&lt;$H$2,"",Curso[[#This Row],[Estudado]]-60)</f>
        <v/>
      </c>
      <c r="P1534" s="53" t="str">
        <f>IF((Curso[[#This Row],[Estudado]]-120)&lt;$H$2,"",Curso[[#This Row],[Estudado]]-120)</f>
        <v/>
      </c>
      <c r="Q1534" s="48"/>
    </row>
    <row r="1535" spans="1:17" x14ac:dyDescent="0.25">
      <c r="A1535" s="44">
        <f t="shared" si="78"/>
        <v>1534</v>
      </c>
      <c r="B1535" s="44" t="s">
        <v>2394</v>
      </c>
      <c r="C1535" s="44" t="s">
        <v>2045</v>
      </c>
      <c r="D1535" s="45">
        <v>2.0486111111111113E-3</v>
      </c>
      <c r="E1535" s="44"/>
      <c r="F1535" s="45">
        <f>Curso[[#This Row],[Tempo]]*$AG$4</f>
        <v>4.0628000372908892E-3</v>
      </c>
      <c r="G1535" s="46">
        <f t="shared" si="77"/>
        <v>11.0761569559011</v>
      </c>
      <c r="H1535" s="47">
        <f>_xlfn.XLOOKUP(Curso[[#This Row],[Tempo Progr Acum]],Controle[Tempo Esperado Acum],Controle[Data corrida],,1,1)</f>
        <v>44819</v>
      </c>
      <c r="I1535" s="44"/>
      <c r="J1535" s="48">
        <f ca="1">IF(Curso[[#This Row],[Data Prevista]]&gt;TODAY(),0,IF(Curso[[#This Row],[Data Prevista]]=TODAY(),3,2))</f>
        <v>0</v>
      </c>
      <c r="K1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5" s="53" t="str">
        <f>IF((Curso[[#This Row],[Estudado]]-7)&lt;$H$2,"",Curso[[#This Row],[Estudado]]-7)</f>
        <v/>
      </c>
      <c r="M1535" s="53" t="str">
        <f>IF((Curso[[#This Row],[Estudado]]-15)&lt;$H$2,"",Curso[[#This Row],[Estudado]]-15)</f>
        <v/>
      </c>
      <c r="N1535" s="53" t="str">
        <f>IF((Curso[[#This Row],[Estudado]]-30)&lt;$H$2,"",Curso[[#This Row],[Estudado]]-30)</f>
        <v/>
      </c>
      <c r="O1535" s="53" t="str">
        <f>IF((Curso[[#This Row],[Estudado]]-60)&lt;$H$2,"",Curso[[#This Row],[Estudado]]-60)</f>
        <v/>
      </c>
      <c r="P1535" s="53" t="str">
        <f>IF((Curso[[#This Row],[Estudado]]-120)&lt;$H$2,"",Curso[[#This Row],[Estudado]]-120)</f>
        <v/>
      </c>
      <c r="Q1535" s="48"/>
    </row>
    <row r="1536" spans="1:17" x14ac:dyDescent="0.25">
      <c r="A1536" s="44">
        <f t="shared" si="78"/>
        <v>1535</v>
      </c>
      <c r="B1536" s="44" t="s">
        <v>2394</v>
      </c>
      <c r="C1536" s="44" t="s">
        <v>2046</v>
      </c>
      <c r="D1536" s="45">
        <v>0</v>
      </c>
      <c r="E1536" s="44"/>
      <c r="F1536" s="45">
        <f>Curso[[#This Row],[Tempo]]*$AG$4</f>
        <v>0</v>
      </c>
      <c r="G1536" s="46">
        <f t="shared" si="77"/>
        <v>11.0761569559011</v>
      </c>
      <c r="H1536" s="47">
        <f>_xlfn.XLOOKUP(Curso[[#This Row],[Tempo Progr Acum]],Controle[Tempo Esperado Acum],Controle[Data corrida],,1,1)</f>
        <v>44819</v>
      </c>
      <c r="I1536" s="44"/>
      <c r="J1536" s="48">
        <f ca="1">IF(Curso[[#This Row],[Data Prevista]]&gt;TODAY(),0,IF(Curso[[#This Row],[Data Prevista]]=TODAY(),3,2))</f>
        <v>0</v>
      </c>
      <c r="K1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6" s="53" t="str">
        <f>IF((Curso[[#This Row],[Estudado]]-7)&lt;$H$2,"",Curso[[#This Row],[Estudado]]-7)</f>
        <v/>
      </c>
      <c r="M1536" s="53" t="str">
        <f>IF((Curso[[#This Row],[Estudado]]-15)&lt;$H$2,"",Curso[[#This Row],[Estudado]]-15)</f>
        <v/>
      </c>
      <c r="N1536" s="53" t="str">
        <f>IF((Curso[[#This Row],[Estudado]]-30)&lt;$H$2,"",Curso[[#This Row],[Estudado]]-30)</f>
        <v/>
      </c>
      <c r="O1536" s="53" t="str">
        <f>IF((Curso[[#This Row],[Estudado]]-60)&lt;$H$2,"",Curso[[#This Row],[Estudado]]-60)</f>
        <v/>
      </c>
      <c r="P1536" s="53" t="str">
        <f>IF((Curso[[#This Row],[Estudado]]-120)&lt;$H$2,"",Curso[[#This Row],[Estudado]]-120)</f>
        <v/>
      </c>
      <c r="Q1536" s="48"/>
    </row>
    <row r="1537" spans="1:17" x14ac:dyDescent="0.25">
      <c r="A1537" s="44">
        <f t="shared" si="78"/>
        <v>1536</v>
      </c>
      <c r="B1537" s="44" t="s">
        <v>2394</v>
      </c>
      <c r="C1537" s="44" t="s">
        <v>2047</v>
      </c>
      <c r="D1537" s="45">
        <v>2.1180555555555553E-3</v>
      </c>
      <c r="E1537" s="44"/>
      <c r="F1537" s="45">
        <f>Curso[[#This Row],[Tempo]]*$AG$4</f>
        <v>4.2005220724532916E-3</v>
      </c>
      <c r="G1537" s="46">
        <f t="shared" si="77"/>
        <v>11.080357477973553</v>
      </c>
      <c r="H1537" s="47">
        <f>_xlfn.XLOOKUP(Curso[[#This Row],[Tempo Progr Acum]],Controle[Tempo Esperado Acum],Controle[Data corrida],,1,1)</f>
        <v>44819</v>
      </c>
      <c r="I1537" s="44"/>
      <c r="J1537" s="48">
        <f ca="1">IF(Curso[[#This Row],[Data Prevista]]&gt;TODAY(),0,IF(Curso[[#This Row],[Data Prevista]]=TODAY(),3,2))</f>
        <v>0</v>
      </c>
      <c r="K1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7" s="53" t="str">
        <f>IF((Curso[[#This Row],[Estudado]]-7)&lt;$H$2,"",Curso[[#This Row],[Estudado]]-7)</f>
        <v/>
      </c>
      <c r="M1537" s="53" t="str">
        <f>IF((Curso[[#This Row],[Estudado]]-15)&lt;$H$2,"",Curso[[#This Row],[Estudado]]-15)</f>
        <v/>
      </c>
      <c r="N1537" s="53" t="str">
        <f>IF((Curso[[#This Row],[Estudado]]-30)&lt;$H$2,"",Curso[[#This Row],[Estudado]]-30)</f>
        <v/>
      </c>
      <c r="O1537" s="53" t="str">
        <f>IF((Curso[[#This Row],[Estudado]]-60)&lt;$H$2,"",Curso[[#This Row],[Estudado]]-60)</f>
        <v/>
      </c>
      <c r="P1537" s="53" t="str">
        <f>IF((Curso[[#This Row],[Estudado]]-120)&lt;$H$2,"",Curso[[#This Row],[Estudado]]-120)</f>
        <v/>
      </c>
      <c r="Q1537" s="48"/>
    </row>
    <row r="1538" spans="1:17" x14ac:dyDescent="0.25">
      <c r="A1538" s="44">
        <f t="shared" si="78"/>
        <v>1537</v>
      </c>
      <c r="B1538" s="44" t="s">
        <v>2394</v>
      </c>
      <c r="C1538" s="44" t="s">
        <v>2048</v>
      </c>
      <c r="D1538" s="45">
        <v>2.6851851851851854E-3</v>
      </c>
      <c r="E1538" s="44"/>
      <c r="F1538" s="45">
        <f>Curso[[#This Row],[Tempo]]*$AG$4</f>
        <v>5.3252520262795835E-3</v>
      </c>
      <c r="G1538" s="46">
        <f t="shared" si="77"/>
        <v>11.085682729999833</v>
      </c>
      <c r="H1538" s="47">
        <f>_xlfn.XLOOKUP(Curso[[#This Row],[Tempo Progr Acum]],Controle[Tempo Esperado Acum],Controle[Data corrida],,1,1)</f>
        <v>44819</v>
      </c>
      <c r="I1538" s="44"/>
      <c r="J1538" s="48">
        <f ca="1">IF(Curso[[#This Row],[Data Prevista]]&gt;TODAY(),0,IF(Curso[[#This Row],[Data Prevista]]=TODAY(),3,2))</f>
        <v>0</v>
      </c>
      <c r="K1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8" s="53" t="str">
        <f>IF((Curso[[#This Row],[Estudado]]-7)&lt;$H$2,"",Curso[[#This Row],[Estudado]]-7)</f>
        <v/>
      </c>
      <c r="M1538" s="53" t="str">
        <f>IF((Curso[[#This Row],[Estudado]]-15)&lt;$H$2,"",Curso[[#This Row],[Estudado]]-15)</f>
        <v/>
      </c>
      <c r="N1538" s="53" t="str">
        <f>IF((Curso[[#This Row],[Estudado]]-30)&lt;$H$2,"",Curso[[#This Row],[Estudado]]-30)</f>
        <v/>
      </c>
      <c r="O1538" s="53" t="str">
        <f>IF((Curso[[#This Row],[Estudado]]-60)&lt;$H$2,"",Curso[[#This Row],[Estudado]]-60)</f>
        <v/>
      </c>
      <c r="P1538" s="53" t="str">
        <f>IF((Curso[[#This Row],[Estudado]]-120)&lt;$H$2,"",Curso[[#This Row],[Estudado]]-120)</f>
        <v/>
      </c>
      <c r="Q1538" s="48"/>
    </row>
    <row r="1539" spans="1:17" x14ac:dyDescent="0.25">
      <c r="A1539" s="44">
        <f t="shared" si="78"/>
        <v>1538</v>
      </c>
      <c r="B1539" s="44" t="s">
        <v>2394</v>
      </c>
      <c r="C1539" s="44" t="s">
        <v>2049</v>
      </c>
      <c r="D1539" s="45">
        <v>3.0324074074074073E-3</v>
      </c>
      <c r="E1539" s="44"/>
      <c r="F1539" s="45">
        <f>Curso[[#This Row],[Tempo]]*$AG$4</f>
        <v>6.0138622020915978E-3</v>
      </c>
      <c r="G1539" s="46">
        <f t="shared" si="77"/>
        <v>11.091696592201925</v>
      </c>
      <c r="H1539" s="47">
        <f>_xlfn.XLOOKUP(Curso[[#This Row],[Tempo Progr Acum]],Controle[Tempo Esperado Acum],Controle[Data corrida],,1,1)</f>
        <v>44819</v>
      </c>
      <c r="I1539" s="44"/>
      <c r="J1539" s="48">
        <f ca="1">IF(Curso[[#This Row],[Data Prevista]]&gt;TODAY(),0,IF(Curso[[#This Row],[Data Prevista]]=TODAY(),3,2))</f>
        <v>0</v>
      </c>
      <c r="K1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9" s="53" t="str">
        <f>IF((Curso[[#This Row],[Estudado]]-7)&lt;$H$2,"",Curso[[#This Row],[Estudado]]-7)</f>
        <v/>
      </c>
      <c r="M1539" s="53" t="str">
        <f>IF((Curso[[#This Row],[Estudado]]-15)&lt;$H$2,"",Curso[[#This Row],[Estudado]]-15)</f>
        <v/>
      </c>
      <c r="N1539" s="53" t="str">
        <f>IF((Curso[[#This Row],[Estudado]]-30)&lt;$H$2,"",Curso[[#This Row],[Estudado]]-30)</f>
        <v/>
      </c>
      <c r="O1539" s="53" t="str">
        <f>IF((Curso[[#This Row],[Estudado]]-60)&lt;$H$2,"",Curso[[#This Row],[Estudado]]-60)</f>
        <v/>
      </c>
      <c r="P1539" s="53" t="str">
        <f>IF((Curso[[#This Row],[Estudado]]-120)&lt;$H$2,"",Curso[[#This Row],[Estudado]]-120)</f>
        <v/>
      </c>
      <c r="Q1539" s="48"/>
    </row>
    <row r="1540" spans="1:17" x14ac:dyDescent="0.25">
      <c r="A1540" s="44">
        <f t="shared" si="78"/>
        <v>1539</v>
      </c>
      <c r="B1540" s="44" t="s">
        <v>2394</v>
      </c>
      <c r="C1540" s="44" t="s">
        <v>2050</v>
      </c>
      <c r="D1540" s="45">
        <v>1.2037037037037038E-3</v>
      </c>
      <c r="E1540" s="44"/>
      <c r="F1540" s="45">
        <f>Curso[[#This Row],[Tempo]]*$AG$4</f>
        <v>2.3871819428149857E-3</v>
      </c>
      <c r="G1540" s="46">
        <f t="shared" ref="G1540:G1603" si="79">F1540+G1539</f>
        <v>11.094083774144741</v>
      </c>
      <c r="H1540" s="47">
        <f>_xlfn.XLOOKUP(Curso[[#This Row],[Tempo Progr Acum]],Controle[Tempo Esperado Acum],Controle[Data corrida],,1,1)</f>
        <v>44819</v>
      </c>
      <c r="I1540" s="44"/>
      <c r="J1540" s="48">
        <f ca="1">IF(Curso[[#This Row],[Data Prevista]]&gt;TODAY(),0,IF(Curso[[#This Row],[Data Prevista]]=TODAY(),3,2))</f>
        <v>0</v>
      </c>
      <c r="K1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0" s="53" t="str">
        <f>IF((Curso[[#This Row],[Estudado]]-7)&lt;$H$2,"",Curso[[#This Row],[Estudado]]-7)</f>
        <v/>
      </c>
      <c r="M1540" s="53" t="str">
        <f>IF((Curso[[#This Row],[Estudado]]-15)&lt;$H$2,"",Curso[[#This Row],[Estudado]]-15)</f>
        <v/>
      </c>
      <c r="N1540" s="53" t="str">
        <f>IF((Curso[[#This Row],[Estudado]]-30)&lt;$H$2,"",Curso[[#This Row],[Estudado]]-30)</f>
        <v/>
      </c>
      <c r="O1540" s="53" t="str">
        <f>IF((Curso[[#This Row],[Estudado]]-60)&lt;$H$2,"",Curso[[#This Row],[Estudado]]-60)</f>
        <v/>
      </c>
      <c r="P1540" s="53" t="str">
        <f>IF((Curso[[#This Row],[Estudado]]-120)&lt;$H$2,"",Curso[[#This Row],[Estudado]]-120)</f>
        <v/>
      </c>
      <c r="Q1540" s="48"/>
    </row>
    <row r="1541" spans="1:17" x14ac:dyDescent="0.25">
      <c r="A1541" s="44">
        <f t="shared" si="78"/>
        <v>1540</v>
      </c>
      <c r="B1541" s="44" t="s">
        <v>2394</v>
      </c>
      <c r="C1541" s="44" t="s">
        <v>2051</v>
      </c>
      <c r="D1541" s="45">
        <v>2.5925925925925925E-3</v>
      </c>
      <c r="E1541" s="44"/>
      <c r="F1541" s="45">
        <f>Curso[[#This Row],[Tempo]]*$AG$4</f>
        <v>5.1416226460630461E-3</v>
      </c>
      <c r="G1541" s="46">
        <f t="shared" si="79"/>
        <v>11.099225396790803</v>
      </c>
      <c r="H1541" s="47">
        <f>_xlfn.XLOOKUP(Curso[[#This Row],[Tempo Progr Acum]],Controle[Tempo Esperado Acum],Controle[Data corrida],,1,1)</f>
        <v>44819</v>
      </c>
      <c r="I1541" s="44"/>
      <c r="J1541" s="48">
        <f ca="1">IF(Curso[[#This Row],[Data Prevista]]&gt;TODAY(),0,IF(Curso[[#This Row],[Data Prevista]]=TODAY(),3,2))</f>
        <v>0</v>
      </c>
      <c r="K1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1" s="53" t="str">
        <f>IF((Curso[[#This Row],[Estudado]]-7)&lt;$H$2,"",Curso[[#This Row],[Estudado]]-7)</f>
        <v/>
      </c>
      <c r="M1541" s="53" t="str">
        <f>IF((Curso[[#This Row],[Estudado]]-15)&lt;$H$2,"",Curso[[#This Row],[Estudado]]-15)</f>
        <v/>
      </c>
      <c r="N1541" s="53" t="str">
        <f>IF((Curso[[#This Row],[Estudado]]-30)&lt;$H$2,"",Curso[[#This Row],[Estudado]]-30)</f>
        <v/>
      </c>
      <c r="O1541" s="53" t="str">
        <f>IF((Curso[[#This Row],[Estudado]]-60)&lt;$H$2,"",Curso[[#This Row],[Estudado]]-60)</f>
        <v/>
      </c>
      <c r="P1541" s="53" t="str">
        <f>IF((Curso[[#This Row],[Estudado]]-120)&lt;$H$2,"",Curso[[#This Row],[Estudado]]-120)</f>
        <v/>
      </c>
      <c r="Q1541" s="48"/>
    </row>
    <row r="1542" spans="1:17" x14ac:dyDescent="0.25">
      <c r="A1542" s="44">
        <f t="shared" ref="A1542:A1605" si="80">A1541+1</f>
        <v>1541</v>
      </c>
      <c r="B1542" s="44" t="s">
        <v>2394</v>
      </c>
      <c r="C1542" s="44" t="s">
        <v>2052</v>
      </c>
      <c r="D1542" s="45">
        <v>4.8958333333333336E-3</v>
      </c>
      <c r="E1542" s="44"/>
      <c r="F1542" s="45">
        <f>Curso[[#This Row],[Tempo]]*$AG$4</f>
        <v>9.7094034789494132E-3</v>
      </c>
      <c r="G1542" s="46">
        <f t="shared" si="79"/>
        <v>11.108934800269752</v>
      </c>
      <c r="H1542" s="47">
        <f>_xlfn.XLOOKUP(Curso[[#This Row],[Tempo Progr Acum]],Controle[Tempo Esperado Acum],Controle[Data corrida],,1,1)</f>
        <v>44819</v>
      </c>
      <c r="I1542" s="44"/>
      <c r="J1542" s="48">
        <f ca="1">IF(Curso[[#This Row],[Data Prevista]]&gt;TODAY(),0,IF(Curso[[#This Row],[Data Prevista]]=TODAY(),3,2))</f>
        <v>0</v>
      </c>
      <c r="K1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2" s="53" t="str">
        <f>IF((Curso[[#This Row],[Estudado]]-7)&lt;$H$2,"",Curso[[#This Row],[Estudado]]-7)</f>
        <v/>
      </c>
      <c r="M1542" s="53" t="str">
        <f>IF((Curso[[#This Row],[Estudado]]-15)&lt;$H$2,"",Curso[[#This Row],[Estudado]]-15)</f>
        <v/>
      </c>
      <c r="N1542" s="53" t="str">
        <f>IF((Curso[[#This Row],[Estudado]]-30)&lt;$H$2,"",Curso[[#This Row],[Estudado]]-30)</f>
        <v/>
      </c>
      <c r="O1542" s="53" t="str">
        <f>IF((Curso[[#This Row],[Estudado]]-60)&lt;$H$2,"",Curso[[#This Row],[Estudado]]-60)</f>
        <v/>
      </c>
      <c r="P1542" s="53" t="str">
        <f>IF((Curso[[#This Row],[Estudado]]-120)&lt;$H$2,"",Curso[[#This Row],[Estudado]]-120)</f>
        <v/>
      </c>
      <c r="Q1542" s="48"/>
    </row>
    <row r="1543" spans="1:17" x14ac:dyDescent="0.25">
      <c r="A1543" s="44">
        <f t="shared" si="80"/>
        <v>1542</v>
      </c>
      <c r="B1543" s="44" t="s">
        <v>2394</v>
      </c>
      <c r="C1543" s="44" t="s">
        <v>2053</v>
      </c>
      <c r="D1543" s="45">
        <v>1.8518518518518517E-3</v>
      </c>
      <c r="E1543" s="44"/>
      <c r="F1543" s="45">
        <f>Curso[[#This Row],[Tempo]]*$AG$4</f>
        <v>3.6725876043307471E-3</v>
      </c>
      <c r="G1543" s="46">
        <f t="shared" si="79"/>
        <v>11.112607387874084</v>
      </c>
      <c r="H1543" s="47">
        <f>_xlfn.XLOOKUP(Curso[[#This Row],[Tempo Progr Acum]],Controle[Tempo Esperado Acum],Controle[Data corrida],,1,1)</f>
        <v>44819</v>
      </c>
      <c r="I1543" s="44"/>
      <c r="J1543" s="48">
        <f ca="1">IF(Curso[[#This Row],[Data Prevista]]&gt;TODAY(),0,IF(Curso[[#This Row],[Data Prevista]]=TODAY(),3,2))</f>
        <v>0</v>
      </c>
      <c r="K1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3" s="53" t="str">
        <f>IF((Curso[[#This Row],[Estudado]]-7)&lt;$H$2,"",Curso[[#This Row],[Estudado]]-7)</f>
        <v/>
      </c>
      <c r="M1543" s="53" t="str">
        <f>IF((Curso[[#This Row],[Estudado]]-15)&lt;$H$2,"",Curso[[#This Row],[Estudado]]-15)</f>
        <v/>
      </c>
      <c r="N1543" s="53" t="str">
        <f>IF((Curso[[#This Row],[Estudado]]-30)&lt;$H$2,"",Curso[[#This Row],[Estudado]]-30)</f>
        <v/>
      </c>
      <c r="O1543" s="53" t="str">
        <f>IF((Curso[[#This Row],[Estudado]]-60)&lt;$H$2,"",Curso[[#This Row],[Estudado]]-60)</f>
        <v/>
      </c>
      <c r="P1543" s="53" t="str">
        <f>IF((Curso[[#This Row],[Estudado]]-120)&lt;$H$2,"",Curso[[#This Row],[Estudado]]-120)</f>
        <v/>
      </c>
      <c r="Q1543" s="48"/>
    </row>
    <row r="1544" spans="1:17" x14ac:dyDescent="0.25">
      <c r="A1544" s="44">
        <f t="shared" si="80"/>
        <v>1543</v>
      </c>
      <c r="B1544" s="44" t="s">
        <v>2394</v>
      </c>
      <c r="C1544" s="44" t="s">
        <v>2054</v>
      </c>
      <c r="D1544" s="45">
        <v>2.3495370370370371E-3</v>
      </c>
      <c r="E1544" s="44"/>
      <c r="F1544" s="45">
        <f>Curso[[#This Row],[Tempo]]*$AG$4</f>
        <v>4.6595955229946353E-3</v>
      </c>
      <c r="G1544" s="46">
        <f t="shared" si="79"/>
        <v>11.117266983397078</v>
      </c>
      <c r="H1544" s="47">
        <f>_xlfn.XLOOKUP(Curso[[#This Row],[Tempo Progr Acum]],Controle[Tempo Esperado Acum],Controle[Data corrida],,1,1)</f>
        <v>44819</v>
      </c>
      <c r="I1544" s="44"/>
      <c r="J1544" s="48">
        <f ca="1">IF(Curso[[#This Row],[Data Prevista]]&gt;TODAY(),0,IF(Curso[[#This Row],[Data Prevista]]=TODAY(),3,2))</f>
        <v>0</v>
      </c>
      <c r="K1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4" s="53" t="str">
        <f>IF((Curso[[#This Row],[Estudado]]-7)&lt;$H$2,"",Curso[[#This Row],[Estudado]]-7)</f>
        <v/>
      </c>
      <c r="M1544" s="53" t="str">
        <f>IF((Curso[[#This Row],[Estudado]]-15)&lt;$H$2,"",Curso[[#This Row],[Estudado]]-15)</f>
        <v/>
      </c>
      <c r="N1544" s="53" t="str">
        <f>IF((Curso[[#This Row],[Estudado]]-30)&lt;$H$2,"",Curso[[#This Row],[Estudado]]-30)</f>
        <v/>
      </c>
      <c r="O1544" s="53" t="str">
        <f>IF((Curso[[#This Row],[Estudado]]-60)&lt;$H$2,"",Curso[[#This Row],[Estudado]]-60)</f>
        <v/>
      </c>
      <c r="P1544" s="53" t="str">
        <f>IF((Curso[[#This Row],[Estudado]]-120)&lt;$H$2,"",Curso[[#This Row],[Estudado]]-120)</f>
        <v/>
      </c>
      <c r="Q1544" s="48"/>
    </row>
    <row r="1545" spans="1:17" x14ac:dyDescent="0.25">
      <c r="A1545" s="44">
        <f t="shared" si="80"/>
        <v>1544</v>
      </c>
      <c r="B1545" s="44" t="s">
        <v>2394</v>
      </c>
      <c r="C1545" s="44" t="s">
        <v>2055</v>
      </c>
      <c r="D1545" s="45">
        <v>3.8657407407407403E-3</v>
      </c>
      <c r="E1545" s="44"/>
      <c r="F1545" s="45">
        <f>Curso[[#This Row],[Tempo]]*$AG$4</f>
        <v>7.6665266240404338E-3</v>
      </c>
      <c r="G1545" s="46">
        <f t="shared" si="79"/>
        <v>11.124933510021119</v>
      </c>
      <c r="H1545" s="47">
        <f>_xlfn.XLOOKUP(Curso[[#This Row],[Tempo Progr Acum]],Controle[Tempo Esperado Acum],Controle[Data corrida],,1,1)</f>
        <v>44819</v>
      </c>
      <c r="I1545" s="44"/>
      <c r="J1545" s="48">
        <f ca="1">IF(Curso[[#This Row],[Data Prevista]]&gt;TODAY(),0,IF(Curso[[#This Row],[Data Prevista]]=TODAY(),3,2))</f>
        <v>0</v>
      </c>
      <c r="K1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5" s="53" t="str">
        <f>IF((Curso[[#This Row],[Estudado]]-7)&lt;$H$2,"",Curso[[#This Row],[Estudado]]-7)</f>
        <v/>
      </c>
      <c r="M1545" s="53" t="str">
        <f>IF((Curso[[#This Row],[Estudado]]-15)&lt;$H$2,"",Curso[[#This Row],[Estudado]]-15)</f>
        <v/>
      </c>
      <c r="N1545" s="53" t="str">
        <f>IF((Curso[[#This Row],[Estudado]]-30)&lt;$H$2,"",Curso[[#This Row],[Estudado]]-30)</f>
        <v/>
      </c>
      <c r="O1545" s="53" t="str">
        <f>IF((Curso[[#This Row],[Estudado]]-60)&lt;$H$2,"",Curso[[#This Row],[Estudado]]-60)</f>
        <v/>
      </c>
      <c r="P1545" s="53" t="str">
        <f>IF((Curso[[#This Row],[Estudado]]-120)&lt;$H$2,"",Curso[[#This Row],[Estudado]]-120)</f>
        <v/>
      </c>
      <c r="Q1545" s="48"/>
    </row>
    <row r="1546" spans="1:17" x14ac:dyDescent="0.25">
      <c r="A1546" s="44">
        <f t="shared" si="80"/>
        <v>1545</v>
      </c>
      <c r="B1546" s="44" t="s">
        <v>2394</v>
      </c>
      <c r="C1546" s="44" t="s">
        <v>2056</v>
      </c>
      <c r="D1546" s="45">
        <v>0</v>
      </c>
      <c r="E1546" s="44"/>
      <c r="F1546" s="45">
        <f>Curso[[#This Row],[Tempo]]*$AG$4</f>
        <v>0</v>
      </c>
      <c r="G1546" s="46">
        <f t="shared" si="79"/>
        <v>11.124933510021119</v>
      </c>
      <c r="H1546" s="47">
        <f>_xlfn.XLOOKUP(Curso[[#This Row],[Tempo Progr Acum]],Controle[Tempo Esperado Acum],Controle[Data corrida],,1,1)</f>
        <v>44819</v>
      </c>
      <c r="I1546" s="44"/>
      <c r="J1546" s="48">
        <f ca="1">IF(Curso[[#This Row],[Data Prevista]]&gt;TODAY(),0,IF(Curso[[#This Row],[Data Prevista]]=TODAY(),3,2))</f>
        <v>0</v>
      </c>
      <c r="K1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6" s="53" t="str">
        <f>IF((Curso[[#This Row],[Estudado]]-7)&lt;$H$2,"",Curso[[#This Row],[Estudado]]-7)</f>
        <v/>
      </c>
      <c r="M1546" s="53" t="str">
        <f>IF((Curso[[#This Row],[Estudado]]-15)&lt;$H$2,"",Curso[[#This Row],[Estudado]]-15)</f>
        <v/>
      </c>
      <c r="N1546" s="53" t="str">
        <f>IF((Curso[[#This Row],[Estudado]]-30)&lt;$H$2,"",Curso[[#This Row],[Estudado]]-30)</f>
        <v/>
      </c>
      <c r="O1546" s="53" t="str">
        <f>IF((Curso[[#This Row],[Estudado]]-60)&lt;$H$2,"",Curso[[#This Row],[Estudado]]-60)</f>
        <v/>
      </c>
      <c r="P1546" s="53" t="str">
        <f>IF((Curso[[#This Row],[Estudado]]-120)&lt;$H$2,"",Curso[[#This Row],[Estudado]]-120)</f>
        <v/>
      </c>
      <c r="Q1546" s="48"/>
    </row>
    <row r="1547" spans="1:17" x14ac:dyDescent="0.25">
      <c r="A1547" s="44">
        <f t="shared" si="80"/>
        <v>1546</v>
      </c>
      <c r="B1547" s="44" t="s">
        <v>2394</v>
      </c>
      <c r="C1547" s="44" t="s">
        <v>2057</v>
      </c>
      <c r="D1547" s="45">
        <v>4.0277777777777777E-3</v>
      </c>
      <c r="E1547" s="44"/>
      <c r="F1547" s="45">
        <f>Curso[[#This Row],[Tempo]]*$AG$4</f>
        <v>7.9878780394193744E-3</v>
      </c>
      <c r="G1547" s="46">
        <f t="shared" si="79"/>
        <v>11.132921388060538</v>
      </c>
      <c r="H1547" s="47">
        <f>_xlfn.XLOOKUP(Curso[[#This Row],[Tempo Progr Acum]],Controle[Tempo Esperado Acum],Controle[Data corrida],,1,1)</f>
        <v>44819</v>
      </c>
      <c r="I1547" s="44"/>
      <c r="J1547" s="48">
        <f ca="1">IF(Curso[[#This Row],[Data Prevista]]&gt;TODAY(),0,IF(Curso[[#This Row],[Data Prevista]]=TODAY(),3,2))</f>
        <v>0</v>
      </c>
      <c r="K1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7" s="53" t="str">
        <f>IF((Curso[[#This Row],[Estudado]]-7)&lt;$H$2,"",Curso[[#This Row],[Estudado]]-7)</f>
        <v/>
      </c>
      <c r="M1547" s="53" t="str">
        <f>IF((Curso[[#This Row],[Estudado]]-15)&lt;$H$2,"",Curso[[#This Row],[Estudado]]-15)</f>
        <v/>
      </c>
      <c r="N1547" s="53" t="str">
        <f>IF((Curso[[#This Row],[Estudado]]-30)&lt;$H$2,"",Curso[[#This Row],[Estudado]]-30)</f>
        <v/>
      </c>
      <c r="O1547" s="53" t="str">
        <f>IF((Curso[[#This Row],[Estudado]]-60)&lt;$H$2,"",Curso[[#This Row],[Estudado]]-60)</f>
        <v/>
      </c>
      <c r="P1547" s="53" t="str">
        <f>IF((Curso[[#This Row],[Estudado]]-120)&lt;$H$2,"",Curso[[#This Row],[Estudado]]-120)</f>
        <v/>
      </c>
      <c r="Q1547" s="48"/>
    </row>
    <row r="1548" spans="1:17" x14ac:dyDescent="0.25">
      <c r="A1548" s="44">
        <f t="shared" si="80"/>
        <v>1547</v>
      </c>
      <c r="B1548" s="44" t="s">
        <v>2394</v>
      </c>
      <c r="C1548" s="44" t="s">
        <v>2058</v>
      </c>
      <c r="D1548" s="45">
        <v>4.5138888888888885E-3</v>
      </c>
      <c r="E1548" s="44"/>
      <c r="F1548" s="45">
        <f>Curso[[#This Row],[Tempo]]*$AG$4</f>
        <v>8.951932285556196E-3</v>
      </c>
      <c r="G1548" s="46">
        <f t="shared" si="79"/>
        <v>11.141873320346095</v>
      </c>
      <c r="H1548" s="47">
        <f>_xlfn.XLOOKUP(Curso[[#This Row],[Tempo Progr Acum]],Controle[Tempo Esperado Acum],Controle[Data corrida],,1,1)</f>
        <v>44820</v>
      </c>
      <c r="I1548" s="44"/>
      <c r="J1548" s="48">
        <f ca="1">IF(Curso[[#This Row],[Data Prevista]]&gt;TODAY(),0,IF(Curso[[#This Row],[Data Prevista]]=TODAY(),3,2))</f>
        <v>0</v>
      </c>
      <c r="K1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8" s="53" t="str">
        <f>IF((Curso[[#This Row],[Estudado]]-7)&lt;$H$2,"",Curso[[#This Row],[Estudado]]-7)</f>
        <v/>
      </c>
      <c r="M1548" s="53" t="str">
        <f>IF((Curso[[#This Row],[Estudado]]-15)&lt;$H$2,"",Curso[[#This Row],[Estudado]]-15)</f>
        <v/>
      </c>
      <c r="N1548" s="53" t="str">
        <f>IF((Curso[[#This Row],[Estudado]]-30)&lt;$H$2,"",Curso[[#This Row],[Estudado]]-30)</f>
        <v/>
      </c>
      <c r="O1548" s="53" t="str">
        <f>IF((Curso[[#This Row],[Estudado]]-60)&lt;$H$2,"",Curso[[#This Row],[Estudado]]-60)</f>
        <v/>
      </c>
      <c r="P1548" s="53" t="str">
        <f>IF((Curso[[#This Row],[Estudado]]-120)&lt;$H$2,"",Curso[[#This Row],[Estudado]]-120)</f>
        <v/>
      </c>
      <c r="Q1548" s="48"/>
    </row>
    <row r="1549" spans="1:17" x14ac:dyDescent="0.25">
      <c r="A1549" s="44">
        <f t="shared" si="80"/>
        <v>1548</v>
      </c>
      <c r="B1549" s="44" t="s">
        <v>2394</v>
      </c>
      <c r="C1549" s="44" t="s">
        <v>2059</v>
      </c>
      <c r="D1549" s="45">
        <v>4.2013888888888891E-3</v>
      </c>
      <c r="E1549" s="44"/>
      <c r="F1549" s="45">
        <f>Curso[[#This Row],[Tempo]]*$AG$4</f>
        <v>8.3321831273253828E-3</v>
      </c>
      <c r="G1549" s="46">
        <f t="shared" si="79"/>
        <v>11.150205503473421</v>
      </c>
      <c r="H1549" s="47">
        <f>_xlfn.XLOOKUP(Curso[[#This Row],[Tempo Progr Acum]],Controle[Tempo Esperado Acum],Controle[Data corrida],,1,1)</f>
        <v>44820</v>
      </c>
      <c r="I1549" s="44"/>
      <c r="J1549" s="48">
        <f ca="1">IF(Curso[[#This Row],[Data Prevista]]&gt;TODAY(),0,IF(Curso[[#This Row],[Data Prevista]]=TODAY(),3,2))</f>
        <v>0</v>
      </c>
      <c r="K1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9" s="53" t="str">
        <f>IF((Curso[[#This Row],[Estudado]]-7)&lt;$H$2,"",Curso[[#This Row],[Estudado]]-7)</f>
        <v/>
      </c>
      <c r="M1549" s="53" t="str">
        <f>IF((Curso[[#This Row],[Estudado]]-15)&lt;$H$2,"",Curso[[#This Row],[Estudado]]-15)</f>
        <v/>
      </c>
      <c r="N1549" s="53" t="str">
        <f>IF((Curso[[#This Row],[Estudado]]-30)&lt;$H$2,"",Curso[[#This Row],[Estudado]]-30)</f>
        <v/>
      </c>
      <c r="O1549" s="53" t="str">
        <f>IF((Curso[[#This Row],[Estudado]]-60)&lt;$H$2,"",Curso[[#This Row],[Estudado]]-60)</f>
        <v/>
      </c>
      <c r="P1549" s="53" t="str">
        <f>IF((Curso[[#This Row],[Estudado]]-120)&lt;$H$2,"",Curso[[#This Row],[Estudado]]-120)</f>
        <v/>
      </c>
      <c r="Q1549" s="48"/>
    </row>
    <row r="1550" spans="1:17" x14ac:dyDescent="0.25">
      <c r="A1550" s="44">
        <f t="shared" si="80"/>
        <v>1549</v>
      </c>
      <c r="B1550" s="44" t="s">
        <v>2394</v>
      </c>
      <c r="C1550" s="44" t="s">
        <v>2060</v>
      </c>
      <c r="D1550" s="45">
        <v>4.340277777777778E-3</v>
      </c>
      <c r="E1550" s="44"/>
      <c r="F1550" s="45">
        <f>Curso[[#This Row],[Tempo]]*$AG$4</f>
        <v>8.6076271976501893E-3</v>
      </c>
      <c r="G1550" s="46">
        <f t="shared" si="79"/>
        <v>11.158813130671071</v>
      </c>
      <c r="H1550" s="47">
        <f>_xlfn.XLOOKUP(Curso[[#This Row],[Tempo Progr Acum]],Controle[Tempo Esperado Acum],Controle[Data corrida],,1,1)</f>
        <v>44820</v>
      </c>
      <c r="I1550" s="44"/>
      <c r="J1550" s="48">
        <f ca="1">IF(Curso[[#This Row],[Data Prevista]]&gt;TODAY(),0,IF(Curso[[#This Row],[Data Prevista]]=TODAY(),3,2))</f>
        <v>0</v>
      </c>
      <c r="K1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0" s="53" t="str">
        <f>IF((Curso[[#This Row],[Estudado]]-7)&lt;$H$2,"",Curso[[#This Row],[Estudado]]-7)</f>
        <v/>
      </c>
      <c r="M1550" s="53" t="str">
        <f>IF((Curso[[#This Row],[Estudado]]-15)&lt;$H$2,"",Curso[[#This Row],[Estudado]]-15)</f>
        <v/>
      </c>
      <c r="N1550" s="53" t="str">
        <f>IF((Curso[[#This Row],[Estudado]]-30)&lt;$H$2,"",Curso[[#This Row],[Estudado]]-30)</f>
        <v/>
      </c>
      <c r="O1550" s="53" t="str">
        <f>IF((Curso[[#This Row],[Estudado]]-60)&lt;$H$2,"",Curso[[#This Row],[Estudado]]-60)</f>
        <v/>
      </c>
      <c r="P1550" s="53" t="str">
        <f>IF((Curso[[#This Row],[Estudado]]-120)&lt;$H$2,"",Curso[[#This Row],[Estudado]]-120)</f>
        <v/>
      </c>
      <c r="Q1550" s="48"/>
    </row>
    <row r="1551" spans="1:17" x14ac:dyDescent="0.25">
      <c r="A1551" s="44">
        <f t="shared" si="80"/>
        <v>1550</v>
      </c>
      <c r="B1551" s="44" t="s">
        <v>2394</v>
      </c>
      <c r="C1551" s="44" t="s">
        <v>2061</v>
      </c>
      <c r="D1551" s="45">
        <v>5.5902777777777782E-3</v>
      </c>
      <c r="E1551" s="44"/>
      <c r="F1551" s="45">
        <f>Curso[[#This Row],[Tempo]]*$AG$4</f>
        <v>1.1086623830573444E-2</v>
      </c>
      <c r="G1551" s="46">
        <f t="shared" si="79"/>
        <v>11.169899754501644</v>
      </c>
      <c r="H1551" s="47">
        <f>_xlfn.XLOOKUP(Curso[[#This Row],[Tempo Progr Acum]],Controle[Tempo Esperado Acum],Controle[Data corrida],,1,1)</f>
        <v>44820</v>
      </c>
      <c r="I1551" s="44"/>
      <c r="J1551" s="48">
        <f ca="1">IF(Curso[[#This Row],[Data Prevista]]&gt;TODAY(),0,IF(Curso[[#This Row],[Data Prevista]]=TODAY(),3,2))</f>
        <v>0</v>
      </c>
      <c r="K1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1" s="53" t="str">
        <f>IF((Curso[[#This Row],[Estudado]]-7)&lt;$H$2,"",Curso[[#This Row],[Estudado]]-7)</f>
        <v/>
      </c>
      <c r="M1551" s="53" t="str">
        <f>IF((Curso[[#This Row],[Estudado]]-15)&lt;$H$2,"",Curso[[#This Row],[Estudado]]-15)</f>
        <v/>
      </c>
      <c r="N1551" s="53" t="str">
        <f>IF((Curso[[#This Row],[Estudado]]-30)&lt;$H$2,"",Curso[[#This Row],[Estudado]]-30)</f>
        <v/>
      </c>
      <c r="O1551" s="53" t="str">
        <f>IF((Curso[[#This Row],[Estudado]]-60)&lt;$H$2,"",Curso[[#This Row],[Estudado]]-60)</f>
        <v/>
      </c>
      <c r="P1551" s="53" t="str">
        <f>IF((Curso[[#This Row],[Estudado]]-120)&lt;$H$2,"",Curso[[#This Row],[Estudado]]-120)</f>
        <v/>
      </c>
      <c r="Q1551" s="48"/>
    </row>
    <row r="1552" spans="1:17" x14ac:dyDescent="0.25">
      <c r="A1552" s="44">
        <f t="shared" si="80"/>
        <v>1551</v>
      </c>
      <c r="B1552" s="44" t="s">
        <v>2394</v>
      </c>
      <c r="C1552" s="44" t="s">
        <v>2062</v>
      </c>
      <c r="D1552" s="45">
        <v>3.5069444444444445E-3</v>
      </c>
      <c r="E1552" s="44"/>
      <c r="F1552" s="45">
        <f>Curso[[#This Row],[Tempo]]*$AG$4</f>
        <v>6.9549627757013524E-3</v>
      </c>
      <c r="G1552" s="46">
        <f t="shared" si="79"/>
        <v>11.176854717277346</v>
      </c>
      <c r="H1552" s="47">
        <f>_xlfn.XLOOKUP(Curso[[#This Row],[Tempo Progr Acum]],Controle[Tempo Esperado Acum],Controle[Data corrida],,1,1)</f>
        <v>44820</v>
      </c>
      <c r="I1552" s="44"/>
      <c r="J1552" s="48">
        <f ca="1">IF(Curso[[#This Row],[Data Prevista]]&gt;TODAY(),0,IF(Curso[[#This Row],[Data Prevista]]=TODAY(),3,2))</f>
        <v>0</v>
      </c>
      <c r="K1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2" s="53" t="str">
        <f>IF((Curso[[#This Row],[Estudado]]-7)&lt;$H$2,"",Curso[[#This Row],[Estudado]]-7)</f>
        <v/>
      </c>
      <c r="M1552" s="53" t="str">
        <f>IF((Curso[[#This Row],[Estudado]]-15)&lt;$H$2,"",Curso[[#This Row],[Estudado]]-15)</f>
        <v/>
      </c>
      <c r="N1552" s="53" t="str">
        <f>IF((Curso[[#This Row],[Estudado]]-30)&lt;$H$2,"",Curso[[#This Row],[Estudado]]-30)</f>
        <v/>
      </c>
      <c r="O1552" s="53" t="str">
        <f>IF((Curso[[#This Row],[Estudado]]-60)&lt;$H$2,"",Curso[[#This Row],[Estudado]]-60)</f>
        <v/>
      </c>
      <c r="P1552" s="53" t="str">
        <f>IF((Curso[[#This Row],[Estudado]]-120)&lt;$H$2,"",Curso[[#This Row],[Estudado]]-120)</f>
        <v/>
      </c>
      <c r="Q1552" s="48"/>
    </row>
    <row r="1553" spans="1:17" x14ac:dyDescent="0.25">
      <c r="A1553" s="44">
        <f t="shared" si="80"/>
        <v>1552</v>
      </c>
      <c r="B1553" s="44" t="s">
        <v>2394</v>
      </c>
      <c r="C1553" s="44" t="s">
        <v>2063</v>
      </c>
      <c r="D1553" s="45">
        <v>4.2013888888888891E-3</v>
      </c>
      <c r="E1553" s="44"/>
      <c r="F1553" s="45">
        <f>Curso[[#This Row],[Tempo]]*$AG$4</f>
        <v>8.3321831273253828E-3</v>
      </c>
      <c r="G1553" s="46">
        <f t="shared" si="79"/>
        <v>11.185186900404672</v>
      </c>
      <c r="H1553" s="47">
        <f>_xlfn.XLOOKUP(Curso[[#This Row],[Tempo Progr Acum]],Controle[Tempo Esperado Acum],Controle[Data corrida],,1,1)</f>
        <v>44820</v>
      </c>
      <c r="I1553" s="44"/>
      <c r="J1553" s="48">
        <f ca="1">IF(Curso[[#This Row],[Data Prevista]]&gt;TODAY(),0,IF(Curso[[#This Row],[Data Prevista]]=TODAY(),3,2))</f>
        <v>0</v>
      </c>
      <c r="K1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3" s="53" t="str">
        <f>IF((Curso[[#This Row],[Estudado]]-7)&lt;$H$2,"",Curso[[#This Row],[Estudado]]-7)</f>
        <v/>
      </c>
      <c r="M1553" s="53" t="str">
        <f>IF((Curso[[#This Row],[Estudado]]-15)&lt;$H$2,"",Curso[[#This Row],[Estudado]]-15)</f>
        <v/>
      </c>
      <c r="N1553" s="53" t="str">
        <f>IF((Curso[[#This Row],[Estudado]]-30)&lt;$H$2,"",Curso[[#This Row],[Estudado]]-30)</f>
        <v/>
      </c>
      <c r="O1553" s="53" t="str">
        <f>IF((Curso[[#This Row],[Estudado]]-60)&lt;$H$2,"",Curso[[#This Row],[Estudado]]-60)</f>
        <v/>
      </c>
      <c r="P1553" s="53" t="str">
        <f>IF((Curso[[#This Row],[Estudado]]-120)&lt;$H$2,"",Curso[[#This Row],[Estudado]]-120)</f>
        <v/>
      </c>
      <c r="Q1553" s="48"/>
    </row>
    <row r="1554" spans="1:17" x14ac:dyDescent="0.25">
      <c r="A1554" s="44">
        <f t="shared" si="80"/>
        <v>1553</v>
      </c>
      <c r="B1554" s="44" t="s">
        <v>2394</v>
      </c>
      <c r="C1554" s="44" t="s">
        <v>2064</v>
      </c>
      <c r="D1554" s="45">
        <v>5.5902777777777782E-3</v>
      </c>
      <c r="E1554" s="44"/>
      <c r="F1554" s="45">
        <f>Curso[[#This Row],[Tempo]]*$AG$4</f>
        <v>1.1086623830573444E-2</v>
      </c>
      <c r="G1554" s="46">
        <f t="shared" si="79"/>
        <v>11.196273524235245</v>
      </c>
      <c r="H1554" s="47">
        <f>_xlfn.XLOOKUP(Curso[[#This Row],[Tempo Progr Acum]],Controle[Tempo Esperado Acum],Controle[Data corrida],,1,1)</f>
        <v>44820</v>
      </c>
      <c r="I1554" s="44"/>
      <c r="J1554" s="48">
        <f ca="1">IF(Curso[[#This Row],[Data Prevista]]&gt;TODAY(),0,IF(Curso[[#This Row],[Data Prevista]]=TODAY(),3,2))</f>
        <v>0</v>
      </c>
      <c r="K1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4" s="53" t="str">
        <f>IF((Curso[[#This Row],[Estudado]]-7)&lt;$H$2,"",Curso[[#This Row],[Estudado]]-7)</f>
        <v/>
      </c>
      <c r="M1554" s="53" t="str">
        <f>IF((Curso[[#This Row],[Estudado]]-15)&lt;$H$2,"",Curso[[#This Row],[Estudado]]-15)</f>
        <v/>
      </c>
      <c r="N1554" s="53" t="str">
        <f>IF((Curso[[#This Row],[Estudado]]-30)&lt;$H$2,"",Curso[[#This Row],[Estudado]]-30)</f>
        <v/>
      </c>
      <c r="O1554" s="53" t="str">
        <f>IF((Curso[[#This Row],[Estudado]]-60)&lt;$H$2,"",Curso[[#This Row],[Estudado]]-60)</f>
        <v/>
      </c>
      <c r="P1554" s="53" t="str">
        <f>IF((Curso[[#This Row],[Estudado]]-120)&lt;$H$2,"",Curso[[#This Row],[Estudado]]-120)</f>
        <v/>
      </c>
      <c r="Q1554" s="48"/>
    </row>
    <row r="1555" spans="1:17" x14ac:dyDescent="0.25">
      <c r="A1555" s="44">
        <f t="shared" si="80"/>
        <v>1554</v>
      </c>
      <c r="B1555" s="44" t="s">
        <v>2394</v>
      </c>
      <c r="C1555" s="44" t="s">
        <v>2065</v>
      </c>
      <c r="D1555" s="45">
        <v>3.3680555555555551E-3</v>
      </c>
      <c r="E1555" s="44"/>
      <c r="F1555" s="45">
        <f>Curso[[#This Row],[Tempo]]*$AG$4</f>
        <v>6.679518705376546E-3</v>
      </c>
      <c r="G1555" s="46">
        <f t="shared" si="79"/>
        <v>11.202953042940623</v>
      </c>
      <c r="H1555" s="47">
        <f>_xlfn.XLOOKUP(Curso[[#This Row],[Tempo Progr Acum]],Controle[Tempo Esperado Acum],Controle[Data corrida],,1,1)</f>
        <v>44820</v>
      </c>
      <c r="I1555" s="44"/>
      <c r="J1555" s="48">
        <f ca="1">IF(Curso[[#This Row],[Data Prevista]]&gt;TODAY(),0,IF(Curso[[#This Row],[Data Prevista]]=TODAY(),3,2))</f>
        <v>0</v>
      </c>
      <c r="K1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5" s="53" t="str">
        <f>IF((Curso[[#This Row],[Estudado]]-7)&lt;$H$2,"",Curso[[#This Row],[Estudado]]-7)</f>
        <v/>
      </c>
      <c r="M1555" s="53" t="str">
        <f>IF((Curso[[#This Row],[Estudado]]-15)&lt;$H$2,"",Curso[[#This Row],[Estudado]]-15)</f>
        <v/>
      </c>
      <c r="N1555" s="53" t="str">
        <f>IF((Curso[[#This Row],[Estudado]]-30)&lt;$H$2,"",Curso[[#This Row],[Estudado]]-30)</f>
        <v/>
      </c>
      <c r="O1555" s="53" t="str">
        <f>IF((Curso[[#This Row],[Estudado]]-60)&lt;$H$2,"",Curso[[#This Row],[Estudado]]-60)</f>
        <v/>
      </c>
      <c r="P1555" s="53" t="str">
        <f>IF((Curso[[#This Row],[Estudado]]-120)&lt;$H$2,"",Curso[[#This Row],[Estudado]]-120)</f>
        <v/>
      </c>
      <c r="Q1555" s="48"/>
    </row>
    <row r="1556" spans="1:17" x14ac:dyDescent="0.25">
      <c r="A1556" s="44">
        <f t="shared" si="80"/>
        <v>1555</v>
      </c>
      <c r="B1556" s="44" t="s">
        <v>2394</v>
      </c>
      <c r="C1556" s="44" t="s">
        <v>2066</v>
      </c>
      <c r="D1556" s="45">
        <v>5.1967592592592595E-3</v>
      </c>
      <c r="E1556" s="44"/>
      <c r="F1556" s="45">
        <f>Curso[[#This Row],[Tempo]]*$AG$4</f>
        <v>1.030619896465316E-2</v>
      </c>
      <c r="G1556" s="46">
        <f t="shared" si="79"/>
        <v>11.213259241905275</v>
      </c>
      <c r="H1556" s="47">
        <f>_xlfn.XLOOKUP(Curso[[#This Row],[Tempo Progr Acum]],Controle[Tempo Esperado Acum],Controle[Data corrida],,1,1)</f>
        <v>44820</v>
      </c>
      <c r="I1556" s="44"/>
      <c r="J1556" s="48">
        <f ca="1">IF(Curso[[#This Row],[Data Prevista]]&gt;TODAY(),0,IF(Curso[[#This Row],[Data Prevista]]=TODAY(),3,2))</f>
        <v>0</v>
      </c>
      <c r="K1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6" s="53" t="str">
        <f>IF((Curso[[#This Row],[Estudado]]-7)&lt;$H$2,"",Curso[[#This Row],[Estudado]]-7)</f>
        <v/>
      </c>
      <c r="M1556" s="53" t="str">
        <f>IF((Curso[[#This Row],[Estudado]]-15)&lt;$H$2,"",Curso[[#This Row],[Estudado]]-15)</f>
        <v/>
      </c>
      <c r="N1556" s="53" t="str">
        <f>IF((Curso[[#This Row],[Estudado]]-30)&lt;$H$2,"",Curso[[#This Row],[Estudado]]-30)</f>
        <v/>
      </c>
      <c r="O1556" s="53" t="str">
        <f>IF((Curso[[#This Row],[Estudado]]-60)&lt;$H$2,"",Curso[[#This Row],[Estudado]]-60)</f>
        <v/>
      </c>
      <c r="P1556" s="53" t="str">
        <f>IF((Curso[[#This Row],[Estudado]]-120)&lt;$H$2,"",Curso[[#This Row],[Estudado]]-120)</f>
        <v/>
      </c>
      <c r="Q1556" s="48"/>
    </row>
    <row r="1557" spans="1:17" x14ac:dyDescent="0.25">
      <c r="A1557" s="44">
        <f t="shared" si="80"/>
        <v>1556</v>
      </c>
      <c r="B1557" s="44" t="s">
        <v>2394</v>
      </c>
      <c r="C1557" s="44" t="s">
        <v>2067</v>
      </c>
      <c r="D1557" s="45">
        <v>4.5486111111111109E-3</v>
      </c>
      <c r="E1557" s="44"/>
      <c r="F1557" s="45">
        <f>Curso[[#This Row],[Tempo]]*$AG$4</f>
        <v>9.020793303137398E-3</v>
      </c>
      <c r="G1557" s="46">
        <f t="shared" si="79"/>
        <v>11.222280035208412</v>
      </c>
      <c r="H1557" s="47">
        <f>_xlfn.XLOOKUP(Curso[[#This Row],[Tempo Progr Acum]],Controle[Tempo Esperado Acum],Controle[Data corrida],,1,1)</f>
        <v>44821</v>
      </c>
      <c r="I1557" s="44"/>
      <c r="J1557" s="48">
        <f ca="1">IF(Curso[[#This Row],[Data Prevista]]&gt;TODAY(),0,IF(Curso[[#This Row],[Data Prevista]]=TODAY(),3,2))</f>
        <v>0</v>
      </c>
      <c r="K1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7" s="53" t="str">
        <f>IF((Curso[[#This Row],[Estudado]]-7)&lt;$H$2,"",Curso[[#This Row],[Estudado]]-7)</f>
        <v/>
      </c>
      <c r="M1557" s="53" t="str">
        <f>IF((Curso[[#This Row],[Estudado]]-15)&lt;$H$2,"",Curso[[#This Row],[Estudado]]-15)</f>
        <v/>
      </c>
      <c r="N1557" s="53" t="str">
        <f>IF((Curso[[#This Row],[Estudado]]-30)&lt;$H$2,"",Curso[[#This Row],[Estudado]]-30)</f>
        <v/>
      </c>
      <c r="O1557" s="53" t="str">
        <f>IF((Curso[[#This Row],[Estudado]]-60)&lt;$H$2,"",Curso[[#This Row],[Estudado]]-60)</f>
        <v/>
      </c>
      <c r="P1557" s="53" t="str">
        <f>IF((Curso[[#This Row],[Estudado]]-120)&lt;$H$2,"",Curso[[#This Row],[Estudado]]-120)</f>
        <v/>
      </c>
      <c r="Q1557" s="48"/>
    </row>
    <row r="1558" spans="1:17" x14ac:dyDescent="0.25">
      <c r="A1558" s="44">
        <f t="shared" si="80"/>
        <v>1557</v>
      </c>
      <c r="B1558" s="44" t="s">
        <v>2394</v>
      </c>
      <c r="C1558" s="44" t="s">
        <v>2068</v>
      </c>
      <c r="D1558" s="45">
        <v>4.7569444444444439E-3</v>
      </c>
      <c r="E1558" s="44"/>
      <c r="F1558" s="45">
        <f>Curso[[#This Row],[Tempo]]*$AG$4</f>
        <v>9.4339594086246051E-3</v>
      </c>
      <c r="G1558" s="46">
        <f t="shared" si="79"/>
        <v>11.231713994617037</v>
      </c>
      <c r="H1558" s="47">
        <f>_xlfn.XLOOKUP(Curso[[#This Row],[Tempo Progr Acum]],Controle[Tempo Esperado Acum],Controle[Data corrida],,1,1)</f>
        <v>44821</v>
      </c>
      <c r="I1558" s="44"/>
      <c r="J1558" s="48">
        <f ca="1">IF(Curso[[#This Row],[Data Prevista]]&gt;TODAY(),0,IF(Curso[[#This Row],[Data Prevista]]=TODAY(),3,2))</f>
        <v>0</v>
      </c>
      <c r="K1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8" s="53" t="str">
        <f>IF((Curso[[#This Row],[Estudado]]-7)&lt;$H$2,"",Curso[[#This Row],[Estudado]]-7)</f>
        <v/>
      </c>
      <c r="M1558" s="53" t="str">
        <f>IF((Curso[[#This Row],[Estudado]]-15)&lt;$H$2,"",Curso[[#This Row],[Estudado]]-15)</f>
        <v/>
      </c>
      <c r="N1558" s="53" t="str">
        <f>IF((Curso[[#This Row],[Estudado]]-30)&lt;$H$2,"",Curso[[#This Row],[Estudado]]-30)</f>
        <v/>
      </c>
      <c r="O1558" s="53" t="str">
        <f>IF((Curso[[#This Row],[Estudado]]-60)&lt;$H$2,"",Curso[[#This Row],[Estudado]]-60)</f>
        <v/>
      </c>
      <c r="P1558" s="53" t="str">
        <f>IF((Curso[[#This Row],[Estudado]]-120)&lt;$H$2,"",Curso[[#This Row],[Estudado]]-120)</f>
        <v/>
      </c>
      <c r="Q1558" s="48"/>
    </row>
    <row r="1559" spans="1:17" x14ac:dyDescent="0.25">
      <c r="A1559" s="44">
        <f t="shared" si="80"/>
        <v>1558</v>
      </c>
      <c r="B1559" s="44" t="s">
        <v>2394</v>
      </c>
      <c r="C1559" s="44" t="s">
        <v>70</v>
      </c>
      <c r="D1559" s="45">
        <v>0</v>
      </c>
      <c r="E1559" s="44"/>
      <c r="F1559" s="45">
        <f>Curso[[#This Row],[Tempo]]*$AG$4</f>
        <v>0</v>
      </c>
      <c r="G1559" s="46">
        <f t="shared" si="79"/>
        <v>11.231713994617037</v>
      </c>
      <c r="H1559" s="47">
        <f>_xlfn.XLOOKUP(Curso[[#This Row],[Tempo Progr Acum]],Controle[Tempo Esperado Acum],Controle[Data corrida],,1,1)</f>
        <v>44821</v>
      </c>
      <c r="I1559" s="44"/>
      <c r="J1559" s="48">
        <f ca="1">IF(Curso[[#This Row],[Data Prevista]]&gt;TODAY(),0,IF(Curso[[#This Row],[Data Prevista]]=TODAY(),3,2))</f>
        <v>0</v>
      </c>
      <c r="K1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9" s="53" t="str">
        <f>IF((Curso[[#This Row],[Estudado]]-7)&lt;$H$2,"",Curso[[#This Row],[Estudado]]-7)</f>
        <v/>
      </c>
      <c r="M1559" s="53" t="str">
        <f>IF((Curso[[#This Row],[Estudado]]-15)&lt;$H$2,"",Curso[[#This Row],[Estudado]]-15)</f>
        <v/>
      </c>
      <c r="N1559" s="53" t="str">
        <f>IF((Curso[[#This Row],[Estudado]]-30)&lt;$H$2,"",Curso[[#This Row],[Estudado]]-30)</f>
        <v/>
      </c>
      <c r="O1559" s="53" t="str">
        <f>IF((Curso[[#This Row],[Estudado]]-60)&lt;$H$2,"",Curso[[#This Row],[Estudado]]-60)</f>
        <v/>
      </c>
      <c r="P1559" s="53" t="str">
        <f>IF((Curso[[#This Row],[Estudado]]-120)&lt;$H$2,"",Curso[[#This Row],[Estudado]]-120)</f>
        <v/>
      </c>
      <c r="Q1559" s="48"/>
    </row>
    <row r="1560" spans="1:17" x14ac:dyDescent="0.25">
      <c r="A1560" s="44">
        <f t="shared" si="80"/>
        <v>1559</v>
      </c>
      <c r="B1560" s="44" t="s">
        <v>2394</v>
      </c>
      <c r="C1560" s="44" t="s">
        <v>271</v>
      </c>
      <c r="D1560" s="45">
        <v>0</v>
      </c>
      <c r="E1560" s="44"/>
      <c r="F1560" s="45">
        <f>Curso[[#This Row],[Tempo]]*$AG$4</f>
        <v>0</v>
      </c>
      <c r="G1560" s="46">
        <f t="shared" si="79"/>
        <v>11.231713994617037</v>
      </c>
      <c r="H1560" s="47">
        <f>_xlfn.XLOOKUP(Curso[[#This Row],[Tempo Progr Acum]],Controle[Tempo Esperado Acum],Controle[Data corrida],,1,1)</f>
        <v>44821</v>
      </c>
      <c r="I1560" s="44"/>
      <c r="J1560" s="48">
        <f ca="1">IF(Curso[[#This Row],[Data Prevista]]&gt;TODAY(),0,IF(Curso[[#This Row],[Data Prevista]]=TODAY(),3,2))</f>
        <v>0</v>
      </c>
      <c r="K1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0" s="53" t="str">
        <f>IF((Curso[[#This Row],[Estudado]]-7)&lt;$H$2,"",Curso[[#This Row],[Estudado]]-7)</f>
        <v/>
      </c>
      <c r="M1560" s="53" t="str">
        <f>IF((Curso[[#This Row],[Estudado]]-15)&lt;$H$2,"",Curso[[#This Row],[Estudado]]-15)</f>
        <v/>
      </c>
      <c r="N1560" s="53" t="str">
        <f>IF((Curso[[#This Row],[Estudado]]-30)&lt;$H$2,"",Curso[[#This Row],[Estudado]]-30)</f>
        <v/>
      </c>
      <c r="O1560" s="53" t="str">
        <f>IF((Curso[[#This Row],[Estudado]]-60)&lt;$H$2,"",Curso[[#This Row],[Estudado]]-60)</f>
        <v/>
      </c>
      <c r="P1560" s="53" t="str">
        <f>IF((Curso[[#This Row],[Estudado]]-120)&lt;$H$2,"",Curso[[#This Row],[Estudado]]-120)</f>
        <v/>
      </c>
      <c r="Q1560" s="48"/>
    </row>
    <row r="1561" spans="1:17" x14ac:dyDescent="0.25">
      <c r="A1561" s="44">
        <f t="shared" si="80"/>
        <v>1560</v>
      </c>
      <c r="B1561" s="44" t="s">
        <v>2394</v>
      </c>
      <c r="C1561" s="44" t="s">
        <v>39</v>
      </c>
      <c r="D1561" s="45">
        <v>0</v>
      </c>
      <c r="E1561" s="44"/>
      <c r="F1561" s="45">
        <f>Curso[[#This Row],[Tempo]]*$AG$4</f>
        <v>0</v>
      </c>
      <c r="G1561" s="46">
        <f t="shared" si="79"/>
        <v>11.231713994617037</v>
      </c>
      <c r="H1561" s="47">
        <f>_xlfn.XLOOKUP(Curso[[#This Row],[Tempo Progr Acum]],Controle[Tempo Esperado Acum],Controle[Data corrida],,1,1)</f>
        <v>44821</v>
      </c>
      <c r="I1561" s="44"/>
      <c r="J1561" s="48">
        <f ca="1">IF(Curso[[#This Row],[Data Prevista]]&gt;TODAY(),0,IF(Curso[[#This Row],[Data Prevista]]=TODAY(),3,2))</f>
        <v>0</v>
      </c>
      <c r="K1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1" s="53" t="str">
        <f>IF((Curso[[#This Row],[Estudado]]-7)&lt;$H$2,"",Curso[[#This Row],[Estudado]]-7)</f>
        <v/>
      </c>
      <c r="M1561" s="53" t="str">
        <f>IF((Curso[[#This Row],[Estudado]]-15)&lt;$H$2,"",Curso[[#This Row],[Estudado]]-15)</f>
        <v/>
      </c>
      <c r="N1561" s="53" t="str">
        <f>IF((Curso[[#This Row],[Estudado]]-30)&lt;$H$2,"",Curso[[#This Row],[Estudado]]-30)</f>
        <v/>
      </c>
      <c r="O1561" s="53" t="str">
        <f>IF((Curso[[#This Row],[Estudado]]-60)&lt;$H$2,"",Curso[[#This Row],[Estudado]]-60)</f>
        <v/>
      </c>
      <c r="P1561" s="53" t="str">
        <f>IF((Curso[[#This Row],[Estudado]]-120)&lt;$H$2,"",Curso[[#This Row],[Estudado]]-120)</f>
        <v/>
      </c>
      <c r="Q1561" s="48"/>
    </row>
    <row r="1562" spans="1:17" x14ac:dyDescent="0.25">
      <c r="A1562" s="44">
        <f t="shared" si="80"/>
        <v>1561</v>
      </c>
      <c r="B1562" s="44" t="s">
        <v>2394</v>
      </c>
      <c r="C1562" s="44" t="s">
        <v>42</v>
      </c>
      <c r="D1562" s="45">
        <v>1.4814814814814816E-3</v>
      </c>
      <c r="E1562" s="44"/>
      <c r="F1562" s="45">
        <f>Curso[[#This Row],[Tempo]]*$AG$4</f>
        <v>2.9380700834645982E-3</v>
      </c>
      <c r="G1562" s="46">
        <f t="shared" si="79"/>
        <v>11.234652064700501</v>
      </c>
      <c r="H1562" s="47">
        <f>_xlfn.XLOOKUP(Curso[[#This Row],[Tempo Progr Acum]],Controle[Tempo Esperado Acum],Controle[Data corrida],,1,1)</f>
        <v>44821</v>
      </c>
      <c r="I1562" s="44"/>
      <c r="J1562" s="48">
        <f ca="1">IF(Curso[[#This Row],[Data Prevista]]&gt;TODAY(),0,IF(Curso[[#This Row],[Data Prevista]]=TODAY(),3,2))</f>
        <v>0</v>
      </c>
      <c r="K1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2" s="53" t="str">
        <f>IF((Curso[[#This Row],[Estudado]]-7)&lt;$H$2,"",Curso[[#This Row],[Estudado]]-7)</f>
        <v/>
      </c>
      <c r="M1562" s="53" t="str">
        <f>IF((Curso[[#This Row],[Estudado]]-15)&lt;$H$2,"",Curso[[#This Row],[Estudado]]-15)</f>
        <v/>
      </c>
      <c r="N1562" s="53" t="str">
        <f>IF((Curso[[#This Row],[Estudado]]-30)&lt;$H$2,"",Curso[[#This Row],[Estudado]]-30)</f>
        <v/>
      </c>
      <c r="O1562" s="53" t="str">
        <f>IF((Curso[[#This Row],[Estudado]]-60)&lt;$H$2,"",Curso[[#This Row],[Estudado]]-60)</f>
        <v/>
      </c>
      <c r="P1562" s="53" t="str">
        <f>IF((Curso[[#This Row],[Estudado]]-120)&lt;$H$2,"",Curso[[#This Row],[Estudado]]-120)</f>
        <v/>
      </c>
      <c r="Q1562" s="48"/>
    </row>
    <row r="1563" spans="1:17" x14ac:dyDescent="0.25">
      <c r="A1563" s="44">
        <f t="shared" si="80"/>
        <v>1562</v>
      </c>
      <c r="B1563" s="44" t="s">
        <v>2394</v>
      </c>
      <c r="C1563" s="44" t="s">
        <v>2069</v>
      </c>
      <c r="D1563" s="45">
        <v>6.5509259259259262E-3</v>
      </c>
      <c r="E1563" s="44"/>
      <c r="F1563" s="45">
        <f>Curso[[#This Row],[Tempo]]*$AG$4</f>
        <v>1.2991778650320019E-2</v>
      </c>
      <c r="G1563" s="46">
        <f t="shared" si="79"/>
        <v>11.247643843350822</v>
      </c>
      <c r="H1563" s="47">
        <f>_xlfn.XLOOKUP(Curso[[#This Row],[Tempo Progr Acum]],Controle[Tempo Esperado Acum],Controle[Data corrida],,1,1)</f>
        <v>44821</v>
      </c>
      <c r="I1563" s="44"/>
      <c r="J1563" s="48">
        <f ca="1">IF(Curso[[#This Row],[Data Prevista]]&gt;TODAY(),0,IF(Curso[[#This Row],[Data Prevista]]=TODAY(),3,2))</f>
        <v>0</v>
      </c>
      <c r="K1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3" s="53" t="str">
        <f>IF((Curso[[#This Row],[Estudado]]-7)&lt;$H$2,"",Curso[[#This Row],[Estudado]]-7)</f>
        <v/>
      </c>
      <c r="M1563" s="53" t="str">
        <f>IF((Curso[[#This Row],[Estudado]]-15)&lt;$H$2,"",Curso[[#This Row],[Estudado]]-15)</f>
        <v/>
      </c>
      <c r="N1563" s="53" t="str">
        <f>IF((Curso[[#This Row],[Estudado]]-30)&lt;$H$2,"",Curso[[#This Row],[Estudado]]-30)</f>
        <v/>
      </c>
      <c r="O1563" s="53" t="str">
        <f>IF((Curso[[#This Row],[Estudado]]-60)&lt;$H$2,"",Curso[[#This Row],[Estudado]]-60)</f>
        <v/>
      </c>
      <c r="P1563" s="53" t="str">
        <f>IF((Curso[[#This Row],[Estudado]]-120)&lt;$H$2,"",Curso[[#This Row],[Estudado]]-120)</f>
        <v/>
      </c>
      <c r="Q1563" s="48"/>
    </row>
    <row r="1564" spans="1:17" x14ac:dyDescent="0.25">
      <c r="A1564" s="44">
        <f t="shared" si="80"/>
        <v>1563</v>
      </c>
      <c r="B1564" s="44" t="s">
        <v>2394</v>
      </c>
      <c r="C1564" s="44" t="s">
        <v>2070</v>
      </c>
      <c r="D1564" s="45">
        <v>4.4675925925925924E-3</v>
      </c>
      <c r="E1564" s="44"/>
      <c r="F1564" s="45">
        <f>Curso[[#This Row],[Tempo]]*$AG$4</f>
        <v>8.8601175954479278E-3</v>
      </c>
      <c r="G1564" s="46">
        <f t="shared" si="79"/>
        <v>11.25650396094627</v>
      </c>
      <c r="H1564" s="47">
        <f>_xlfn.XLOOKUP(Curso[[#This Row],[Tempo Progr Acum]],Controle[Tempo Esperado Acum],Controle[Data corrida],,1,1)</f>
        <v>44821</v>
      </c>
      <c r="I1564" s="44"/>
      <c r="J1564" s="48">
        <f ca="1">IF(Curso[[#This Row],[Data Prevista]]&gt;TODAY(),0,IF(Curso[[#This Row],[Data Prevista]]=TODAY(),3,2))</f>
        <v>0</v>
      </c>
      <c r="K1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4" s="53" t="str">
        <f>IF((Curso[[#This Row],[Estudado]]-7)&lt;$H$2,"",Curso[[#This Row],[Estudado]]-7)</f>
        <v/>
      </c>
      <c r="M1564" s="53" t="str">
        <f>IF((Curso[[#This Row],[Estudado]]-15)&lt;$H$2,"",Curso[[#This Row],[Estudado]]-15)</f>
        <v/>
      </c>
      <c r="N1564" s="53" t="str">
        <f>IF((Curso[[#This Row],[Estudado]]-30)&lt;$H$2,"",Curso[[#This Row],[Estudado]]-30)</f>
        <v/>
      </c>
      <c r="O1564" s="53" t="str">
        <f>IF((Curso[[#This Row],[Estudado]]-60)&lt;$H$2,"",Curso[[#This Row],[Estudado]]-60)</f>
        <v/>
      </c>
      <c r="P1564" s="53" t="str">
        <f>IF((Curso[[#This Row],[Estudado]]-120)&lt;$H$2,"",Curso[[#This Row],[Estudado]]-120)</f>
        <v/>
      </c>
      <c r="Q1564" s="48"/>
    </row>
    <row r="1565" spans="1:17" x14ac:dyDescent="0.25">
      <c r="A1565" s="44">
        <f t="shared" si="80"/>
        <v>1564</v>
      </c>
      <c r="B1565" s="44" t="s">
        <v>2394</v>
      </c>
      <c r="C1565" s="44" t="s">
        <v>2071</v>
      </c>
      <c r="D1565" s="45">
        <v>4.386574074074074E-3</v>
      </c>
      <c r="E1565" s="44"/>
      <c r="F1565" s="45">
        <f>Curso[[#This Row],[Tempo]]*$AG$4</f>
        <v>8.6994418877584575E-3</v>
      </c>
      <c r="G1565" s="46">
        <f t="shared" si="79"/>
        <v>11.265203402834029</v>
      </c>
      <c r="H1565" s="47">
        <f>_xlfn.XLOOKUP(Curso[[#This Row],[Tempo Progr Acum]],Controle[Tempo Esperado Acum],Controle[Data corrida],,1,1)</f>
        <v>44821</v>
      </c>
      <c r="I1565" s="44"/>
      <c r="J1565" s="48">
        <f ca="1">IF(Curso[[#This Row],[Data Prevista]]&gt;TODAY(),0,IF(Curso[[#This Row],[Data Prevista]]=TODAY(),3,2))</f>
        <v>0</v>
      </c>
      <c r="K1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5" s="53" t="str">
        <f>IF((Curso[[#This Row],[Estudado]]-7)&lt;$H$2,"",Curso[[#This Row],[Estudado]]-7)</f>
        <v/>
      </c>
      <c r="M1565" s="53" t="str">
        <f>IF((Curso[[#This Row],[Estudado]]-15)&lt;$H$2,"",Curso[[#This Row],[Estudado]]-15)</f>
        <v/>
      </c>
      <c r="N1565" s="53" t="str">
        <f>IF((Curso[[#This Row],[Estudado]]-30)&lt;$H$2,"",Curso[[#This Row],[Estudado]]-30)</f>
        <v/>
      </c>
      <c r="O1565" s="53" t="str">
        <f>IF((Curso[[#This Row],[Estudado]]-60)&lt;$H$2,"",Curso[[#This Row],[Estudado]]-60)</f>
        <v/>
      </c>
      <c r="P1565" s="53" t="str">
        <f>IF((Curso[[#This Row],[Estudado]]-120)&lt;$H$2,"",Curso[[#This Row],[Estudado]]-120)</f>
        <v/>
      </c>
      <c r="Q1565" s="48"/>
    </row>
    <row r="1566" spans="1:17" x14ac:dyDescent="0.25">
      <c r="A1566" s="44">
        <f t="shared" si="80"/>
        <v>1565</v>
      </c>
      <c r="B1566" s="44" t="s">
        <v>2394</v>
      </c>
      <c r="C1566" s="44" t="s">
        <v>2072</v>
      </c>
      <c r="D1566" s="45">
        <v>7.8125E-3</v>
      </c>
      <c r="E1566" s="44"/>
      <c r="F1566" s="45">
        <f>Curso[[#This Row],[Tempo]]*$AG$4</f>
        <v>1.549372895577034E-2</v>
      </c>
      <c r="G1566" s="46">
        <f t="shared" si="79"/>
        <v>11.280697131789799</v>
      </c>
      <c r="H1566" s="47">
        <f>_xlfn.XLOOKUP(Curso[[#This Row],[Tempo Progr Acum]],Controle[Tempo Esperado Acum],Controle[Data corrida],,1,1)</f>
        <v>44821</v>
      </c>
      <c r="I1566" s="44"/>
      <c r="J1566" s="48">
        <f ca="1">IF(Curso[[#This Row],[Data Prevista]]&gt;TODAY(),0,IF(Curso[[#This Row],[Data Prevista]]=TODAY(),3,2))</f>
        <v>0</v>
      </c>
      <c r="K1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6" s="53" t="str">
        <f>IF((Curso[[#This Row],[Estudado]]-7)&lt;$H$2,"",Curso[[#This Row],[Estudado]]-7)</f>
        <v/>
      </c>
      <c r="M1566" s="53" t="str">
        <f>IF((Curso[[#This Row],[Estudado]]-15)&lt;$H$2,"",Curso[[#This Row],[Estudado]]-15)</f>
        <v/>
      </c>
      <c r="N1566" s="53" t="str">
        <f>IF((Curso[[#This Row],[Estudado]]-30)&lt;$H$2,"",Curso[[#This Row],[Estudado]]-30)</f>
        <v/>
      </c>
      <c r="O1566" s="53" t="str">
        <f>IF((Curso[[#This Row],[Estudado]]-60)&lt;$H$2,"",Curso[[#This Row],[Estudado]]-60)</f>
        <v/>
      </c>
      <c r="P1566" s="53" t="str">
        <f>IF((Curso[[#This Row],[Estudado]]-120)&lt;$H$2,"",Curso[[#This Row],[Estudado]]-120)</f>
        <v/>
      </c>
      <c r="Q1566" s="48"/>
    </row>
    <row r="1567" spans="1:17" x14ac:dyDescent="0.25">
      <c r="A1567" s="44">
        <f t="shared" si="80"/>
        <v>1566</v>
      </c>
      <c r="B1567" s="44" t="s">
        <v>2394</v>
      </c>
      <c r="C1567" s="44" t="s">
        <v>2073</v>
      </c>
      <c r="D1567" s="45">
        <v>6.9444444444444449E-3</v>
      </c>
      <c r="E1567" s="44"/>
      <c r="F1567" s="45">
        <f>Curso[[#This Row],[Tempo]]*$AG$4</f>
        <v>1.3772203516240302E-2</v>
      </c>
      <c r="G1567" s="46">
        <f t="shared" si="79"/>
        <v>11.294469335306038</v>
      </c>
      <c r="H1567" s="47">
        <f>_xlfn.XLOOKUP(Curso[[#This Row],[Tempo Progr Acum]],Controle[Tempo Esperado Acum],Controle[Data corrida],,1,1)</f>
        <v>44821</v>
      </c>
      <c r="I1567" s="44"/>
      <c r="J1567" s="48">
        <f ca="1">IF(Curso[[#This Row],[Data Prevista]]&gt;TODAY(),0,IF(Curso[[#This Row],[Data Prevista]]=TODAY(),3,2))</f>
        <v>0</v>
      </c>
      <c r="K1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7" s="53" t="str">
        <f>IF((Curso[[#This Row],[Estudado]]-7)&lt;$H$2,"",Curso[[#This Row],[Estudado]]-7)</f>
        <v/>
      </c>
      <c r="M1567" s="53" t="str">
        <f>IF((Curso[[#This Row],[Estudado]]-15)&lt;$H$2,"",Curso[[#This Row],[Estudado]]-15)</f>
        <v/>
      </c>
      <c r="N1567" s="53" t="str">
        <f>IF((Curso[[#This Row],[Estudado]]-30)&lt;$H$2,"",Curso[[#This Row],[Estudado]]-30)</f>
        <v/>
      </c>
      <c r="O1567" s="53" t="str">
        <f>IF((Curso[[#This Row],[Estudado]]-60)&lt;$H$2,"",Curso[[#This Row],[Estudado]]-60)</f>
        <v/>
      </c>
      <c r="P1567" s="53" t="str">
        <f>IF((Curso[[#This Row],[Estudado]]-120)&lt;$H$2,"",Curso[[#This Row],[Estudado]]-120)</f>
        <v/>
      </c>
      <c r="Q1567" s="48"/>
    </row>
    <row r="1568" spans="1:17" x14ac:dyDescent="0.25">
      <c r="A1568" s="44">
        <f t="shared" si="80"/>
        <v>1567</v>
      </c>
      <c r="B1568" s="44" t="s">
        <v>2394</v>
      </c>
      <c r="C1568" s="44" t="s">
        <v>2074</v>
      </c>
      <c r="D1568" s="45">
        <v>7.7546296296296287E-3</v>
      </c>
      <c r="E1568" s="44"/>
      <c r="F1568" s="45">
        <f>Curso[[#This Row],[Tempo]]*$AG$4</f>
        <v>1.5378960593135002E-2</v>
      </c>
      <c r="G1568" s="46">
        <f t="shared" si="79"/>
        <v>11.309848295899174</v>
      </c>
      <c r="H1568" s="47">
        <f>_xlfn.XLOOKUP(Curso[[#This Row],[Tempo Progr Acum]],Controle[Tempo Esperado Acum],Controle[Data corrida],,1,1)</f>
        <v>44823</v>
      </c>
      <c r="I1568" s="44"/>
      <c r="J1568" s="48">
        <f ca="1">IF(Curso[[#This Row],[Data Prevista]]&gt;TODAY(),0,IF(Curso[[#This Row],[Data Prevista]]=TODAY(),3,2))</f>
        <v>0</v>
      </c>
      <c r="K1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8" s="53" t="str">
        <f>IF((Curso[[#This Row],[Estudado]]-7)&lt;$H$2,"",Curso[[#This Row],[Estudado]]-7)</f>
        <v/>
      </c>
      <c r="M1568" s="53" t="str">
        <f>IF((Curso[[#This Row],[Estudado]]-15)&lt;$H$2,"",Curso[[#This Row],[Estudado]]-15)</f>
        <v/>
      </c>
      <c r="N1568" s="53" t="str">
        <f>IF((Curso[[#This Row],[Estudado]]-30)&lt;$H$2,"",Curso[[#This Row],[Estudado]]-30)</f>
        <v/>
      </c>
      <c r="O1568" s="53" t="str">
        <f>IF((Curso[[#This Row],[Estudado]]-60)&lt;$H$2,"",Curso[[#This Row],[Estudado]]-60)</f>
        <v/>
      </c>
      <c r="P1568" s="53" t="str">
        <f>IF((Curso[[#This Row],[Estudado]]-120)&lt;$H$2,"",Curso[[#This Row],[Estudado]]-120)</f>
        <v/>
      </c>
      <c r="Q1568" s="48"/>
    </row>
    <row r="1569" spans="1:17" x14ac:dyDescent="0.25">
      <c r="A1569" s="44">
        <f t="shared" si="80"/>
        <v>1568</v>
      </c>
      <c r="B1569" s="44" t="s">
        <v>2394</v>
      </c>
      <c r="C1569" s="44" t="s">
        <v>2075</v>
      </c>
      <c r="D1569" s="45">
        <v>1.0902777777777779E-2</v>
      </c>
      <c r="E1569" s="44"/>
      <c r="F1569" s="45">
        <f>Curso[[#This Row],[Tempo]]*$AG$4</f>
        <v>2.1622359520497274E-2</v>
      </c>
      <c r="G1569" s="46">
        <f t="shared" si="79"/>
        <v>11.331470655419672</v>
      </c>
      <c r="H1569" s="47">
        <f>_xlfn.XLOOKUP(Curso[[#This Row],[Tempo Progr Acum]],Controle[Tempo Esperado Acum],Controle[Data corrida],,1,1)</f>
        <v>44823</v>
      </c>
      <c r="I1569" s="44"/>
      <c r="J1569" s="48">
        <f ca="1">IF(Curso[[#This Row],[Data Prevista]]&gt;TODAY(),0,IF(Curso[[#This Row],[Data Prevista]]=TODAY(),3,2))</f>
        <v>0</v>
      </c>
      <c r="K1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9" s="53" t="str">
        <f>IF((Curso[[#This Row],[Estudado]]-7)&lt;$H$2,"",Curso[[#This Row],[Estudado]]-7)</f>
        <v/>
      </c>
      <c r="M1569" s="53" t="str">
        <f>IF((Curso[[#This Row],[Estudado]]-15)&lt;$H$2,"",Curso[[#This Row],[Estudado]]-15)</f>
        <v/>
      </c>
      <c r="N1569" s="53" t="str">
        <f>IF((Curso[[#This Row],[Estudado]]-30)&lt;$H$2,"",Curso[[#This Row],[Estudado]]-30)</f>
        <v/>
      </c>
      <c r="O1569" s="53" t="str">
        <f>IF((Curso[[#This Row],[Estudado]]-60)&lt;$H$2,"",Curso[[#This Row],[Estudado]]-60)</f>
        <v/>
      </c>
      <c r="P1569" s="53" t="str">
        <f>IF((Curso[[#This Row],[Estudado]]-120)&lt;$H$2,"",Curso[[#This Row],[Estudado]]-120)</f>
        <v/>
      </c>
      <c r="Q1569" s="48"/>
    </row>
    <row r="1570" spans="1:17" x14ac:dyDescent="0.25">
      <c r="A1570" s="44">
        <f t="shared" si="80"/>
        <v>1569</v>
      </c>
      <c r="B1570" s="44" t="s">
        <v>2394</v>
      </c>
      <c r="C1570" s="44" t="s">
        <v>2076</v>
      </c>
      <c r="D1570" s="45">
        <v>7.8472222222222224E-3</v>
      </c>
      <c r="E1570" s="44"/>
      <c r="F1570" s="45">
        <f>Curso[[#This Row],[Tempo]]*$AG$4</f>
        <v>1.5562589973351542E-2</v>
      </c>
      <c r="G1570" s="46">
        <f t="shared" si="79"/>
        <v>11.347033245393023</v>
      </c>
      <c r="H1570" s="47">
        <f>_xlfn.XLOOKUP(Curso[[#This Row],[Tempo Progr Acum]],Controle[Tempo Esperado Acum],Controle[Data corrida],,1,1)</f>
        <v>44823</v>
      </c>
      <c r="I1570" s="44"/>
      <c r="J1570" s="48">
        <f ca="1">IF(Curso[[#This Row],[Data Prevista]]&gt;TODAY(),0,IF(Curso[[#This Row],[Data Prevista]]=TODAY(),3,2))</f>
        <v>0</v>
      </c>
      <c r="K1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0" s="53" t="str">
        <f>IF((Curso[[#This Row],[Estudado]]-7)&lt;$H$2,"",Curso[[#This Row],[Estudado]]-7)</f>
        <v/>
      </c>
      <c r="M1570" s="53" t="str">
        <f>IF((Curso[[#This Row],[Estudado]]-15)&lt;$H$2,"",Curso[[#This Row],[Estudado]]-15)</f>
        <v/>
      </c>
      <c r="N1570" s="53" t="str">
        <f>IF((Curso[[#This Row],[Estudado]]-30)&lt;$H$2,"",Curso[[#This Row],[Estudado]]-30)</f>
        <v/>
      </c>
      <c r="O1570" s="53" t="str">
        <f>IF((Curso[[#This Row],[Estudado]]-60)&lt;$H$2,"",Curso[[#This Row],[Estudado]]-60)</f>
        <v/>
      </c>
      <c r="P1570" s="53" t="str">
        <f>IF((Curso[[#This Row],[Estudado]]-120)&lt;$H$2,"",Curso[[#This Row],[Estudado]]-120)</f>
        <v/>
      </c>
      <c r="Q1570" s="48"/>
    </row>
    <row r="1571" spans="1:17" x14ac:dyDescent="0.25">
      <c r="A1571" s="44">
        <f t="shared" si="80"/>
        <v>1570</v>
      </c>
      <c r="B1571" s="44" t="s">
        <v>2394</v>
      </c>
      <c r="C1571" s="44" t="s">
        <v>2077</v>
      </c>
      <c r="D1571" s="45">
        <v>0</v>
      </c>
      <c r="E1571" s="44"/>
      <c r="F1571" s="45">
        <f>Curso[[#This Row],[Tempo]]*$AG$4</f>
        <v>0</v>
      </c>
      <c r="G1571" s="46">
        <f t="shared" si="79"/>
        <v>11.347033245393023</v>
      </c>
      <c r="H1571" s="47">
        <f>_xlfn.XLOOKUP(Curso[[#This Row],[Tempo Progr Acum]],Controle[Tempo Esperado Acum],Controle[Data corrida],,1,1)</f>
        <v>44823</v>
      </c>
      <c r="I1571" s="44"/>
      <c r="J1571" s="48">
        <f ca="1">IF(Curso[[#This Row],[Data Prevista]]&gt;TODAY(),0,IF(Curso[[#This Row],[Data Prevista]]=TODAY(),3,2))</f>
        <v>0</v>
      </c>
      <c r="K1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1" s="53" t="str">
        <f>IF((Curso[[#This Row],[Estudado]]-7)&lt;$H$2,"",Curso[[#This Row],[Estudado]]-7)</f>
        <v/>
      </c>
      <c r="M1571" s="53" t="str">
        <f>IF((Curso[[#This Row],[Estudado]]-15)&lt;$H$2,"",Curso[[#This Row],[Estudado]]-15)</f>
        <v/>
      </c>
      <c r="N1571" s="53" t="str">
        <f>IF((Curso[[#This Row],[Estudado]]-30)&lt;$H$2,"",Curso[[#This Row],[Estudado]]-30)</f>
        <v/>
      </c>
      <c r="O1571" s="53" t="str">
        <f>IF((Curso[[#This Row],[Estudado]]-60)&lt;$H$2,"",Curso[[#This Row],[Estudado]]-60)</f>
        <v/>
      </c>
      <c r="P1571" s="53" t="str">
        <f>IF((Curso[[#This Row],[Estudado]]-120)&lt;$H$2,"",Curso[[#This Row],[Estudado]]-120)</f>
        <v/>
      </c>
      <c r="Q1571" s="48"/>
    </row>
    <row r="1572" spans="1:17" x14ac:dyDescent="0.25">
      <c r="A1572" s="44">
        <f t="shared" si="80"/>
        <v>1571</v>
      </c>
      <c r="B1572" s="44" t="s">
        <v>2394</v>
      </c>
      <c r="C1572" s="44" t="s">
        <v>2078</v>
      </c>
      <c r="D1572" s="45">
        <v>0</v>
      </c>
      <c r="E1572" s="44"/>
      <c r="F1572" s="45">
        <f>Curso[[#This Row],[Tempo]]*$AG$4</f>
        <v>0</v>
      </c>
      <c r="G1572" s="46">
        <f t="shared" si="79"/>
        <v>11.347033245393023</v>
      </c>
      <c r="H1572" s="47">
        <f>_xlfn.XLOOKUP(Curso[[#This Row],[Tempo Progr Acum]],Controle[Tempo Esperado Acum],Controle[Data corrida],,1,1)</f>
        <v>44823</v>
      </c>
      <c r="I1572" s="44"/>
      <c r="J1572" s="48">
        <f ca="1">IF(Curso[[#This Row],[Data Prevista]]&gt;TODAY(),0,IF(Curso[[#This Row],[Data Prevista]]=TODAY(),3,2))</f>
        <v>0</v>
      </c>
      <c r="K1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2" s="53" t="str">
        <f>IF((Curso[[#This Row],[Estudado]]-7)&lt;$H$2,"",Curso[[#This Row],[Estudado]]-7)</f>
        <v/>
      </c>
      <c r="M1572" s="53" t="str">
        <f>IF((Curso[[#This Row],[Estudado]]-15)&lt;$H$2,"",Curso[[#This Row],[Estudado]]-15)</f>
        <v/>
      </c>
      <c r="N1572" s="53" t="str">
        <f>IF((Curso[[#This Row],[Estudado]]-30)&lt;$H$2,"",Curso[[#This Row],[Estudado]]-30)</f>
        <v/>
      </c>
      <c r="O1572" s="53" t="str">
        <f>IF((Curso[[#This Row],[Estudado]]-60)&lt;$H$2,"",Curso[[#This Row],[Estudado]]-60)</f>
        <v/>
      </c>
      <c r="P1572" s="53" t="str">
        <f>IF((Curso[[#This Row],[Estudado]]-120)&lt;$H$2,"",Curso[[#This Row],[Estudado]]-120)</f>
        <v/>
      </c>
      <c r="Q1572" s="48"/>
    </row>
    <row r="1573" spans="1:17" x14ac:dyDescent="0.25">
      <c r="A1573" s="44">
        <f t="shared" si="80"/>
        <v>1572</v>
      </c>
      <c r="B1573" s="44" t="s">
        <v>2394</v>
      </c>
      <c r="C1573" s="44" t="s">
        <v>2079</v>
      </c>
      <c r="D1573" s="45">
        <v>0</v>
      </c>
      <c r="E1573" s="44"/>
      <c r="F1573" s="45">
        <f>Curso[[#This Row],[Tempo]]*$AG$4</f>
        <v>0</v>
      </c>
      <c r="G1573" s="46">
        <f t="shared" si="79"/>
        <v>11.347033245393023</v>
      </c>
      <c r="H1573" s="47">
        <f>_xlfn.XLOOKUP(Curso[[#This Row],[Tempo Progr Acum]],Controle[Tempo Esperado Acum],Controle[Data corrida],,1,1)</f>
        <v>44823</v>
      </c>
      <c r="I1573" s="44"/>
      <c r="J1573" s="48">
        <f ca="1">IF(Curso[[#This Row],[Data Prevista]]&gt;TODAY(),0,IF(Curso[[#This Row],[Data Prevista]]=TODAY(),3,2))</f>
        <v>0</v>
      </c>
      <c r="K1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3" s="53" t="str">
        <f>IF((Curso[[#This Row],[Estudado]]-7)&lt;$H$2,"",Curso[[#This Row],[Estudado]]-7)</f>
        <v/>
      </c>
      <c r="M1573" s="53" t="str">
        <f>IF((Curso[[#This Row],[Estudado]]-15)&lt;$H$2,"",Curso[[#This Row],[Estudado]]-15)</f>
        <v/>
      </c>
      <c r="N1573" s="53" t="str">
        <f>IF((Curso[[#This Row],[Estudado]]-30)&lt;$H$2,"",Curso[[#This Row],[Estudado]]-30)</f>
        <v/>
      </c>
      <c r="O1573" s="53" t="str">
        <f>IF((Curso[[#This Row],[Estudado]]-60)&lt;$H$2,"",Curso[[#This Row],[Estudado]]-60)</f>
        <v/>
      </c>
      <c r="P1573" s="53" t="str">
        <f>IF((Curso[[#This Row],[Estudado]]-120)&lt;$H$2,"",Curso[[#This Row],[Estudado]]-120)</f>
        <v/>
      </c>
      <c r="Q1573" s="48"/>
    </row>
    <row r="1574" spans="1:17" x14ac:dyDescent="0.25">
      <c r="A1574" s="44">
        <f t="shared" si="80"/>
        <v>1573</v>
      </c>
      <c r="B1574" s="44" t="s">
        <v>2394</v>
      </c>
      <c r="C1574" s="44" t="s">
        <v>2080</v>
      </c>
      <c r="D1574" s="45">
        <v>4.1666666666666666E-3</v>
      </c>
      <c r="E1574" s="44"/>
      <c r="F1574" s="45">
        <f>Curso[[#This Row],[Tempo]]*$AG$4</f>
        <v>8.2633221097441808E-3</v>
      </c>
      <c r="G1574" s="46">
        <f t="shared" si="79"/>
        <v>11.355296567502768</v>
      </c>
      <c r="H1574" s="47">
        <f>_xlfn.XLOOKUP(Curso[[#This Row],[Tempo Progr Acum]],Controle[Tempo Esperado Acum],Controle[Data corrida],,1,1)</f>
        <v>44823</v>
      </c>
      <c r="I1574" s="44"/>
      <c r="J1574" s="48">
        <f ca="1">IF(Curso[[#This Row],[Data Prevista]]&gt;TODAY(),0,IF(Curso[[#This Row],[Data Prevista]]=TODAY(),3,2))</f>
        <v>0</v>
      </c>
      <c r="K1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4" s="53" t="str">
        <f>IF((Curso[[#This Row],[Estudado]]-7)&lt;$H$2,"",Curso[[#This Row],[Estudado]]-7)</f>
        <v/>
      </c>
      <c r="M1574" s="53" t="str">
        <f>IF((Curso[[#This Row],[Estudado]]-15)&lt;$H$2,"",Curso[[#This Row],[Estudado]]-15)</f>
        <v/>
      </c>
      <c r="N1574" s="53" t="str">
        <f>IF((Curso[[#This Row],[Estudado]]-30)&lt;$H$2,"",Curso[[#This Row],[Estudado]]-30)</f>
        <v/>
      </c>
      <c r="O1574" s="53" t="str">
        <f>IF((Curso[[#This Row],[Estudado]]-60)&lt;$H$2,"",Curso[[#This Row],[Estudado]]-60)</f>
        <v/>
      </c>
      <c r="P1574" s="53" t="str">
        <f>IF((Curso[[#This Row],[Estudado]]-120)&lt;$H$2,"",Curso[[#This Row],[Estudado]]-120)</f>
        <v/>
      </c>
      <c r="Q1574" s="48"/>
    </row>
    <row r="1575" spans="1:17" x14ac:dyDescent="0.25">
      <c r="A1575" s="44">
        <f t="shared" si="80"/>
        <v>1574</v>
      </c>
      <c r="B1575" s="44" t="s">
        <v>2394</v>
      </c>
      <c r="C1575" s="44" t="s">
        <v>2081</v>
      </c>
      <c r="D1575" s="45">
        <v>5.9953703703703705E-3</v>
      </c>
      <c r="E1575" s="44"/>
      <c r="F1575" s="45">
        <f>Curso[[#This Row],[Tempo]]*$AG$4</f>
        <v>1.1890002369020795E-2</v>
      </c>
      <c r="G1575" s="46">
        <f t="shared" si="79"/>
        <v>11.367186569871789</v>
      </c>
      <c r="H1575" s="47">
        <f>_xlfn.XLOOKUP(Curso[[#This Row],[Tempo Progr Acum]],Controle[Tempo Esperado Acum],Controle[Data corrida],,1,1)</f>
        <v>44823</v>
      </c>
      <c r="I1575" s="44"/>
      <c r="J1575" s="48">
        <f ca="1">IF(Curso[[#This Row],[Data Prevista]]&gt;TODAY(),0,IF(Curso[[#This Row],[Data Prevista]]=TODAY(),3,2))</f>
        <v>0</v>
      </c>
      <c r="K1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5" s="53" t="str">
        <f>IF((Curso[[#This Row],[Estudado]]-7)&lt;$H$2,"",Curso[[#This Row],[Estudado]]-7)</f>
        <v/>
      </c>
      <c r="M1575" s="53" t="str">
        <f>IF((Curso[[#This Row],[Estudado]]-15)&lt;$H$2,"",Curso[[#This Row],[Estudado]]-15)</f>
        <v/>
      </c>
      <c r="N1575" s="53" t="str">
        <f>IF((Curso[[#This Row],[Estudado]]-30)&lt;$H$2,"",Curso[[#This Row],[Estudado]]-30)</f>
        <v/>
      </c>
      <c r="O1575" s="53" t="str">
        <f>IF((Curso[[#This Row],[Estudado]]-60)&lt;$H$2,"",Curso[[#This Row],[Estudado]]-60)</f>
        <v/>
      </c>
      <c r="P1575" s="53" t="str">
        <f>IF((Curso[[#This Row],[Estudado]]-120)&lt;$H$2,"",Curso[[#This Row],[Estudado]]-120)</f>
        <v/>
      </c>
      <c r="Q1575" s="48"/>
    </row>
    <row r="1576" spans="1:17" x14ac:dyDescent="0.25">
      <c r="A1576" s="44">
        <f t="shared" si="80"/>
        <v>1575</v>
      </c>
      <c r="B1576" s="44" t="s">
        <v>2394</v>
      </c>
      <c r="C1576" s="44" t="s">
        <v>2082</v>
      </c>
      <c r="D1576" s="45">
        <v>3.6458333333333334E-3</v>
      </c>
      <c r="E1576" s="44"/>
      <c r="F1576" s="45">
        <f>Curso[[#This Row],[Tempo]]*$AG$4</f>
        <v>7.2304068460261588E-3</v>
      </c>
      <c r="G1576" s="46">
        <f t="shared" si="79"/>
        <v>11.374416976717816</v>
      </c>
      <c r="H1576" s="47">
        <f>_xlfn.XLOOKUP(Curso[[#This Row],[Tempo Progr Acum]],Controle[Tempo Esperado Acum],Controle[Data corrida],,1,1)</f>
        <v>44823</v>
      </c>
      <c r="I1576" s="44"/>
      <c r="J1576" s="48">
        <f ca="1">IF(Curso[[#This Row],[Data Prevista]]&gt;TODAY(),0,IF(Curso[[#This Row],[Data Prevista]]=TODAY(),3,2))</f>
        <v>0</v>
      </c>
      <c r="K1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6" s="53" t="str">
        <f>IF((Curso[[#This Row],[Estudado]]-7)&lt;$H$2,"",Curso[[#This Row],[Estudado]]-7)</f>
        <v/>
      </c>
      <c r="M1576" s="53" t="str">
        <f>IF((Curso[[#This Row],[Estudado]]-15)&lt;$H$2,"",Curso[[#This Row],[Estudado]]-15)</f>
        <v/>
      </c>
      <c r="N1576" s="53" t="str">
        <f>IF((Curso[[#This Row],[Estudado]]-30)&lt;$H$2,"",Curso[[#This Row],[Estudado]]-30)</f>
        <v/>
      </c>
      <c r="O1576" s="53" t="str">
        <f>IF((Curso[[#This Row],[Estudado]]-60)&lt;$H$2,"",Curso[[#This Row],[Estudado]]-60)</f>
        <v/>
      </c>
      <c r="P1576" s="53" t="str">
        <f>IF((Curso[[#This Row],[Estudado]]-120)&lt;$H$2,"",Curso[[#This Row],[Estudado]]-120)</f>
        <v/>
      </c>
      <c r="Q1576" s="48"/>
    </row>
    <row r="1577" spans="1:17" x14ac:dyDescent="0.25">
      <c r="A1577" s="44">
        <f t="shared" si="80"/>
        <v>1576</v>
      </c>
      <c r="B1577" s="44" t="s">
        <v>2394</v>
      </c>
      <c r="C1577" s="44" t="s">
        <v>2083</v>
      </c>
      <c r="D1577" s="45">
        <v>6.5046296296296293E-3</v>
      </c>
      <c r="E1577" s="44"/>
      <c r="F1577" s="45">
        <f>Curso[[#This Row],[Tempo]]*$AG$4</f>
        <v>1.2899963960211749E-2</v>
      </c>
      <c r="G1577" s="46">
        <f t="shared" si="79"/>
        <v>11.387316940678028</v>
      </c>
      <c r="H1577" s="47">
        <f>_xlfn.XLOOKUP(Curso[[#This Row],[Tempo Progr Acum]],Controle[Tempo Esperado Acum],Controle[Data corrida],,1,1)</f>
        <v>44823</v>
      </c>
      <c r="I1577" s="44"/>
      <c r="J1577" s="48">
        <f ca="1">IF(Curso[[#This Row],[Data Prevista]]&gt;TODAY(),0,IF(Curso[[#This Row],[Data Prevista]]=TODAY(),3,2))</f>
        <v>0</v>
      </c>
      <c r="K1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7" s="53" t="str">
        <f>IF((Curso[[#This Row],[Estudado]]-7)&lt;$H$2,"",Curso[[#This Row],[Estudado]]-7)</f>
        <v/>
      </c>
      <c r="M1577" s="53" t="str">
        <f>IF((Curso[[#This Row],[Estudado]]-15)&lt;$H$2,"",Curso[[#This Row],[Estudado]]-15)</f>
        <v/>
      </c>
      <c r="N1577" s="53" t="str">
        <f>IF((Curso[[#This Row],[Estudado]]-30)&lt;$H$2,"",Curso[[#This Row],[Estudado]]-30)</f>
        <v/>
      </c>
      <c r="O1577" s="53" t="str">
        <f>IF((Curso[[#This Row],[Estudado]]-60)&lt;$H$2,"",Curso[[#This Row],[Estudado]]-60)</f>
        <v/>
      </c>
      <c r="P1577" s="53" t="str">
        <f>IF((Curso[[#This Row],[Estudado]]-120)&lt;$H$2,"",Curso[[#This Row],[Estudado]]-120)</f>
        <v/>
      </c>
      <c r="Q1577" s="48"/>
    </row>
    <row r="1578" spans="1:17" x14ac:dyDescent="0.25">
      <c r="A1578" s="44">
        <f t="shared" si="80"/>
        <v>1577</v>
      </c>
      <c r="B1578" s="44" t="s">
        <v>2394</v>
      </c>
      <c r="C1578" s="44" t="s">
        <v>2084</v>
      </c>
      <c r="D1578" s="45">
        <v>5.6365740740740742E-3</v>
      </c>
      <c r="E1578" s="44"/>
      <c r="F1578" s="45">
        <f>Curso[[#This Row],[Tempo]]*$AG$4</f>
        <v>1.1178438520681712E-2</v>
      </c>
      <c r="G1578" s="46">
        <f t="shared" si="79"/>
        <v>11.39849537919871</v>
      </c>
      <c r="H1578" s="47">
        <f>_xlfn.XLOOKUP(Curso[[#This Row],[Tempo Progr Acum]],Controle[Tempo Esperado Acum],Controle[Data corrida],,1,1)</f>
        <v>44824</v>
      </c>
      <c r="I1578" s="44"/>
      <c r="J1578" s="48">
        <f ca="1">IF(Curso[[#This Row],[Data Prevista]]&gt;TODAY(),0,IF(Curso[[#This Row],[Data Prevista]]=TODAY(),3,2))</f>
        <v>0</v>
      </c>
      <c r="K1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8" s="53" t="str">
        <f>IF((Curso[[#This Row],[Estudado]]-7)&lt;$H$2,"",Curso[[#This Row],[Estudado]]-7)</f>
        <v/>
      </c>
      <c r="M1578" s="53" t="str">
        <f>IF((Curso[[#This Row],[Estudado]]-15)&lt;$H$2,"",Curso[[#This Row],[Estudado]]-15)</f>
        <v/>
      </c>
      <c r="N1578" s="53" t="str">
        <f>IF((Curso[[#This Row],[Estudado]]-30)&lt;$H$2,"",Curso[[#This Row],[Estudado]]-30)</f>
        <v/>
      </c>
      <c r="O1578" s="53" t="str">
        <f>IF((Curso[[#This Row],[Estudado]]-60)&lt;$H$2,"",Curso[[#This Row],[Estudado]]-60)</f>
        <v/>
      </c>
      <c r="P1578" s="53" t="str">
        <f>IF((Curso[[#This Row],[Estudado]]-120)&lt;$H$2,"",Curso[[#This Row],[Estudado]]-120)</f>
        <v/>
      </c>
      <c r="Q1578" s="48"/>
    </row>
    <row r="1579" spans="1:17" x14ac:dyDescent="0.25">
      <c r="A1579" s="44">
        <f t="shared" si="80"/>
        <v>1578</v>
      </c>
      <c r="B1579" s="44" t="s">
        <v>2394</v>
      </c>
      <c r="C1579" s="44" t="s">
        <v>2085</v>
      </c>
      <c r="D1579" s="45">
        <v>4.7916666666666672E-3</v>
      </c>
      <c r="E1579" s="44"/>
      <c r="F1579" s="45">
        <f>Curso[[#This Row],[Tempo]]*$AG$4</f>
        <v>9.5028204262058089E-3</v>
      </c>
      <c r="G1579" s="46">
        <f t="shared" si="79"/>
        <v>11.407998199624917</v>
      </c>
      <c r="H1579" s="47">
        <f>_xlfn.XLOOKUP(Curso[[#This Row],[Tempo Progr Acum]],Controle[Tempo Esperado Acum],Controle[Data corrida],,1,1)</f>
        <v>44824</v>
      </c>
      <c r="I1579" s="44"/>
      <c r="J1579" s="48">
        <f ca="1">IF(Curso[[#This Row],[Data Prevista]]&gt;TODAY(),0,IF(Curso[[#This Row],[Data Prevista]]=TODAY(),3,2))</f>
        <v>0</v>
      </c>
      <c r="K1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9" s="53" t="str">
        <f>IF((Curso[[#This Row],[Estudado]]-7)&lt;$H$2,"",Curso[[#This Row],[Estudado]]-7)</f>
        <v/>
      </c>
      <c r="M1579" s="53" t="str">
        <f>IF((Curso[[#This Row],[Estudado]]-15)&lt;$H$2,"",Curso[[#This Row],[Estudado]]-15)</f>
        <v/>
      </c>
      <c r="N1579" s="53" t="str">
        <f>IF((Curso[[#This Row],[Estudado]]-30)&lt;$H$2,"",Curso[[#This Row],[Estudado]]-30)</f>
        <v/>
      </c>
      <c r="O1579" s="53" t="str">
        <f>IF((Curso[[#This Row],[Estudado]]-60)&lt;$H$2,"",Curso[[#This Row],[Estudado]]-60)</f>
        <v/>
      </c>
      <c r="P1579" s="53" t="str">
        <f>IF((Curso[[#This Row],[Estudado]]-120)&lt;$H$2,"",Curso[[#This Row],[Estudado]]-120)</f>
        <v/>
      </c>
      <c r="Q1579" s="48"/>
    </row>
    <row r="1580" spans="1:17" x14ac:dyDescent="0.25">
      <c r="A1580" s="44">
        <f t="shared" si="80"/>
        <v>1579</v>
      </c>
      <c r="B1580" s="44" t="s">
        <v>2394</v>
      </c>
      <c r="C1580" s="44" t="s">
        <v>2086</v>
      </c>
      <c r="D1580" s="45">
        <v>4.0393518518518521E-3</v>
      </c>
      <c r="E1580" s="44"/>
      <c r="F1580" s="45">
        <f>Curso[[#This Row],[Tempo]]*$AG$4</f>
        <v>8.0108317119464423E-3</v>
      </c>
      <c r="G1580" s="46">
        <f t="shared" si="79"/>
        <v>11.416009031336863</v>
      </c>
      <c r="H1580" s="47">
        <f>_xlfn.XLOOKUP(Curso[[#This Row],[Tempo Progr Acum]],Controle[Tempo Esperado Acum],Controle[Data corrida],,1,1)</f>
        <v>44824</v>
      </c>
      <c r="I1580" s="44"/>
      <c r="J1580" s="48">
        <f ca="1">IF(Curso[[#This Row],[Data Prevista]]&gt;TODAY(),0,IF(Curso[[#This Row],[Data Prevista]]=TODAY(),3,2))</f>
        <v>0</v>
      </c>
      <c r="K1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0" s="53" t="str">
        <f>IF((Curso[[#This Row],[Estudado]]-7)&lt;$H$2,"",Curso[[#This Row],[Estudado]]-7)</f>
        <v/>
      </c>
      <c r="M1580" s="53" t="str">
        <f>IF((Curso[[#This Row],[Estudado]]-15)&lt;$H$2,"",Curso[[#This Row],[Estudado]]-15)</f>
        <v/>
      </c>
      <c r="N1580" s="53" t="str">
        <f>IF((Curso[[#This Row],[Estudado]]-30)&lt;$H$2,"",Curso[[#This Row],[Estudado]]-30)</f>
        <v/>
      </c>
      <c r="O1580" s="53" t="str">
        <f>IF((Curso[[#This Row],[Estudado]]-60)&lt;$H$2,"",Curso[[#This Row],[Estudado]]-60)</f>
        <v/>
      </c>
      <c r="P1580" s="53" t="str">
        <f>IF((Curso[[#This Row],[Estudado]]-120)&lt;$H$2,"",Curso[[#This Row],[Estudado]]-120)</f>
        <v/>
      </c>
      <c r="Q1580" s="48"/>
    </row>
    <row r="1581" spans="1:17" x14ac:dyDescent="0.25">
      <c r="A1581" s="44">
        <f t="shared" si="80"/>
        <v>1580</v>
      </c>
      <c r="B1581" s="44" t="s">
        <v>2394</v>
      </c>
      <c r="C1581" s="44" t="s">
        <v>2087</v>
      </c>
      <c r="D1581" s="45">
        <v>5.6365740740740742E-3</v>
      </c>
      <c r="E1581" s="44"/>
      <c r="F1581" s="45">
        <f>Curso[[#This Row],[Tempo]]*$AG$4</f>
        <v>1.1178438520681712E-2</v>
      </c>
      <c r="G1581" s="46">
        <f t="shared" si="79"/>
        <v>11.427187469857545</v>
      </c>
      <c r="H1581" s="47">
        <f>_xlfn.XLOOKUP(Curso[[#This Row],[Tempo Progr Acum]],Controle[Tempo Esperado Acum],Controle[Data corrida],,1,1)</f>
        <v>44824</v>
      </c>
      <c r="I1581" s="44"/>
      <c r="J1581" s="48">
        <f ca="1">IF(Curso[[#This Row],[Data Prevista]]&gt;TODAY(),0,IF(Curso[[#This Row],[Data Prevista]]=TODAY(),3,2))</f>
        <v>0</v>
      </c>
      <c r="K1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1" s="53" t="str">
        <f>IF((Curso[[#This Row],[Estudado]]-7)&lt;$H$2,"",Curso[[#This Row],[Estudado]]-7)</f>
        <v/>
      </c>
      <c r="M1581" s="53" t="str">
        <f>IF((Curso[[#This Row],[Estudado]]-15)&lt;$H$2,"",Curso[[#This Row],[Estudado]]-15)</f>
        <v/>
      </c>
      <c r="N1581" s="53" t="str">
        <f>IF((Curso[[#This Row],[Estudado]]-30)&lt;$H$2,"",Curso[[#This Row],[Estudado]]-30)</f>
        <v/>
      </c>
      <c r="O1581" s="53" t="str">
        <f>IF((Curso[[#This Row],[Estudado]]-60)&lt;$H$2,"",Curso[[#This Row],[Estudado]]-60)</f>
        <v/>
      </c>
      <c r="P1581" s="53" t="str">
        <f>IF((Curso[[#This Row],[Estudado]]-120)&lt;$H$2,"",Curso[[#This Row],[Estudado]]-120)</f>
        <v/>
      </c>
      <c r="Q1581" s="48"/>
    </row>
    <row r="1582" spans="1:17" x14ac:dyDescent="0.25">
      <c r="A1582" s="44">
        <f t="shared" si="80"/>
        <v>1581</v>
      </c>
      <c r="B1582" s="44" t="s">
        <v>2394</v>
      </c>
      <c r="C1582" s="44" t="s">
        <v>2088</v>
      </c>
      <c r="D1582" s="45">
        <v>4.409722222222222E-3</v>
      </c>
      <c r="E1582" s="44"/>
      <c r="F1582" s="45">
        <f>Curso[[#This Row],[Tempo]]*$AG$4</f>
        <v>8.7453492328125916E-3</v>
      </c>
      <c r="G1582" s="46">
        <f t="shared" si="79"/>
        <v>11.435932819090358</v>
      </c>
      <c r="H1582" s="47">
        <f>_xlfn.XLOOKUP(Curso[[#This Row],[Tempo Progr Acum]],Controle[Tempo Esperado Acum],Controle[Data corrida],,1,1)</f>
        <v>44824</v>
      </c>
      <c r="I1582" s="44"/>
      <c r="J1582" s="48">
        <f ca="1">IF(Curso[[#This Row],[Data Prevista]]&gt;TODAY(),0,IF(Curso[[#This Row],[Data Prevista]]=TODAY(),3,2))</f>
        <v>0</v>
      </c>
      <c r="K1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2" s="53" t="str">
        <f>IF((Curso[[#This Row],[Estudado]]-7)&lt;$H$2,"",Curso[[#This Row],[Estudado]]-7)</f>
        <v/>
      </c>
      <c r="M1582" s="53" t="str">
        <f>IF((Curso[[#This Row],[Estudado]]-15)&lt;$H$2,"",Curso[[#This Row],[Estudado]]-15)</f>
        <v/>
      </c>
      <c r="N1582" s="53" t="str">
        <f>IF((Curso[[#This Row],[Estudado]]-30)&lt;$H$2,"",Curso[[#This Row],[Estudado]]-30)</f>
        <v/>
      </c>
      <c r="O1582" s="53" t="str">
        <f>IF((Curso[[#This Row],[Estudado]]-60)&lt;$H$2,"",Curso[[#This Row],[Estudado]]-60)</f>
        <v/>
      </c>
      <c r="P1582" s="53" t="str">
        <f>IF((Curso[[#This Row],[Estudado]]-120)&lt;$H$2,"",Curso[[#This Row],[Estudado]]-120)</f>
        <v/>
      </c>
      <c r="Q1582" s="48"/>
    </row>
    <row r="1583" spans="1:17" x14ac:dyDescent="0.25">
      <c r="A1583" s="44">
        <f t="shared" si="80"/>
        <v>1582</v>
      </c>
      <c r="B1583" s="44" t="s">
        <v>2394</v>
      </c>
      <c r="C1583" s="44" t="s">
        <v>2089</v>
      </c>
      <c r="D1583" s="45">
        <v>6.0300925925925921E-3</v>
      </c>
      <c r="E1583" s="44"/>
      <c r="F1583" s="45">
        <f>Curso[[#This Row],[Tempo]]*$AG$4</f>
        <v>1.1958863386601995E-2</v>
      </c>
      <c r="G1583" s="46">
        <f t="shared" si="79"/>
        <v>11.447891682476959</v>
      </c>
      <c r="H1583" s="47">
        <f>_xlfn.XLOOKUP(Curso[[#This Row],[Tempo Progr Acum]],Controle[Tempo Esperado Acum],Controle[Data corrida],,1,1)</f>
        <v>44824</v>
      </c>
      <c r="I1583" s="44"/>
      <c r="J1583" s="48">
        <f ca="1">IF(Curso[[#This Row],[Data Prevista]]&gt;TODAY(),0,IF(Curso[[#This Row],[Data Prevista]]=TODAY(),3,2))</f>
        <v>0</v>
      </c>
      <c r="K1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3" s="53" t="str">
        <f>IF((Curso[[#This Row],[Estudado]]-7)&lt;$H$2,"",Curso[[#This Row],[Estudado]]-7)</f>
        <v/>
      </c>
      <c r="M1583" s="53" t="str">
        <f>IF((Curso[[#This Row],[Estudado]]-15)&lt;$H$2,"",Curso[[#This Row],[Estudado]]-15)</f>
        <v/>
      </c>
      <c r="N1583" s="53" t="str">
        <f>IF((Curso[[#This Row],[Estudado]]-30)&lt;$H$2,"",Curso[[#This Row],[Estudado]]-30)</f>
        <v/>
      </c>
      <c r="O1583" s="53" t="str">
        <f>IF((Curso[[#This Row],[Estudado]]-60)&lt;$H$2,"",Curso[[#This Row],[Estudado]]-60)</f>
        <v/>
      </c>
      <c r="P1583" s="53" t="str">
        <f>IF((Curso[[#This Row],[Estudado]]-120)&lt;$H$2,"",Curso[[#This Row],[Estudado]]-120)</f>
        <v/>
      </c>
      <c r="Q1583" s="48"/>
    </row>
    <row r="1584" spans="1:17" x14ac:dyDescent="0.25">
      <c r="A1584" s="44">
        <f t="shared" si="80"/>
        <v>1583</v>
      </c>
      <c r="B1584" s="44" t="s">
        <v>2394</v>
      </c>
      <c r="C1584" s="44" t="s">
        <v>2090</v>
      </c>
      <c r="D1584" s="45">
        <v>5.2662037037037035E-3</v>
      </c>
      <c r="E1584" s="44"/>
      <c r="F1584" s="45">
        <f>Curso[[#This Row],[Tempo]]*$AG$4</f>
        <v>1.0443920999815563E-2</v>
      </c>
      <c r="G1584" s="46">
        <f t="shared" si="79"/>
        <v>11.458335603476774</v>
      </c>
      <c r="H1584" s="47">
        <f>_xlfn.XLOOKUP(Curso[[#This Row],[Tempo Progr Acum]],Controle[Tempo Esperado Acum],Controle[Data corrida],,1,1)</f>
        <v>44824</v>
      </c>
      <c r="I1584" s="44"/>
      <c r="J1584" s="48">
        <f ca="1">IF(Curso[[#This Row],[Data Prevista]]&gt;TODAY(),0,IF(Curso[[#This Row],[Data Prevista]]=TODAY(),3,2))</f>
        <v>0</v>
      </c>
      <c r="K1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4" s="53" t="str">
        <f>IF((Curso[[#This Row],[Estudado]]-7)&lt;$H$2,"",Curso[[#This Row],[Estudado]]-7)</f>
        <v/>
      </c>
      <c r="M1584" s="53" t="str">
        <f>IF((Curso[[#This Row],[Estudado]]-15)&lt;$H$2,"",Curso[[#This Row],[Estudado]]-15)</f>
        <v/>
      </c>
      <c r="N1584" s="53" t="str">
        <f>IF((Curso[[#This Row],[Estudado]]-30)&lt;$H$2,"",Curso[[#This Row],[Estudado]]-30)</f>
        <v/>
      </c>
      <c r="O1584" s="53" t="str">
        <f>IF((Curso[[#This Row],[Estudado]]-60)&lt;$H$2,"",Curso[[#This Row],[Estudado]]-60)</f>
        <v/>
      </c>
      <c r="P1584" s="53" t="str">
        <f>IF((Curso[[#This Row],[Estudado]]-120)&lt;$H$2,"",Curso[[#This Row],[Estudado]]-120)</f>
        <v/>
      </c>
      <c r="Q1584" s="48"/>
    </row>
    <row r="1585" spans="1:17" x14ac:dyDescent="0.25">
      <c r="A1585" s="44">
        <f t="shared" si="80"/>
        <v>1584</v>
      </c>
      <c r="B1585" s="44" t="s">
        <v>2394</v>
      </c>
      <c r="C1585" s="44" t="s">
        <v>2091</v>
      </c>
      <c r="D1585" s="45">
        <v>5.1273148148148154E-3</v>
      </c>
      <c r="E1585" s="44"/>
      <c r="F1585" s="45">
        <f>Curso[[#This Row],[Tempo]]*$AG$4</f>
        <v>1.0168476929490758E-2</v>
      </c>
      <c r="G1585" s="46">
        <f t="shared" si="79"/>
        <v>11.468504080406266</v>
      </c>
      <c r="H1585" s="47">
        <f>_xlfn.XLOOKUP(Curso[[#This Row],[Tempo Progr Acum]],Controle[Tempo Esperado Acum],Controle[Data corrida],,1,1)</f>
        <v>44824</v>
      </c>
      <c r="I1585" s="44"/>
      <c r="J1585" s="48">
        <f ca="1">IF(Curso[[#This Row],[Data Prevista]]&gt;TODAY(),0,IF(Curso[[#This Row],[Data Prevista]]=TODAY(),3,2))</f>
        <v>0</v>
      </c>
      <c r="K1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5" s="53" t="str">
        <f>IF((Curso[[#This Row],[Estudado]]-7)&lt;$H$2,"",Curso[[#This Row],[Estudado]]-7)</f>
        <v/>
      </c>
      <c r="M1585" s="53" t="str">
        <f>IF((Curso[[#This Row],[Estudado]]-15)&lt;$H$2,"",Curso[[#This Row],[Estudado]]-15)</f>
        <v/>
      </c>
      <c r="N1585" s="53" t="str">
        <f>IF((Curso[[#This Row],[Estudado]]-30)&lt;$H$2,"",Curso[[#This Row],[Estudado]]-30)</f>
        <v/>
      </c>
      <c r="O1585" s="53" t="str">
        <f>IF((Curso[[#This Row],[Estudado]]-60)&lt;$H$2,"",Curso[[#This Row],[Estudado]]-60)</f>
        <v/>
      </c>
      <c r="P1585" s="53" t="str">
        <f>IF((Curso[[#This Row],[Estudado]]-120)&lt;$H$2,"",Curso[[#This Row],[Estudado]]-120)</f>
        <v/>
      </c>
      <c r="Q1585" s="48"/>
    </row>
    <row r="1586" spans="1:17" x14ac:dyDescent="0.25">
      <c r="A1586" s="44">
        <f t="shared" si="80"/>
        <v>1585</v>
      </c>
      <c r="B1586" s="44" t="s">
        <v>2394</v>
      </c>
      <c r="C1586" s="44" t="s">
        <v>2092</v>
      </c>
      <c r="D1586" s="45">
        <v>5.5324074074074069E-3</v>
      </c>
      <c r="E1586" s="44"/>
      <c r="F1586" s="45">
        <f>Curso[[#This Row],[Tempo]]*$AG$4</f>
        <v>1.0971855467938106E-2</v>
      </c>
      <c r="G1586" s="46">
        <f t="shared" si="79"/>
        <v>11.479475935874204</v>
      </c>
      <c r="H1586" s="47">
        <f>_xlfn.XLOOKUP(Curso[[#This Row],[Tempo Progr Acum]],Controle[Tempo Esperado Acum],Controle[Data corrida],,1,1)</f>
        <v>44825</v>
      </c>
      <c r="I1586" s="44"/>
      <c r="J1586" s="48">
        <f ca="1">IF(Curso[[#This Row],[Data Prevista]]&gt;TODAY(),0,IF(Curso[[#This Row],[Data Prevista]]=TODAY(),3,2))</f>
        <v>0</v>
      </c>
      <c r="K1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6" s="53" t="str">
        <f>IF((Curso[[#This Row],[Estudado]]-7)&lt;$H$2,"",Curso[[#This Row],[Estudado]]-7)</f>
        <v/>
      </c>
      <c r="M1586" s="53" t="str">
        <f>IF((Curso[[#This Row],[Estudado]]-15)&lt;$H$2,"",Curso[[#This Row],[Estudado]]-15)</f>
        <v/>
      </c>
      <c r="N1586" s="53" t="str">
        <f>IF((Curso[[#This Row],[Estudado]]-30)&lt;$H$2,"",Curso[[#This Row],[Estudado]]-30)</f>
        <v/>
      </c>
      <c r="O1586" s="53" t="str">
        <f>IF((Curso[[#This Row],[Estudado]]-60)&lt;$H$2,"",Curso[[#This Row],[Estudado]]-60)</f>
        <v/>
      </c>
      <c r="P1586" s="53" t="str">
        <f>IF((Curso[[#This Row],[Estudado]]-120)&lt;$H$2,"",Curso[[#This Row],[Estudado]]-120)</f>
        <v/>
      </c>
      <c r="Q1586" s="48"/>
    </row>
    <row r="1587" spans="1:17" x14ac:dyDescent="0.25">
      <c r="A1587" s="44">
        <f t="shared" si="80"/>
        <v>1586</v>
      </c>
      <c r="B1587" s="44" t="s">
        <v>2394</v>
      </c>
      <c r="C1587" s="44" t="s">
        <v>2093</v>
      </c>
      <c r="D1587" s="45">
        <v>3.1828703703703702E-3</v>
      </c>
      <c r="E1587" s="44"/>
      <c r="F1587" s="45">
        <f>Curso[[#This Row],[Tempo]]*$AG$4</f>
        <v>6.3122599449434713E-3</v>
      </c>
      <c r="G1587" s="46">
        <f t="shared" si="79"/>
        <v>11.485788195819147</v>
      </c>
      <c r="H1587" s="47">
        <f>_xlfn.XLOOKUP(Curso[[#This Row],[Tempo Progr Acum]],Controle[Tempo Esperado Acum],Controle[Data corrida],,1,1)</f>
        <v>44825</v>
      </c>
      <c r="I1587" s="44"/>
      <c r="J1587" s="48">
        <f ca="1">IF(Curso[[#This Row],[Data Prevista]]&gt;TODAY(),0,IF(Curso[[#This Row],[Data Prevista]]=TODAY(),3,2))</f>
        <v>0</v>
      </c>
      <c r="K1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7" s="53" t="str">
        <f>IF((Curso[[#This Row],[Estudado]]-7)&lt;$H$2,"",Curso[[#This Row],[Estudado]]-7)</f>
        <v/>
      </c>
      <c r="M1587" s="53" t="str">
        <f>IF((Curso[[#This Row],[Estudado]]-15)&lt;$H$2,"",Curso[[#This Row],[Estudado]]-15)</f>
        <v/>
      </c>
      <c r="N1587" s="53" t="str">
        <f>IF((Curso[[#This Row],[Estudado]]-30)&lt;$H$2,"",Curso[[#This Row],[Estudado]]-30)</f>
        <v/>
      </c>
      <c r="O1587" s="53" t="str">
        <f>IF((Curso[[#This Row],[Estudado]]-60)&lt;$H$2,"",Curso[[#This Row],[Estudado]]-60)</f>
        <v/>
      </c>
      <c r="P1587" s="53" t="str">
        <f>IF((Curso[[#This Row],[Estudado]]-120)&lt;$H$2,"",Curso[[#This Row],[Estudado]]-120)</f>
        <v/>
      </c>
      <c r="Q1587" s="48"/>
    </row>
    <row r="1588" spans="1:17" x14ac:dyDescent="0.25">
      <c r="A1588" s="44">
        <f t="shared" si="80"/>
        <v>1587</v>
      </c>
      <c r="B1588" s="44" t="s">
        <v>2394</v>
      </c>
      <c r="C1588" s="44" t="s">
        <v>2094</v>
      </c>
      <c r="D1588" s="45">
        <v>3.1712962962962962E-3</v>
      </c>
      <c r="E1588" s="44"/>
      <c r="F1588" s="45">
        <f>Curso[[#This Row],[Tempo]]*$AG$4</f>
        <v>6.2893062724164043E-3</v>
      </c>
      <c r="G1588" s="46">
        <f t="shared" si="79"/>
        <v>11.492077502091563</v>
      </c>
      <c r="H1588" s="47">
        <f>_xlfn.XLOOKUP(Curso[[#This Row],[Tempo Progr Acum]],Controle[Tempo Esperado Acum],Controle[Data corrida],,1,1)</f>
        <v>44825</v>
      </c>
      <c r="I1588" s="44"/>
      <c r="J1588" s="48">
        <f ca="1">IF(Curso[[#This Row],[Data Prevista]]&gt;TODAY(),0,IF(Curso[[#This Row],[Data Prevista]]=TODAY(),3,2))</f>
        <v>0</v>
      </c>
      <c r="K1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8" s="53" t="str">
        <f>IF((Curso[[#This Row],[Estudado]]-7)&lt;$H$2,"",Curso[[#This Row],[Estudado]]-7)</f>
        <v/>
      </c>
      <c r="M1588" s="53" t="str">
        <f>IF((Curso[[#This Row],[Estudado]]-15)&lt;$H$2,"",Curso[[#This Row],[Estudado]]-15)</f>
        <v/>
      </c>
      <c r="N1588" s="53" t="str">
        <f>IF((Curso[[#This Row],[Estudado]]-30)&lt;$H$2,"",Curso[[#This Row],[Estudado]]-30)</f>
        <v/>
      </c>
      <c r="O1588" s="53" t="str">
        <f>IF((Curso[[#This Row],[Estudado]]-60)&lt;$H$2,"",Curso[[#This Row],[Estudado]]-60)</f>
        <v/>
      </c>
      <c r="P1588" s="53" t="str">
        <f>IF((Curso[[#This Row],[Estudado]]-120)&lt;$H$2,"",Curso[[#This Row],[Estudado]]-120)</f>
        <v/>
      </c>
      <c r="Q1588" s="48"/>
    </row>
    <row r="1589" spans="1:17" x14ac:dyDescent="0.25">
      <c r="A1589" s="44">
        <f t="shared" si="80"/>
        <v>1588</v>
      </c>
      <c r="B1589" s="44" t="s">
        <v>2394</v>
      </c>
      <c r="C1589" s="44" t="s">
        <v>2095</v>
      </c>
      <c r="D1589" s="45">
        <v>5.1504629629629635E-3</v>
      </c>
      <c r="E1589" s="44"/>
      <c r="F1589" s="45">
        <f>Curso[[#This Row],[Tempo]]*$AG$4</f>
        <v>1.0214384274544892E-2</v>
      </c>
      <c r="G1589" s="46">
        <f t="shared" si="79"/>
        <v>11.502291886366107</v>
      </c>
      <c r="H1589" s="47">
        <f>_xlfn.XLOOKUP(Curso[[#This Row],[Tempo Progr Acum]],Controle[Tempo Esperado Acum],Controle[Data corrida],,1,1)</f>
        <v>44825</v>
      </c>
      <c r="I1589" s="44"/>
      <c r="J1589" s="48">
        <f ca="1">IF(Curso[[#This Row],[Data Prevista]]&gt;TODAY(),0,IF(Curso[[#This Row],[Data Prevista]]=TODAY(),3,2))</f>
        <v>0</v>
      </c>
      <c r="K1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9" s="53" t="str">
        <f>IF((Curso[[#This Row],[Estudado]]-7)&lt;$H$2,"",Curso[[#This Row],[Estudado]]-7)</f>
        <v/>
      </c>
      <c r="M1589" s="53" t="str">
        <f>IF((Curso[[#This Row],[Estudado]]-15)&lt;$H$2,"",Curso[[#This Row],[Estudado]]-15)</f>
        <v/>
      </c>
      <c r="N1589" s="53" t="str">
        <f>IF((Curso[[#This Row],[Estudado]]-30)&lt;$H$2,"",Curso[[#This Row],[Estudado]]-30)</f>
        <v/>
      </c>
      <c r="O1589" s="53" t="str">
        <f>IF((Curso[[#This Row],[Estudado]]-60)&lt;$H$2,"",Curso[[#This Row],[Estudado]]-60)</f>
        <v/>
      </c>
      <c r="P1589" s="53" t="str">
        <f>IF((Curso[[#This Row],[Estudado]]-120)&lt;$H$2,"",Curso[[#This Row],[Estudado]]-120)</f>
        <v/>
      </c>
      <c r="Q1589" s="48"/>
    </row>
    <row r="1590" spans="1:17" x14ac:dyDescent="0.25">
      <c r="A1590" s="44">
        <f t="shared" si="80"/>
        <v>1589</v>
      </c>
      <c r="B1590" s="44" t="s">
        <v>2394</v>
      </c>
      <c r="C1590" s="44" t="s">
        <v>2096</v>
      </c>
      <c r="D1590" s="45">
        <v>5.208333333333333E-3</v>
      </c>
      <c r="E1590" s="44"/>
      <c r="F1590" s="45">
        <f>Curso[[#This Row],[Tempo]]*$AG$4</f>
        <v>1.0329152637180226E-2</v>
      </c>
      <c r="G1590" s="46">
        <f t="shared" si="79"/>
        <v>11.512621039003287</v>
      </c>
      <c r="H1590" s="47">
        <f>_xlfn.XLOOKUP(Curso[[#This Row],[Tempo Progr Acum]],Controle[Tempo Esperado Acum],Controle[Data corrida],,1,1)</f>
        <v>44825</v>
      </c>
      <c r="I1590" s="44"/>
      <c r="J1590" s="48">
        <f ca="1">IF(Curso[[#This Row],[Data Prevista]]&gt;TODAY(),0,IF(Curso[[#This Row],[Data Prevista]]=TODAY(),3,2))</f>
        <v>0</v>
      </c>
      <c r="K1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0" s="53" t="str">
        <f>IF((Curso[[#This Row],[Estudado]]-7)&lt;$H$2,"",Curso[[#This Row],[Estudado]]-7)</f>
        <v/>
      </c>
      <c r="M1590" s="53" t="str">
        <f>IF((Curso[[#This Row],[Estudado]]-15)&lt;$H$2,"",Curso[[#This Row],[Estudado]]-15)</f>
        <v/>
      </c>
      <c r="N1590" s="53" t="str">
        <f>IF((Curso[[#This Row],[Estudado]]-30)&lt;$H$2,"",Curso[[#This Row],[Estudado]]-30)</f>
        <v/>
      </c>
      <c r="O1590" s="53" t="str">
        <f>IF((Curso[[#This Row],[Estudado]]-60)&lt;$H$2,"",Curso[[#This Row],[Estudado]]-60)</f>
        <v/>
      </c>
      <c r="P1590" s="53" t="str">
        <f>IF((Curso[[#This Row],[Estudado]]-120)&lt;$H$2,"",Curso[[#This Row],[Estudado]]-120)</f>
        <v/>
      </c>
      <c r="Q1590" s="48"/>
    </row>
    <row r="1591" spans="1:17" x14ac:dyDescent="0.25">
      <c r="A1591" s="44">
        <f t="shared" si="80"/>
        <v>1590</v>
      </c>
      <c r="B1591" s="44" t="s">
        <v>2394</v>
      </c>
      <c r="C1591" s="44" t="s">
        <v>2097</v>
      </c>
      <c r="D1591" s="45">
        <v>2.9050925925925928E-3</v>
      </c>
      <c r="E1591" s="44"/>
      <c r="F1591" s="45">
        <f>Curso[[#This Row],[Tempo]]*$AG$4</f>
        <v>5.7613718042938602E-3</v>
      </c>
      <c r="G1591" s="46">
        <f t="shared" si="79"/>
        <v>11.518382410807581</v>
      </c>
      <c r="H1591" s="47">
        <f>_xlfn.XLOOKUP(Curso[[#This Row],[Tempo Progr Acum]],Controle[Tempo Esperado Acum],Controle[Data corrida],,1,1)</f>
        <v>44825</v>
      </c>
      <c r="I1591" s="44"/>
      <c r="J1591" s="48">
        <f ca="1">IF(Curso[[#This Row],[Data Prevista]]&gt;TODAY(),0,IF(Curso[[#This Row],[Data Prevista]]=TODAY(),3,2))</f>
        <v>0</v>
      </c>
      <c r="K1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1" s="53" t="str">
        <f>IF((Curso[[#This Row],[Estudado]]-7)&lt;$H$2,"",Curso[[#This Row],[Estudado]]-7)</f>
        <v/>
      </c>
      <c r="M1591" s="53" t="str">
        <f>IF((Curso[[#This Row],[Estudado]]-15)&lt;$H$2,"",Curso[[#This Row],[Estudado]]-15)</f>
        <v/>
      </c>
      <c r="N1591" s="53" t="str">
        <f>IF((Curso[[#This Row],[Estudado]]-30)&lt;$H$2,"",Curso[[#This Row],[Estudado]]-30)</f>
        <v/>
      </c>
      <c r="O1591" s="53" t="str">
        <f>IF((Curso[[#This Row],[Estudado]]-60)&lt;$H$2,"",Curso[[#This Row],[Estudado]]-60)</f>
        <v/>
      </c>
      <c r="P1591" s="53" t="str">
        <f>IF((Curso[[#This Row],[Estudado]]-120)&lt;$H$2,"",Curso[[#This Row],[Estudado]]-120)</f>
        <v/>
      </c>
      <c r="Q1591" s="48"/>
    </row>
    <row r="1592" spans="1:17" x14ac:dyDescent="0.25">
      <c r="A1592" s="44">
        <f t="shared" si="80"/>
        <v>1591</v>
      </c>
      <c r="B1592" s="44" t="s">
        <v>2394</v>
      </c>
      <c r="C1592" s="44" t="s">
        <v>2098</v>
      </c>
      <c r="D1592" s="45">
        <v>5.2199074074074075E-3</v>
      </c>
      <c r="E1592" s="44"/>
      <c r="F1592" s="45">
        <f>Curso[[#This Row],[Tempo]]*$AG$4</f>
        <v>1.0352106309707294E-2</v>
      </c>
      <c r="G1592" s="46">
        <f t="shared" si="79"/>
        <v>11.528734517117288</v>
      </c>
      <c r="H1592" s="47">
        <f>_xlfn.XLOOKUP(Curso[[#This Row],[Tempo Progr Acum]],Controle[Tempo Esperado Acum],Controle[Data corrida],,1,1)</f>
        <v>44825</v>
      </c>
      <c r="I1592" s="44"/>
      <c r="J1592" s="48">
        <f ca="1">IF(Curso[[#This Row],[Data Prevista]]&gt;TODAY(),0,IF(Curso[[#This Row],[Data Prevista]]=TODAY(),3,2))</f>
        <v>0</v>
      </c>
      <c r="K1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2" s="53" t="str">
        <f>IF((Curso[[#This Row],[Estudado]]-7)&lt;$H$2,"",Curso[[#This Row],[Estudado]]-7)</f>
        <v/>
      </c>
      <c r="M1592" s="53" t="str">
        <f>IF((Curso[[#This Row],[Estudado]]-15)&lt;$H$2,"",Curso[[#This Row],[Estudado]]-15)</f>
        <v/>
      </c>
      <c r="N1592" s="53" t="str">
        <f>IF((Curso[[#This Row],[Estudado]]-30)&lt;$H$2,"",Curso[[#This Row],[Estudado]]-30)</f>
        <v/>
      </c>
      <c r="O1592" s="53" t="str">
        <f>IF((Curso[[#This Row],[Estudado]]-60)&lt;$H$2,"",Curso[[#This Row],[Estudado]]-60)</f>
        <v/>
      </c>
      <c r="P1592" s="53" t="str">
        <f>IF((Curso[[#This Row],[Estudado]]-120)&lt;$H$2,"",Curso[[#This Row],[Estudado]]-120)</f>
        <v/>
      </c>
      <c r="Q1592" s="48"/>
    </row>
    <row r="1593" spans="1:17" x14ac:dyDescent="0.25">
      <c r="A1593" s="44">
        <f t="shared" si="80"/>
        <v>1592</v>
      </c>
      <c r="B1593" s="44" t="s">
        <v>2394</v>
      </c>
      <c r="C1593" s="44" t="s">
        <v>2099</v>
      </c>
      <c r="D1593" s="45">
        <v>4.7337962962962958E-3</v>
      </c>
      <c r="E1593" s="44"/>
      <c r="F1593" s="45">
        <f>Curso[[#This Row],[Tempo]]*$AG$4</f>
        <v>9.388052063570471E-3</v>
      </c>
      <c r="G1593" s="46">
        <f t="shared" si="79"/>
        <v>11.538122569180858</v>
      </c>
      <c r="H1593" s="47">
        <f>_xlfn.XLOOKUP(Curso[[#This Row],[Tempo Progr Acum]],Controle[Tempo Esperado Acum],Controle[Data corrida],,1,1)</f>
        <v>44825</v>
      </c>
      <c r="I1593" s="44"/>
      <c r="J1593" s="48">
        <f ca="1">IF(Curso[[#This Row],[Data Prevista]]&gt;TODAY(),0,IF(Curso[[#This Row],[Data Prevista]]=TODAY(),3,2))</f>
        <v>0</v>
      </c>
      <c r="K1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3" s="53" t="str">
        <f>IF((Curso[[#This Row],[Estudado]]-7)&lt;$H$2,"",Curso[[#This Row],[Estudado]]-7)</f>
        <v/>
      </c>
      <c r="M1593" s="53" t="str">
        <f>IF((Curso[[#This Row],[Estudado]]-15)&lt;$H$2,"",Curso[[#This Row],[Estudado]]-15)</f>
        <v/>
      </c>
      <c r="N1593" s="53" t="str">
        <f>IF((Curso[[#This Row],[Estudado]]-30)&lt;$H$2,"",Curso[[#This Row],[Estudado]]-30)</f>
        <v/>
      </c>
      <c r="O1593" s="53" t="str">
        <f>IF((Curso[[#This Row],[Estudado]]-60)&lt;$H$2,"",Curso[[#This Row],[Estudado]]-60)</f>
        <v/>
      </c>
      <c r="P1593" s="53" t="str">
        <f>IF((Curso[[#This Row],[Estudado]]-120)&lt;$H$2,"",Curso[[#This Row],[Estudado]]-120)</f>
        <v/>
      </c>
      <c r="Q1593" s="48"/>
    </row>
    <row r="1594" spans="1:17" x14ac:dyDescent="0.25">
      <c r="A1594" s="44">
        <f t="shared" si="80"/>
        <v>1593</v>
      </c>
      <c r="B1594" s="44" t="s">
        <v>2394</v>
      </c>
      <c r="C1594" s="44" t="s">
        <v>2100</v>
      </c>
      <c r="D1594" s="45">
        <v>3.4259259259259264E-3</v>
      </c>
      <c r="E1594" s="44"/>
      <c r="F1594" s="45">
        <f>Curso[[#This Row],[Tempo]]*$AG$4</f>
        <v>6.794287068011883E-3</v>
      </c>
      <c r="G1594" s="46">
        <f t="shared" si="79"/>
        <v>11.54491685624887</v>
      </c>
      <c r="H1594" s="47">
        <f>_xlfn.XLOOKUP(Curso[[#This Row],[Tempo Progr Acum]],Controle[Tempo Esperado Acum],Controle[Data corrida],,1,1)</f>
        <v>44825</v>
      </c>
      <c r="I1594" s="44"/>
      <c r="J1594" s="48">
        <f ca="1">IF(Curso[[#This Row],[Data Prevista]]&gt;TODAY(),0,IF(Curso[[#This Row],[Data Prevista]]=TODAY(),3,2))</f>
        <v>0</v>
      </c>
      <c r="K1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4" s="53" t="str">
        <f>IF((Curso[[#This Row],[Estudado]]-7)&lt;$H$2,"",Curso[[#This Row],[Estudado]]-7)</f>
        <v/>
      </c>
      <c r="M1594" s="53" t="str">
        <f>IF((Curso[[#This Row],[Estudado]]-15)&lt;$H$2,"",Curso[[#This Row],[Estudado]]-15)</f>
        <v/>
      </c>
      <c r="N1594" s="53" t="str">
        <f>IF((Curso[[#This Row],[Estudado]]-30)&lt;$H$2,"",Curso[[#This Row],[Estudado]]-30)</f>
        <v/>
      </c>
      <c r="O1594" s="53" t="str">
        <f>IF((Curso[[#This Row],[Estudado]]-60)&lt;$H$2,"",Curso[[#This Row],[Estudado]]-60)</f>
        <v/>
      </c>
      <c r="P1594" s="53" t="str">
        <f>IF((Curso[[#This Row],[Estudado]]-120)&lt;$H$2,"",Curso[[#This Row],[Estudado]]-120)</f>
        <v/>
      </c>
      <c r="Q1594" s="48"/>
    </row>
    <row r="1595" spans="1:17" x14ac:dyDescent="0.25">
      <c r="A1595" s="44">
        <f t="shared" si="80"/>
        <v>1594</v>
      </c>
      <c r="B1595" s="44" t="s">
        <v>2394</v>
      </c>
      <c r="C1595" s="44" t="s">
        <v>2101</v>
      </c>
      <c r="D1595" s="45">
        <v>5.7638888888888896E-3</v>
      </c>
      <c r="E1595" s="44"/>
      <c r="F1595" s="45">
        <f>Curso[[#This Row],[Tempo]]*$AG$4</f>
        <v>1.1430928918479452E-2</v>
      </c>
      <c r="G1595" s="46">
        <f t="shared" si="79"/>
        <v>11.556347785167349</v>
      </c>
      <c r="H1595" s="47">
        <f>_xlfn.XLOOKUP(Curso[[#This Row],[Tempo Progr Acum]],Controle[Tempo Esperado Acum],Controle[Data corrida],,1,1)</f>
        <v>44825</v>
      </c>
      <c r="I1595" s="44"/>
      <c r="J1595" s="48">
        <f ca="1">IF(Curso[[#This Row],[Data Prevista]]&gt;TODAY(),0,IF(Curso[[#This Row],[Data Prevista]]=TODAY(),3,2))</f>
        <v>0</v>
      </c>
      <c r="K1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5" s="53" t="str">
        <f>IF((Curso[[#This Row],[Estudado]]-7)&lt;$H$2,"",Curso[[#This Row],[Estudado]]-7)</f>
        <v/>
      </c>
      <c r="M1595" s="53" t="str">
        <f>IF((Curso[[#This Row],[Estudado]]-15)&lt;$H$2,"",Curso[[#This Row],[Estudado]]-15)</f>
        <v/>
      </c>
      <c r="N1595" s="53" t="str">
        <f>IF((Curso[[#This Row],[Estudado]]-30)&lt;$H$2,"",Curso[[#This Row],[Estudado]]-30)</f>
        <v/>
      </c>
      <c r="O1595" s="53" t="str">
        <f>IF((Curso[[#This Row],[Estudado]]-60)&lt;$H$2,"",Curso[[#This Row],[Estudado]]-60)</f>
        <v/>
      </c>
      <c r="P1595" s="53" t="str">
        <f>IF((Curso[[#This Row],[Estudado]]-120)&lt;$H$2,"",Curso[[#This Row],[Estudado]]-120)</f>
        <v/>
      </c>
      <c r="Q1595" s="48"/>
    </row>
    <row r="1596" spans="1:17" x14ac:dyDescent="0.25">
      <c r="A1596" s="44">
        <f t="shared" si="80"/>
        <v>1595</v>
      </c>
      <c r="B1596" s="44" t="s">
        <v>2394</v>
      </c>
      <c r="C1596" s="44" t="s">
        <v>2102</v>
      </c>
      <c r="D1596" s="45">
        <v>4.9189814814814816E-3</v>
      </c>
      <c r="E1596" s="44"/>
      <c r="F1596" s="45">
        <f>Curso[[#This Row],[Tempo]]*$AG$4</f>
        <v>9.7553108240035474E-3</v>
      </c>
      <c r="G1596" s="46">
        <f t="shared" si="79"/>
        <v>11.566103095991352</v>
      </c>
      <c r="H1596" s="47">
        <f>_xlfn.XLOOKUP(Curso[[#This Row],[Tempo Progr Acum]],Controle[Tempo Esperado Acum],Controle[Data corrida],,1,1)</f>
        <v>44826</v>
      </c>
      <c r="I1596" s="44"/>
      <c r="J1596" s="48">
        <f ca="1">IF(Curso[[#This Row],[Data Prevista]]&gt;TODAY(),0,IF(Curso[[#This Row],[Data Prevista]]=TODAY(),3,2))</f>
        <v>0</v>
      </c>
      <c r="K1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6" s="53" t="str">
        <f>IF((Curso[[#This Row],[Estudado]]-7)&lt;$H$2,"",Curso[[#This Row],[Estudado]]-7)</f>
        <v/>
      </c>
      <c r="M1596" s="53" t="str">
        <f>IF((Curso[[#This Row],[Estudado]]-15)&lt;$H$2,"",Curso[[#This Row],[Estudado]]-15)</f>
        <v/>
      </c>
      <c r="N1596" s="53" t="str">
        <f>IF((Curso[[#This Row],[Estudado]]-30)&lt;$H$2,"",Curso[[#This Row],[Estudado]]-30)</f>
        <v/>
      </c>
      <c r="O1596" s="53" t="str">
        <f>IF((Curso[[#This Row],[Estudado]]-60)&lt;$H$2,"",Curso[[#This Row],[Estudado]]-60)</f>
        <v/>
      </c>
      <c r="P1596" s="53" t="str">
        <f>IF((Curso[[#This Row],[Estudado]]-120)&lt;$H$2,"",Curso[[#This Row],[Estudado]]-120)</f>
        <v/>
      </c>
      <c r="Q1596" s="48"/>
    </row>
    <row r="1597" spans="1:17" x14ac:dyDescent="0.25">
      <c r="A1597" s="44">
        <f t="shared" si="80"/>
        <v>1596</v>
      </c>
      <c r="B1597" s="44" t="s">
        <v>2394</v>
      </c>
      <c r="C1597" s="44" t="s">
        <v>2103</v>
      </c>
      <c r="D1597" s="45">
        <v>4.0625000000000001E-3</v>
      </c>
      <c r="E1597" s="44"/>
      <c r="F1597" s="45">
        <f>Curso[[#This Row],[Tempo]]*$AG$4</f>
        <v>8.0567390570005764E-3</v>
      </c>
      <c r="G1597" s="46">
        <f t="shared" si="79"/>
        <v>11.574159835048352</v>
      </c>
      <c r="H1597" s="47">
        <f>_xlfn.XLOOKUP(Curso[[#This Row],[Tempo Progr Acum]],Controle[Tempo Esperado Acum],Controle[Data corrida],,1,1)</f>
        <v>44826</v>
      </c>
      <c r="I1597" s="44"/>
      <c r="J1597" s="48">
        <f ca="1">IF(Curso[[#This Row],[Data Prevista]]&gt;TODAY(),0,IF(Curso[[#This Row],[Data Prevista]]=TODAY(),3,2))</f>
        <v>0</v>
      </c>
      <c r="K1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7" s="53" t="str">
        <f>IF((Curso[[#This Row],[Estudado]]-7)&lt;$H$2,"",Curso[[#This Row],[Estudado]]-7)</f>
        <v/>
      </c>
      <c r="M1597" s="53" t="str">
        <f>IF((Curso[[#This Row],[Estudado]]-15)&lt;$H$2,"",Curso[[#This Row],[Estudado]]-15)</f>
        <v/>
      </c>
      <c r="N1597" s="53" t="str">
        <f>IF((Curso[[#This Row],[Estudado]]-30)&lt;$H$2,"",Curso[[#This Row],[Estudado]]-30)</f>
        <v/>
      </c>
      <c r="O1597" s="53" t="str">
        <f>IF((Curso[[#This Row],[Estudado]]-60)&lt;$H$2,"",Curso[[#This Row],[Estudado]]-60)</f>
        <v/>
      </c>
      <c r="P1597" s="53" t="str">
        <f>IF((Curso[[#This Row],[Estudado]]-120)&lt;$H$2,"",Curso[[#This Row],[Estudado]]-120)</f>
        <v/>
      </c>
      <c r="Q1597" s="48"/>
    </row>
    <row r="1598" spans="1:17" x14ac:dyDescent="0.25">
      <c r="A1598" s="44">
        <f t="shared" si="80"/>
        <v>1597</v>
      </c>
      <c r="B1598" s="44" t="s">
        <v>2394</v>
      </c>
      <c r="C1598" s="44" t="s">
        <v>2104</v>
      </c>
      <c r="D1598" s="45">
        <v>4.1203703703703706E-3</v>
      </c>
      <c r="E1598" s="44"/>
      <c r="F1598" s="45">
        <f>Curso[[#This Row],[Tempo]]*$AG$4</f>
        <v>8.1715074196359126E-3</v>
      </c>
      <c r="G1598" s="46">
        <f t="shared" si="79"/>
        <v>11.582331342467988</v>
      </c>
      <c r="H1598" s="47">
        <f>_xlfn.XLOOKUP(Curso[[#This Row],[Tempo Progr Acum]],Controle[Tempo Esperado Acum],Controle[Data corrida],,1,1)</f>
        <v>44826</v>
      </c>
      <c r="I1598" s="44"/>
      <c r="J1598" s="48">
        <f ca="1">IF(Curso[[#This Row],[Data Prevista]]&gt;TODAY(),0,IF(Curso[[#This Row],[Data Prevista]]=TODAY(),3,2))</f>
        <v>0</v>
      </c>
      <c r="K1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8" s="53" t="str">
        <f>IF((Curso[[#This Row],[Estudado]]-7)&lt;$H$2,"",Curso[[#This Row],[Estudado]]-7)</f>
        <v/>
      </c>
      <c r="M1598" s="53" t="str">
        <f>IF((Curso[[#This Row],[Estudado]]-15)&lt;$H$2,"",Curso[[#This Row],[Estudado]]-15)</f>
        <v/>
      </c>
      <c r="N1598" s="53" t="str">
        <f>IF((Curso[[#This Row],[Estudado]]-30)&lt;$H$2,"",Curso[[#This Row],[Estudado]]-30)</f>
        <v/>
      </c>
      <c r="O1598" s="53" t="str">
        <f>IF((Curso[[#This Row],[Estudado]]-60)&lt;$H$2,"",Curso[[#This Row],[Estudado]]-60)</f>
        <v/>
      </c>
      <c r="P1598" s="53" t="str">
        <f>IF((Curso[[#This Row],[Estudado]]-120)&lt;$H$2,"",Curso[[#This Row],[Estudado]]-120)</f>
        <v/>
      </c>
      <c r="Q1598" s="48"/>
    </row>
    <row r="1599" spans="1:17" x14ac:dyDescent="0.25">
      <c r="A1599" s="44">
        <f t="shared" si="80"/>
        <v>1598</v>
      </c>
      <c r="B1599" s="44" t="s">
        <v>2394</v>
      </c>
      <c r="C1599" s="44" t="s">
        <v>2105</v>
      </c>
      <c r="D1599" s="45">
        <v>1.8750000000000001E-3</v>
      </c>
      <c r="E1599" s="44"/>
      <c r="F1599" s="45">
        <f>Curso[[#This Row],[Tempo]]*$AG$4</f>
        <v>3.7184949493848816E-3</v>
      </c>
      <c r="G1599" s="46">
        <f t="shared" si="79"/>
        <v>11.586049837417374</v>
      </c>
      <c r="H1599" s="47">
        <f>_xlfn.XLOOKUP(Curso[[#This Row],[Tempo Progr Acum]],Controle[Tempo Esperado Acum],Controle[Data corrida],,1,1)</f>
        <v>44826</v>
      </c>
      <c r="I1599" s="44"/>
      <c r="J1599" s="48">
        <f ca="1">IF(Curso[[#This Row],[Data Prevista]]&gt;TODAY(),0,IF(Curso[[#This Row],[Data Prevista]]=TODAY(),3,2))</f>
        <v>0</v>
      </c>
      <c r="K1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9" s="53" t="str">
        <f>IF((Curso[[#This Row],[Estudado]]-7)&lt;$H$2,"",Curso[[#This Row],[Estudado]]-7)</f>
        <v/>
      </c>
      <c r="M1599" s="53" t="str">
        <f>IF((Curso[[#This Row],[Estudado]]-15)&lt;$H$2,"",Curso[[#This Row],[Estudado]]-15)</f>
        <v/>
      </c>
      <c r="N1599" s="53" t="str">
        <f>IF((Curso[[#This Row],[Estudado]]-30)&lt;$H$2,"",Curso[[#This Row],[Estudado]]-30)</f>
        <v/>
      </c>
      <c r="O1599" s="53" t="str">
        <f>IF((Curso[[#This Row],[Estudado]]-60)&lt;$H$2,"",Curso[[#This Row],[Estudado]]-60)</f>
        <v/>
      </c>
      <c r="P1599" s="53" t="str">
        <f>IF((Curso[[#This Row],[Estudado]]-120)&lt;$H$2,"",Curso[[#This Row],[Estudado]]-120)</f>
        <v/>
      </c>
      <c r="Q1599" s="48"/>
    </row>
    <row r="1600" spans="1:17" x14ac:dyDescent="0.25">
      <c r="A1600" s="44">
        <f t="shared" si="80"/>
        <v>1599</v>
      </c>
      <c r="B1600" s="44" t="s">
        <v>2394</v>
      </c>
      <c r="C1600" s="44" t="s">
        <v>2106</v>
      </c>
      <c r="D1600" s="45">
        <v>2.0486111111111113E-3</v>
      </c>
      <c r="E1600" s="44"/>
      <c r="F1600" s="45">
        <f>Curso[[#This Row],[Tempo]]*$AG$4</f>
        <v>4.0628000372908892E-3</v>
      </c>
      <c r="G1600" s="46">
        <f t="shared" si="79"/>
        <v>11.590112637454665</v>
      </c>
      <c r="H1600" s="47">
        <f>_xlfn.XLOOKUP(Curso[[#This Row],[Tempo Progr Acum]],Controle[Tempo Esperado Acum],Controle[Data corrida],,1,1)</f>
        <v>44826</v>
      </c>
      <c r="I1600" s="44"/>
      <c r="J1600" s="48">
        <f ca="1">IF(Curso[[#This Row],[Data Prevista]]&gt;TODAY(),0,IF(Curso[[#This Row],[Data Prevista]]=TODAY(),3,2))</f>
        <v>0</v>
      </c>
      <c r="K1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0" s="53" t="str">
        <f>IF((Curso[[#This Row],[Estudado]]-7)&lt;$H$2,"",Curso[[#This Row],[Estudado]]-7)</f>
        <v/>
      </c>
      <c r="M1600" s="53" t="str">
        <f>IF((Curso[[#This Row],[Estudado]]-15)&lt;$H$2,"",Curso[[#This Row],[Estudado]]-15)</f>
        <v/>
      </c>
      <c r="N1600" s="53" t="str">
        <f>IF((Curso[[#This Row],[Estudado]]-30)&lt;$H$2,"",Curso[[#This Row],[Estudado]]-30)</f>
        <v/>
      </c>
      <c r="O1600" s="53" t="str">
        <f>IF((Curso[[#This Row],[Estudado]]-60)&lt;$H$2,"",Curso[[#This Row],[Estudado]]-60)</f>
        <v/>
      </c>
      <c r="P1600" s="53" t="str">
        <f>IF((Curso[[#This Row],[Estudado]]-120)&lt;$H$2,"",Curso[[#This Row],[Estudado]]-120)</f>
        <v/>
      </c>
      <c r="Q1600" s="48"/>
    </row>
    <row r="1601" spans="1:17" x14ac:dyDescent="0.25">
      <c r="A1601" s="44">
        <f t="shared" si="80"/>
        <v>1600</v>
      </c>
      <c r="B1601" s="44" t="s">
        <v>2394</v>
      </c>
      <c r="C1601" s="44" t="s">
        <v>68</v>
      </c>
      <c r="D1601" s="45">
        <v>0</v>
      </c>
      <c r="E1601" s="44"/>
      <c r="F1601" s="45">
        <f>Curso[[#This Row],[Tempo]]*$AG$4</f>
        <v>0</v>
      </c>
      <c r="G1601" s="46">
        <f t="shared" si="79"/>
        <v>11.590112637454665</v>
      </c>
      <c r="H1601" s="47">
        <f>_xlfn.XLOOKUP(Curso[[#This Row],[Tempo Progr Acum]],Controle[Tempo Esperado Acum],Controle[Data corrida],,1,1)</f>
        <v>44826</v>
      </c>
      <c r="I1601" s="44"/>
      <c r="J1601" s="48">
        <f ca="1">IF(Curso[[#This Row],[Data Prevista]]&gt;TODAY(),0,IF(Curso[[#This Row],[Data Prevista]]=TODAY(),3,2))</f>
        <v>0</v>
      </c>
      <c r="K1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1" s="53" t="str">
        <f>IF((Curso[[#This Row],[Estudado]]-7)&lt;$H$2,"",Curso[[#This Row],[Estudado]]-7)</f>
        <v/>
      </c>
      <c r="M1601" s="53" t="str">
        <f>IF((Curso[[#This Row],[Estudado]]-15)&lt;$H$2,"",Curso[[#This Row],[Estudado]]-15)</f>
        <v/>
      </c>
      <c r="N1601" s="53" t="str">
        <f>IF((Curso[[#This Row],[Estudado]]-30)&lt;$H$2,"",Curso[[#This Row],[Estudado]]-30)</f>
        <v/>
      </c>
      <c r="O1601" s="53" t="str">
        <f>IF((Curso[[#This Row],[Estudado]]-60)&lt;$H$2,"",Curso[[#This Row],[Estudado]]-60)</f>
        <v/>
      </c>
      <c r="P1601" s="53" t="str">
        <f>IF((Curso[[#This Row],[Estudado]]-120)&lt;$H$2,"",Curso[[#This Row],[Estudado]]-120)</f>
        <v/>
      </c>
      <c r="Q1601" s="48"/>
    </row>
    <row r="1602" spans="1:17" x14ac:dyDescent="0.25">
      <c r="A1602" s="44">
        <f t="shared" si="80"/>
        <v>1601</v>
      </c>
      <c r="B1602" s="44" t="s">
        <v>2394</v>
      </c>
      <c r="C1602" s="44" t="s">
        <v>70</v>
      </c>
      <c r="D1602" s="45">
        <v>0</v>
      </c>
      <c r="E1602" s="44"/>
      <c r="F1602" s="45">
        <f>Curso[[#This Row],[Tempo]]*$AG$4</f>
        <v>0</v>
      </c>
      <c r="G1602" s="46">
        <f t="shared" si="79"/>
        <v>11.590112637454665</v>
      </c>
      <c r="H1602" s="47">
        <f>_xlfn.XLOOKUP(Curso[[#This Row],[Tempo Progr Acum]],Controle[Tempo Esperado Acum],Controle[Data corrida],,1,1)</f>
        <v>44826</v>
      </c>
      <c r="I1602" s="44"/>
      <c r="J1602" s="48">
        <f ca="1">IF(Curso[[#This Row],[Data Prevista]]&gt;TODAY(),0,IF(Curso[[#This Row],[Data Prevista]]=TODAY(),3,2))</f>
        <v>0</v>
      </c>
      <c r="K1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2" s="53" t="str">
        <f>IF((Curso[[#This Row],[Estudado]]-7)&lt;$H$2,"",Curso[[#This Row],[Estudado]]-7)</f>
        <v/>
      </c>
      <c r="M1602" s="53" t="str">
        <f>IF((Curso[[#This Row],[Estudado]]-15)&lt;$H$2,"",Curso[[#This Row],[Estudado]]-15)</f>
        <v/>
      </c>
      <c r="N1602" s="53" t="str">
        <f>IF((Curso[[#This Row],[Estudado]]-30)&lt;$H$2,"",Curso[[#This Row],[Estudado]]-30)</f>
        <v/>
      </c>
      <c r="O1602" s="53" t="str">
        <f>IF((Curso[[#This Row],[Estudado]]-60)&lt;$H$2,"",Curso[[#This Row],[Estudado]]-60)</f>
        <v/>
      </c>
      <c r="P1602" s="53" t="str">
        <f>IF((Curso[[#This Row],[Estudado]]-120)&lt;$H$2,"",Curso[[#This Row],[Estudado]]-120)</f>
        <v/>
      </c>
      <c r="Q1602" s="48"/>
    </row>
    <row r="1603" spans="1:17" x14ac:dyDescent="0.25">
      <c r="A1603" s="44">
        <f t="shared" si="80"/>
        <v>1602</v>
      </c>
      <c r="B1603" s="44" t="s">
        <v>2394</v>
      </c>
      <c r="C1603" s="44" t="s">
        <v>317</v>
      </c>
      <c r="D1603" s="45">
        <v>0</v>
      </c>
      <c r="E1603" s="44"/>
      <c r="F1603" s="45">
        <f>Curso[[#This Row],[Tempo]]*$AG$4</f>
        <v>0</v>
      </c>
      <c r="G1603" s="46">
        <f t="shared" si="79"/>
        <v>11.590112637454665</v>
      </c>
      <c r="H1603" s="47">
        <f>_xlfn.XLOOKUP(Curso[[#This Row],[Tempo Progr Acum]],Controle[Tempo Esperado Acum],Controle[Data corrida],,1,1)</f>
        <v>44826</v>
      </c>
      <c r="I1603" s="44"/>
      <c r="J1603" s="48">
        <f ca="1">IF(Curso[[#This Row],[Data Prevista]]&gt;TODAY(),0,IF(Curso[[#This Row],[Data Prevista]]=TODAY(),3,2))</f>
        <v>0</v>
      </c>
      <c r="K1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3" s="53" t="str">
        <f>IF((Curso[[#This Row],[Estudado]]-7)&lt;$H$2,"",Curso[[#This Row],[Estudado]]-7)</f>
        <v/>
      </c>
      <c r="M1603" s="53" t="str">
        <f>IF((Curso[[#This Row],[Estudado]]-15)&lt;$H$2,"",Curso[[#This Row],[Estudado]]-15)</f>
        <v/>
      </c>
      <c r="N1603" s="53" t="str">
        <f>IF((Curso[[#This Row],[Estudado]]-30)&lt;$H$2,"",Curso[[#This Row],[Estudado]]-30)</f>
        <v/>
      </c>
      <c r="O1603" s="53" t="str">
        <f>IF((Curso[[#This Row],[Estudado]]-60)&lt;$H$2,"",Curso[[#This Row],[Estudado]]-60)</f>
        <v/>
      </c>
      <c r="P1603" s="53" t="str">
        <f>IF((Curso[[#This Row],[Estudado]]-120)&lt;$H$2,"",Curso[[#This Row],[Estudado]]-120)</f>
        <v/>
      </c>
      <c r="Q1603" s="48"/>
    </row>
    <row r="1604" spans="1:17" x14ac:dyDescent="0.25">
      <c r="A1604" s="44">
        <f t="shared" si="80"/>
        <v>1603</v>
      </c>
      <c r="B1604" s="44" t="s">
        <v>2394</v>
      </c>
      <c r="C1604" s="44" t="s">
        <v>39</v>
      </c>
      <c r="D1604" s="45">
        <v>0</v>
      </c>
      <c r="E1604" s="44"/>
      <c r="F1604" s="45">
        <f>Curso[[#This Row],[Tempo]]*$AG$4</f>
        <v>0</v>
      </c>
      <c r="G1604" s="46">
        <f t="shared" ref="G1604:G1667" si="81">F1604+G1603</f>
        <v>11.590112637454665</v>
      </c>
      <c r="H1604" s="47">
        <f>_xlfn.XLOOKUP(Curso[[#This Row],[Tempo Progr Acum]],Controle[Tempo Esperado Acum],Controle[Data corrida],,1,1)</f>
        <v>44826</v>
      </c>
      <c r="I1604" s="44"/>
      <c r="J1604" s="48">
        <f ca="1">IF(Curso[[#This Row],[Data Prevista]]&gt;TODAY(),0,IF(Curso[[#This Row],[Data Prevista]]=TODAY(),3,2))</f>
        <v>0</v>
      </c>
      <c r="K1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4" s="53" t="str">
        <f>IF((Curso[[#This Row],[Estudado]]-7)&lt;$H$2,"",Curso[[#This Row],[Estudado]]-7)</f>
        <v/>
      </c>
      <c r="M1604" s="53" t="str">
        <f>IF((Curso[[#This Row],[Estudado]]-15)&lt;$H$2,"",Curso[[#This Row],[Estudado]]-15)</f>
        <v/>
      </c>
      <c r="N1604" s="53" t="str">
        <f>IF((Curso[[#This Row],[Estudado]]-30)&lt;$H$2,"",Curso[[#This Row],[Estudado]]-30)</f>
        <v/>
      </c>
      <c r="O1604" s="53" t="str">
        <f>IF((Curso[[#This Row],[Estudado]]-60)&lt;$H$2,"",Curso[[#This Row],[Estudado]]-60)</f>
        <v/>
      </c>
      <c r="P1604" s="53" t="str">
        <f>IF((Curso[[#This Row],[Estudado]]-120)&lt;$H$2,"",Curso[[#This Row],[Estudado]]-120)</f>
        <v/>
      </c>
      <c r="Q1604" s="48"/>
    </row>
    <row r="1605" spans="1:17" x14ac:dyDescent="0.25">
      <c r="A1605" s="44">
        <f t="shared" si="80"/>
        <v>1604</v>
      </c>
      <c r="B1605" s="44" t="s">
        <v>2394</v>
      </c>
      <c r="C1605" s="44" t="s">
        <v>42</v>
      </c>
      <c r="D1605" s="45">
        <v>1.1574074074074071E-3</v>
      </c>
      <c r="E1605" s="44"/>
      <c r="F1605" s="45">
        <f>Curso[[#This Row],[Tempo]]*$AG$4</f>
        <v>2.2953672527067162E-3</v>
      </c>
      <c r="G1605" s="46">
        <f t="shared" si="81"/>
        <v>11.592408004707371</v>
      </c>
      <c r="H1605" s="47">
        <f>_xlfn.XLOOKUP(Curso[[#This Row],[Tempo Progr Acum]],Controle[Tempo Esperado Acum],Controle[Data corrida],,1,1)</f>
        <v>44826</v>
      </c>
      <c r="I1605" s="44"/>
      <c r="J1605" s="48">
        <f ca="1">IF(Curso[[#This Row],[Data Prevista]]&gt;TODAY(),0,IF(Curso[[#This Row],[Data Prevista]]=TODAY(),3,2))</f>
        <v>0</v>
      </c>
      <c r="K1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5" s="53" t="str">
        <f>IF((Curso[[#This Row],[Estudado]]-7)&lt;$H$2,"",Curso[[#This Row],[Estudado]]-7)</f>
        <v/>
      </c>
      <c r="M1605" s="53" t="str">
        <f>IF((Curso[[#This Row],[Estudado]]-15)&lt;$H$2,"",Curso[[#This Row],[Estudado]]-15)</f>
        <v/>
      </c>
      <c r="N1605" s="53" t="str">
        <f>IF((Curso[[#This Row],[Estudado]]-30)&lt;$H$2,"",Curso[[#This Row],[Estudado]]-30)</f>
        <v/>
      </c>
      <c r="O1605" s="53" t="str">
        <f>IF((Curso[[#This Row],[Estudado]]-60)&lt;$H$2,"",Curso[[#This Row],[Estudado]]-60)</f>
        <v/>
      </c>
      <c r="P1605" s="53" t="str">
        <f>IF((Curso[[#This Row],[Estudado]]-120)&lt;$H$2,"",Curso[[#This Row],[Estudado]]-120)</f>
        <v/>
      </c>
      <c r="Q1605" s="48"/>
    </row>
    <row r="1606" spans="1:17" x14ac:dyDescent="0.25">
      <c r="A1606" s="44">
        <f t="shared" ref="A1606:A1669" si="82">A1605+1</f>
        <v>1605</v>
      </c>
      <c r="B1606" s="44" t="s">
        <v>2394</v>
      </c>
      <c r="C1606" s="44" t="s">
        <v>2107</v>
      </c>
      <c r="D1606" s="45">
        <v>3.7500000000000003E-3</v>
      </c>
      <c r="E1606" s="44"/>
      <c r="F1606" s="45">
        <f>Curso[[#This Row],[Tempo]]*$AG$4</f>
        <v>7.4369898987697632E-3</v>
      </c>
      <c r="G1606" s="46">
        <f t="shared" si="81"/>
        <v>11.599844994606141</v>
      </c>
      <c r="H1606" s="47">
        <f>_xlfn.XLOOKUP(Curso[[#This Row],[Tempo Progr Acum]],Controle[Tempo Esperado Acum],Controle[Data corrida],,1,1)</f>
        <v>44826</v>
      </c>
      <c r="I1606" s="44"/>
      <c r="J1606" s="48">
        <f ca="1">IF(Curso[[#This Row],[Data Prevista]]&gt;TODAY(),0,IF(Curso[[#This Row],[Data Prevista]]=TODAY(),3,2))</f>
        <v>0</v>
      </c>
      <c r="K1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6" s="53" t="str">
        <f>IF((Curso[[#This Row],[Estudado]]-7)&lt;$H$2,"",Curso[[#This Row],[Estudado]]-7)</f>
        <v/>
      </c>
      <c r="M1606" s="53" t="str">
        <f>IF((Curso[[#This Row],[Estudado]]-15)&lt;$H$2,"",Curso[[#This Row],[Estudado]]-15)</f>
        <v/>
      </c>
      <c r="N1606" s="53" t="str">
        <f>IF((Curso[[#This Row],[Estudado]]-30)&lt;$H$2,"",Curso[[#This Row],[Estudado]]-30)</f>
        <v/>
      </c>
      <c r="O1606" s="53" t="str">
        <f>IF((Curso[[#This Row],[Estudado]]-60)&lt;$H$2,"",Curso[[#This Row],[Estudado]]-60)</f>
        <v/>
      </c>
      <c r="P1606" s="53" t="str">
        <f>IF((Curso[[#This Row],[Estudado]]-120)&lt;$H$2,"",Curso[[#This Row],[Estudado]]-120)</f>
        <v/>
      </c>
      <c r="Q1606" s="48"/>
    </row>
    <row r="1607" spans="1:17" x14ac:dyDescent="0.25">
      <c r="A1607" s="44">
        <f t="shared" si="82"/>
        <v>1606</v>
      </c>
      <c r="B1607" s="44" t="s">
        <v>2394</v>
      </c>
      <c r="C1607" s="44" t="s">
        <v>2108</v>
      </c>
      <c r="D1607" s="45">
        <v>3.2291666666666666E-3</v>
      </c>
      <c r="E1607" s="44"/>
      <c r="F1607" s="45">
        <f>Curso[[#This Row],[Tempo]]*$AG$4</f>
        <v>6.4040746350517404E-3</v>
      </c>
      <c r="G1607" s="46">
        <f t="shared" si="81"/>
        <v>11.606249069241192</v>
      </c>
      <c r="H1607" s="47">
        <f>_xlfn.XLOOKUP(Curso[[#This Row],[Tempo Progr Acum]],Controle[Tempo Esperado Acum],Controle[Data corrida],,1,1)</f>
        <v>44826</v>
      </c>
      <c r="I1607" s="44"/>
      <c r="J1607" s="48">
        <f ca="1">IF(Curso[[#This Row],[Data Prevista]]&gt;TODAY(),0,IF(Curso[[#This Row],[Data Prevista]]=TODAY(),3,2))</f>
        <v>0</v>
      </c>
      <c r="K1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7" s="53" t="str">
        <f>IF((Curso[[#This Row],[Estudado]]-7)&lt;$H$2,"",Curso[[#This Row],[Estudado]]-7)</f>
        <v/>
      </c>
      <c r="M1607" s="53" t="str">
        <f>IF((Curso[[#This Row],[Estudado]]-15)&lt;$H$2,"",Curso[[#This Row],[Estudado]]-15)</f>
        <v/>
      </c>
      <c r="N1607" s="53" t="str">
        <f>IF((Curso[[#This Row],[Estudado]]-30)&lt;$H$2,"",Curso[[#This Row],[Estudado]]-30)</f>
        <v/>
      </c>
      <c r="O1607" s="53" t="str">
        <f>IF((Curso[[#This Row],[Estudado]]-60)&lt;$H$2,"",Curso[[#This Row],[Estudado]]-60)</f>
        <v/>
      </c>
      <c r="P1607" s="53" t="str">
        <f>IF((Curso[[#This Row],[Estudado]]-120)&lt;$H$2,"",Curso[[#This Row],[Estudado]]-120)</f>
        <v/>
      </c>
      <c r="Q1607" s="48"/>
    </row>
    <row r="1608" spans="1:17" x14ac:dyDescent="0.25">
      <c r="A1608" s="44">
        <f t="shared" si="82"/>
        <v>1607</v>
      </c>
      <c r="B1608" s="44" t="s">
        <v>2394</v>
      </c>
      <c r="C1608" s="44" t="s">
        <v>2109</v>
      </c>
      <c r="D1608" s="45">
        <v>1.9560185185185184E-3</v>
      </c>
      <c r="E1608" s="44"/>
      <c r="F1608" s="45">
        <f>Curso[[#This Row],[Tempo]]*$AG$4</f>
        <v>3.8791706570743515E-3</v>
      </c>
      <c r="G1608" s="46">
        <f t="shared" si="81"/>
        <v>11.610128239898266</v>
      </c>
      <c r="H1608" s="47">
        <f>_xlfn.XLOOKUP(Curso[[#This Row],[Tempo Progr Acum]],Controle[Tempo Esperado Acum],Controle[Data corrida],,1,1)</f>
        <v>44826</v>
      </c>
      <c r="I1608" s="44"/>
      <c r="J1608" s="48">
        <f ca="1">IF(Curso[[#This Row],[Data Prevista]]&gt;TODAY(),0,IF(Curso[[#This Row],[Data Prevista]]=TODAY(),3,2))</f>
        <v>0</v>
      </c>
      <c r="K1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8" s="53" t="str">
        <f>IF((Curso[[#This Row],[Estudado]]-7)&lt;$H$2,"",Curso[[#This Row],[Estudado]]-7)</f>
        <v/>
      </c>
      <c r="M1608" s="53" t="str">
        <f>IF((Curso[[#This Row],[Estudado]]-15)&lt;$H$2,"",Curso[[#This Row],[Estudado]]-15)</f>
        <v/>
      </c>
      <c r="N1608" s="53" t="str">
        <f>IF((Curso[[#This Row],[Estudado]]-30)&lt;$H$2,"",Curso[[#This Row],[Estudado]]-30)</f>
        <v/>
      </c>
      <c r="O1608" s="53" t="str">
        <f>IF((Curso[[#This Row],[Estudado]]-60)&lt;$H$2,"",Curso[[#This Row],[Estudado]]-60)</f>
        <v/>
      </c>
      <c r="P1608" s="53" t="str">
        <f>IF((Curso[[#This Row],[Estudado]]-120)&lt;$H$2,"",Curso[[#This Row],[Estudado]]-120)</f>
        <v/>
      </c>
      <c r="Q1608" s="48"/>
    </row>
    <row r="1609" spans="1:17" x14ac:dyDescent="0.25">
      <c r="A1609" s="44">
        <f t="shared" si="82"/>
        <v>1608</v>
      </c>
      <c r="B1609" s="44" t="s">
        <v>2394</v>
      </c>
      <c r="C1609" s="44" t="s">
        <v>2110</v>
      </c>
      <c r="D1609" s="45">
        <v>5.6365740740740742E-3</v>
      </c>
      <c r="E1609" s="44"/>
      <c r="F1609" s="45">
        <f>Curso[[#This Row],[Tempo]]*$AG$4</f>
        <v>1.1178438520681712E-2</v>
      </c>
      <c r="G1609" s="46">
        <f t="shared" si="81"/>
        <v>11.621306678418948</v>
      </c>
      <c r="H1609" s="47">
        <f>_xlfn.XLOOKUP(Curso[[#This Row],[Tempo Progr Acum]],Controle[Tempo Esperado Acum],Controle[Data corrida],,1,1)</f>
        <v>44826</v>
      </c>
      <c r="I1609" s="44"/>
      <c r="J1609" s="48">
        <f ca="1">IF(Curso[[#This Row],[Data Prevista]]&gt;TODAY(),0,IF(Curso[[#This Row],[Data Prevista]]=TODAY(),3,2))</f>
        <v>0</v>
      </c>
      <c r="K1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9" s="53" t="str">
        <f>IF((Curso[[#This Row],[Estudado]]-7)&lt;$H$2,"",Curso[[#This Row],[Estudado]]-7)</f>
        <v/>
      </c>
      <c r="M1609" s="53" t="str">
        <f>IF((Curso[[#This Row],[Estudado]]-15)&lt;$H$2,"",Curso[[#This Row],[Estudado]]-15)</f>
        <v/>
      </c>
      <c r="N1609" s="53" t="str">
        <f>IF((Curso[[#This Row],[Estudado]]-30)&lt;$H$2,"",Curso[[#This Row],[Estudado]]-30)</f>
        <v/>
      </c>
      <c r="O1609" s="53" t="str">
        <f>IF((Curso[[#This Row],[Estudado]]-60)&lt;$H$2,"",Curso[[#This Row],[Estudado]]-60)</f>
        <v/>
      </c>
      <c r="P1609" s="53" t="str">
        <f>IF((Curso[[#This Row],[Estudado]]-120)&lt;$H$2,"",Curso[[#This Row],[Estudado]]-120)</f>
        <v/>
      </c>
      <c r="Q1609" s="48"/>
    </row>
    <row r="1610" spans="1:17" x14ac:dyDescent="0.25">
      <c r="A1610" s="44">
        <f t="shared" si="82"/>
        <v>1609</v>
      </c>
      <c r="B1610" s="44" t="s">
        <v>2394</v>
      </c>
      <c r="C1610" s="44" t="s">
        <v>2111</v>
      </c>
      <c r="D1610" s="45">
        <v>5.208333333333333E-3</v>
      </c>
      <c r="E1610" s="44"/>
      <c r="F1610" s="45">
        <f>Curso[[#This Row],[Tempo]]*$AG$4</f>
        <v>1.0329152637180226E-2</v>
      </c>
      <c r="G1610" s="46">
        <f t="shared" si="81"/>
        <v>11.631635831056128</v>
      </c>
      <c r="H1610" s="47">
        <f>_xlfn.XLOOKUP(Curso[[#This Row],[Tempo Progr Acum]],Controle[Tempo Esperado Acum],Controle[Data corrida],,1,1)</f>
        <v>44826</v>
      </c>
      <c r="I1610" s="44"/>
      <c r="J1610" s="48">
        <f ca="1">IF(Curso[[#This Row],[Data Prevista]]&gt;TODAY(),0,IF(Curso[[#This Row],[Data Prevista]]=TODAY(),3,2))</f>
        <v>0</v>
      </c>
      <c r="K1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0" s="53" t="str">
        <f>IF((Curso[[#This Row],[Estudado]]-7)&lt;$H$2,"",Curso[[#This Row],[Estudado]]-7)</f>
        <v/>
      </c>
      <c r="M1610" s="53" t="str">
        <f>IF((Curso[[#This Row],[Estudado]]-15)&lt;$H$2,"",Curso[[#This Row],[Estudado]]-15)</f>
        <v/>
      </c>
      <c r="N1610" s="53" t="str">
        <f>IF((Curso[[#This Row],[Estudado]]-30)&lt;$H$2,"",Curso[[#This Row],[Estudado]]-30)</f>
        <v/>
      </c>
      <c r="O1610" s="53" t="str">
        <f>IF((Curso[[#This Row],[Estudado]]-60)&lt;$H$2,"",Curso[[#This Row],[Estudado]]-60)</f>
        <v/>
      </c>
      <c r="P1610" s="53" t="str">
        <f>IF((Curso[[#This Row],[Estudado]]-120)&lt;$H$2,"",Curso[[#This Row],[Estudado]]-120)</f>
        <v/>
      </c>
      <c r="Q1610" s="48"/>
    </row>
    <row r="1611" spans="1:17" x14ac:dyDescent="0.25">
      <c r="A1611" s="44">
        <f t="shared" si="82"/>
        <v>1610</v>
      </c>
      <c r="B1611" s="44" t="s">
        <v>2394</v>
      </c>
      <c r="C1611" s="44" t="s">
        <v>2112</v>
      </c>
      <c r="D1611" s="45">
        <v>8.9120370370370362E-4</v>
      </c>
      <c r="E1611" s="44"/>
      <c r="F1611" s="45">
        <f>Curso[[#This Row],[Tempo]]*$AG$4</f>
        <v>1.7674327845841719E-3</v>
      </c>
      <c r="G1611" s="46">
        <f t="shared" si="81"/>
        <v>11.633403263840712</v>
      </c>
      <c r="H1611" s="47">
        <f>_xlfn.XLOOKUP(Curso[[#This Row],[Tempo Progr Acum]],Controle[Tempo Esperado Acum],Controle[Data corrida],,1,1)</f>
        <v>44826</v>
      </c>
      <c r="I1611" s="44"/>
      <c r="J1611" s="48">
        <f ca="1">IF(Curso[[#This Row],[Data Prevista]]&gt;TODAY(),0,IF(Curso[[#This Row],[Data Prevista]]=TODAY(),3,2))</f>
        <v>0</v>
      </c>
      <c r="K1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1" s="53" t="str">
        <f>IF((Curso[[#This Row],[Estudado]]-7)&lt;$H$2,"",Curso[[#This Row],[Estudado]]-7)</f>
        <v/>
      </c>
      <c r="M1611" s="53" t="str">
        <f>IF((Curso[[#This Row],[Estudado]]-15)&lt;$H$2,"",Curso[[#This Row],[Estudado]]-15)</f>
        <v/>
      </c>
      <c r="N1611" s="53" t="str">
        <f>IF((Curso[[#This Row],[Estudado]]-30)&lt;$H$2,"",Curso[[#This Row],[Estudado]]-30)</f>
        <v/>
      </c>
      <c r="O1611" s="53" t="str">
        <f>IF((Curso[[#This Row],[Estudado]]-60)&lt;$H$2,"",Curso[[#This Row],[Estudado]]-60)</f>
        <v/>
      </c>
      <c r="P1611" s="53" t="str">
        <f>IF((Curso[[#This Row],[Estudado]]-120)&lt;$H$2,"",Curso[[#This Row],[Estudado]]-120)</f>
        <v/>
      </c>
      <c r="Q1611" s="48"/>
    </row>
    <row r="1612" spans="1:17" x14ac:dyDescent="0.25">
      <c r="A1612" s="44">
        <f t="shared" si="82"/>
        <v>1611</v>
      </c>
      <c r="B1612" s="44" t="s">
        <v>2394</v>
      </c>
      <c r="C1612" s="44" t="s">
        <v>2113</v>
      </c>
      <c r="D1612" s="45">
        <v>2.7662037037037034E-3</v>
      </c>
      <c r="E1612" s="44"/>
      <c r="F1612" s="45">
        <f>Curso[[#This Row],[Tempo]]*$AG$4</f>
        <v>5.4859277339690529E-3</v>
      </c>
      <c r="G1612" s="46">
        <f t="shared" si="81"/>
        <v>11.638889191574682</v>
      </c>
      <c r="H1612" s="47">
        <f>_xlfn.XLOOKUP(Curso[[#This Row],[Tempo Progr Acum]],Controle[Tempo Esperado Acum],Controle[Data corrida],,1,1)</f>
        <v>44826</v>
      </c>
      <c r="I1612" s="44"/>
      <c r="J1612" s="48">
        <f ca="1">IF(Curso[[#This Row],[Data Prevista]]&gt;TODAY(),0,IF(Curso[[#This Row],[Data Prevista]]=TODAY(),3,2))</f>
        <v>0</v>
      </c>
      <c r="K1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2" s="53" t="str">
        <f>IF((Curso[[#This Row],[Estudado]]-7)&lt;$H$2,"",Curso[[#This Row],[Estudado]]-7)</f>
        <v/>
      </c>
      <c r="M1612" s="53" t="str">
        <f>IF((Curso[[#This Row],[Estudado]]-15)&lt;$H$2,"",Curso[[#This Row],[Estudado]]-15)</f>
        <v/>
      </c>
      <c r="N1612" s="53" t="str">
        <f>IF((Curso[[#This Row],[Estudado]]-30)&lt;$H$2,"",Curso[[#This Row],[Estudado]]-30)</f>
        <v/>
      </c>
      <c r="O1612" s="53" t="str">
        <f>IF((Curso[[#This Row],[Estudado]]-60)&lt;$H$2,"",Curso[[#This Row],[Estudado]]-60)</f>
        <v/>
      </c>
      <c r="P1612" s="53" t="str">
        <f>IF((Curso[[#This Row],[Estudado]]-120)&lt;$H$2,"",Curso[[#This Row],[Estudado]]-120)</f>
        <v/>
      </c>
      <c r="Q1612" s="48"/>
    </row>
    <row r="1613" spans="1:17" x14ac:dyDescent="0.25">
      <c r="A1613" s="44">
        <f t="shared" si="82"/>
        <v>1612</v>
      </c>
      <c r="B1613" s="44" t="s">
        <v>2394</v>
      </c>
      <c r="C1613" s="44" t="s">
        <v>2114</v>
      </c>
      <c r="D1613" s="45">
        <v>1.4930555555555556E-3</v>
      </c>
      <c r="E1613" s="44"/>
      <c r="F1613" s="45">
        <f>Curso[[#This Row],[Tempo]]*$AG$4</f>
        <v>2.9610237559916652E-3</v>
      </c>
      <c r="G1613" s="46">
        <f t="shared" si="81"/>
        <v>11.641850215330674</v>
      </c>
      <c r="H1613" s="47">
        <f>_xlfn.XLOOKUP(Curso[[#This Row],[Tempo Progr Acum]],Controle[Tempo Esperado Acum],Controle[Data corrida],,1,1)</f>
        <v>44826</v>
      </c>
      <c r="I1613" s="44"/>
      <c r="J1613" s="48">
        <f ca="1">IF(Curso[[#This Row],[Data Prevista]]&gt;TODAY(),0,IF(Curso[[#This Row],[Data Prevista]]=TODAY(),3,2))</f>
        <v>0</v>
      </c>
      <c r="K1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3" s="53" t="str">
        <f>IF((Curso[[#This Row],[Estudado]]-7)&lt;$H$2,"",Curso[[#This Row],[Estudado]]-7)</f>
        <v/>
      </c>
      <c r="M1613" s="53" t="str">
        <f>IF((Curso[[#This Row],[Estudado]]-15)&lt;$H$2,"",Curso[[#This Row],[Estudado]]-15)</f>
        <v/>
      </c>
      <c r="N1613" s="53" t="str">
        <f>IF((Curso[[#This Row],[Estudado]]-30)&lt;$H$2,"",Curso[[#This Row],[Estudado]]-30)</f>
        <v/>
      </c>
      <c r="O1613" s="53" t="str">
        <f>IF((Curso[[#This Row],[Estudado]]-60)&lt;$H$2,"",Curso[[#This Row],[Estudado]]-60)</f>
        <v/>
      </c>
      <c r="P1613" s="53" t="str">
        <f>IF((Curso[[#This Row],[Estudado]]-120)&lt;$H$2,"",Curso[[#This Row],[Estudado]]-120)</f>
        <v/>
      </c>
      <c r="Q1613" s="48"/>
    </row>
    <row r="1614" spans="1:17" x14ac:dyDescent="0.25">
      <c r="A1614" s="44">
        <f t="shared" si="82"/>
        <v>1613</v>
      </c>
      <c r="B1614" s="44" t="s">
        <v>2394</v>
      </c>
      <c r="C1614" s="44" t="s">
        <v>2115</v>
      </c>
      <c r="D1614" s="45">
        <v>3.1018518518518517E-3</v>
      </c>
      <c r="E1614" s="44"/>
      <c r="F1614" s="45">
        <f>Curso[[#This Row],[Tempo]]*$AG$4</f>
        <v>6.151584237254001E-3</v>
      </c>
      <c r="G1614" s="46">
        <f t="shared" si="81"/>
        <v>11.648001799567927</v>
      </c>
      <c r="H1614" s="47">
        <f>_xlfn.XLOOKUP(Curso[[#This Row],[Tempo Progr Acum]],Controle[Tempo Esperado Acum],Controle[Data corrida],,1,1)</f>
        <v>44827</v>
      </c>
      <c r="I1614" s="44"/>
      <c r="J1614" s="48">
        <f ca="1">IF(Curso[[#This Row],[Data Prevista]]&gt;TODAY(),0,IF(Curso[[#This Row],[Data Prevista]]=TODAY(),3,2))</f>
        <v>0</v>
      </c>
      <c r="K1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4" s="53" t="str">
        <f>IF((Curso[[#This Row],[Estudado]]-7)&lt;$H$2,"",Curso[[#This Row],[Estudado]]-7)</f>
        <v/>
      </c>
      <c r="M1614" s="53" t="str">
        <f>IF((Curso[[#This Row],[Estudado]]-15)&lt;$H$2,"",Curso[[#This Row],[Estudado]]-15)</f>
        <v/>
      </c>
      <c r="N1614" s="53" t="str">
        <f>IF((Curso[[#This Row],[Estudado]]-30)&lt;$H$2,"",Curso[[#This Row],[Estudado]]-30)</f>
        <v/>
      </c>
      <c r="O1614" s="53" t="str">
        <f>IF((Curso[[#This Row],[Estudado]]-60)&lt;$H$2,"",Curso[[#This Row],[Estudado]]-60)</f>
        <v/>
      </c>
      <c r="P1614" s="53" t="str">
        <f>IF((Curso[[#This Row],[Estudado]]-120)&lt;$H$2,"",Curso[[#This Row],[Estudado]]-120)</f>
        <v/>
      </c>
      <c r="Q1614" s="48"/>
    </row>
    <row r="1615" spans="1:17" x14ac:dyDescent="0.25">
      <c r="A1615" s="44">
        <f t="shared" si="82"/>
        <v>1614</v>
      </c>
      <c r="B1615" s="44" t="s">
        <v>2394</v>
      </c>
      <c r="C1615" s="44" t="s">
        <v>2116</v>
      </c>
      <c r="D1615" s="45">
        <v>3.5416666666666665E-3</v>
      </c>
      <c r="E1615" s="44"/>
      <c r="F1615" s="45">
        <f>Curso[[#This Row],[Tempo]]*$AG$4</f>
        <v>7.0238237932825536E-3</v>
      </c>
      <c r="G1615" s="46">
        <f t="shared" si="81"/>
        <v>11.65502562336121</v>
      </c>
      <c r="H1615" s="47">
        <f>_xlfn.XLOOKUP(Curso[[#This Row],[Tempo Progr Acum]],Controle[Tempo Esperado Acum],Controle[Data corrida],,1,1)</f>
        <v>44827</v>
      </c>
      <c r="I1615" s="44"/>
      <c r="J1615" s="48">
        <f ca="1">IF(Curso[[#This Row],[Data Prevista]]&gt;TODAY(),0,IF(Curso[[#This Row],[Data Prevista]]=TODAY(),3,2))</f>
        <v>0</v>
      </c>
      <c r="K1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5" s="53" t="str">
        <f>IF((Curso[[#This Row],[Estudado]]-7)&lt;$H$2,"",Curso[[#This Row],[Estudado]]-7)</f>
        <v/>
      </c>
      <c r="M1615" s="53" t="str">
        <f>IF((Curso[[#This Row],[Estudado]]-15)&lt;$H$2,"",Curso[[#This Row],[Estudado]]-15)</f>
        <v/>
      </c>
      <c r="N1615" s="53" t="str">
        <f>IF((Curso[[#This Row],[Estudado]]-30)&lt;$H$2,"",Curso[[#This Row],[Estudado]]-30)</f>
        <v/>
      </c>
      <c r="O1615" s="53" t="str">
        <f>IF((Curso[[#This Row],[Estudado]]-60)&lt;$H$2,"",Curso[[#This Row],[Estudado]]-60)</f>
        <v/>
      </c>
      <c r="P1615" s="53" t="str">
        <f>IF((Curso[[#This Row],[Estudado]]-120)&lt;$H$2,"",Curso[[#This Row],[Estudado]]-120)</f>
        <v/>
      </c>
      <c r="Q1615" s="48"/>
    </row>
    <row r="1616" spans="1:17" x14ac:dyDescent="0.25">
      <c r="A1616" s="44">
        <f t="shared" si="82"/>
        <v>1615</v>
      </c>
      <c r="B1616" s="44" t="s">
        <v>2394</v>
      </c>
      <c r="C1616" s="44" t="s">
        <v>2117</v>
      </c>
      <c r="D1616" s="45">
        <v>4.2013888888888891E-3</v>
      </c>
      <c r="E1616" s="44"/>
      <c r="F1616" s="45">
        <f>Curso[[#This Row],[Tempo]]*$AG$4</f>
        <v>8.3321831273253828E-3</v>
      </c>
      <c r="G1616" s="46">
        <f t="shared" si="81"/>
        <v>11.663357806488536</v>
      </c>
      <c r="H1616" s="47">
        <f>_xlfn.XLOOKUP(Curso[[#This Row],[Tempo Progr Acum]],Controle[Tempo Esperado Acum],Controle[Data corrida],,1,1)</f>
        <v>44827</v>
      </c>
      <c r="I1616" s="44"/>
      <c r="J1616" s="48">
        <f ca="1">IF(Curso[[#This Row],[Data Prevista]]&gt;TODAY(),0,IF(Curso[[#This Row],[Data Prevista]]=TODAY(),3,2))</f>
        <v>0</v>
      </c>
      <c r="K1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6" s="53" t="str">
        <f>IF((Curso[[#This Row],[Estudado]]-7)&lt;$H$2,"",Curso[[#This Row],[Estudado]]-7)</f>
        <v/>
      </c>
      <c r="M1616" s="53" t="str">
        <f>IF((Curso[[#This Row],[Estudado]]-15)&lt;$H$2,"",Curso[[#This Row],[Estudado]]-15)</f>
        <v/>
      </c>
      <c r="N1616" s="53" t="str">
        <f>IF((Curso[[#This Row],[Estudado]]-30)&lt;$H$2,"",Curso[[#This Row],[Estudado]]-30)</f>
        <v/>
      </c>
      <c r="O1616" s="53" t="str">
        <f>IF((Curso[[#This Row],[Estudado]]-60)&lt;$H$2,"",Curso[[#This Row],[Estudado]]-60)</f>
        <v/>
      </c>
      <c r="P1616" s="53" t="str">
        <f>IF((Curso[[#This Row],[Estudado]]-120)&lt;$H$2,"",Curso[[#This Row],[Estudado]]-120)</f>
        <v/>
      </c>
      <c r="Q1616" s="48"/>
    </row>
    <row r="1617" spans="1:17" x14ac:dyDescent="0.25">
      <c r="A1617" s="44">
        <f t="shared" si="82"/>
        <v>1616</v>
      </c>
      <c r="B1617" s="44" t="s">
        <v>2394</v>
      </c>
      <c r="C1617" s="44" t="s">
        <v>2118</v>
      </c>
      <c r="D1617" s="45">
        <v>2.5925925925925925E-3</v>
      </c>
      <c r="E1617" s="44"/>
      <c r="F1617" s="45">
        <f>Curso[[#This Row],[Tempo]]*$AG$4</f>
        <v>5.1416226460630461E-3</v>
      </c>
      <c r="G1617" s="46">
        <f t="shared" si="81"/>
        <v>11.668499429134599</v>
      </c>
      <c r="H1617" s="47">
        <f>_xlfn.XLOOKUP(Curso[[#This Row],[Tempo Progr Acum]],Controle[Tempo Esperado Acum],Controle[Data corrida],,1,1)</f>
        <v>44827</v>
      </c>
      <c r="I1617" s="44"/>
      <c r="J1617" s="48">
        <f ca="1">IF(Curso[[#This Row],[Data Prevista]]&gt;TODAY(),0,IF(Curso[[#This Row],[Data Prevista]]=TODAY(),3,2))</f>
        <v>0</v>
      </c>
      <c r="K1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7" s="53" t="str">
        <f>IF((Curso[[#This Row],[Estudado]]-7)&lt;$H$2,"",Curso[[#This Row],[Estudado]]-7)</f>
        <v/>
      </c>
      <c r="M1617" s="53" t="str">
        <f>IF((Curso[[#This Row],[Estudado]]-15)&lt;$H$2,"",Curso[[#This Row],[Estudado]]-15)</f>
        <v/>
      </c>
      <c r="N1617" s="53" t="str">
        <f>IF((Curso[[#This Row],[Estudado]]-30)&lt;$H$2,"",Curso[[#This Row],[Estudado]]-30)</f>
        <v/>
      </c>
      <c r="O1617" s="53" t="str">
        <f>IF((Curso[[#This Row],[Estudado]]-60)&lt;$H$2,"",Curso[[#This Row],[Estudado]]-60)</f>
        <v/>
      </c>
      <c r="P1617" s="53" t="str">
        <f>IF((Curso[[#This Row],[Estudado]]-120)&lt;$H$2,"",Curso[[#This Row],[Estudado]]-120)</f>
        <v/>
      </c>
      <c r="Q1617" s="48"/>
    </row>
    <row r="1618" spans="1:17" x14ac:dyDescent="0.25">
      <c r="A1618" s="44">
        <f t="shared" si="82"/>
        <v>1617</v>
      </c>
      <c r="B1618" s="44" t="s">
        <v>2394</v>
      </c>
      <c r="C1618" s="44" t="s">
        <v>2119</v>
      </c>
      <c r="D1618" s="45">
        <v>1.6666666666666666E-3</v>
      </c>
      <c r="E1618" s="44"/>
      <c r="F1618" s="45">
        <f>Curso[[#This Row],[Tempo]]*$AG$4</f>
        <v>3.3053288438976724E-3</v>
      </c>
      <c r="G1618" s="46">
        <f t="shared" si="81"/>
        <v>11.671804757978496</v>
      </c>
      <c r="H1618" s="47">
        <f>_xlfn.XLOOKUP(Curso[[#This Row],[Tempo Progr Acum]],Controle[Tempo Esperado Acum],Controle[Data corrida],,1,1)</f>
        <v>44827</v>
      </c>
      <c r="I1618" s="44"/>
      <c r="J1618" s="48">
        <f ca="1">IF(Curso[[#This Row],[Data Prevista]]&gt;TODAY(),0,IF(Curso[[#This Row],[Data Prevista]]=TODAY(),3,2))</f>
        <v>0</v>
      </c>
      <c r="K1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8" s="53" t="str">
        <f>IF((Curso[[#This Row],[Estudado]]-7)&lt;$H$2,"",Curso[[#This Row],[Estudado]]-7)</f>
        <v/>
      </c>
      <c r="M1618" s="53" t="str">
        <f>IF((Curso[[#This Row],[Estudado]]-15)&lt;$H$2,"",Curso[[#This Row],[Estudado]]-15)</f>
        <v/>
      </c>
      <c r="N1618" s="53" t="str">
        <f>IF((Curso[[#This Row],[Estudado]]-30)&lt;$H$2,"",Curso[[#This Row],[Estudado]]-30)</f>
        <v/>
      </c>
      <c r="O1618" s="53" t="str">
        <f>IF((Curso[[#This Row],[Estudado]]-60)&lt;$H$2,"",Curso[[#This Row],[Estudado]]-60)</f>
        <v/>
      </c>
      <c r="P1618" s="53" t="str">
        <f>IF((Curso[[#This Row],[Estudado]]-120)&lt;$H$2,"",Curso[[#This Row],[Estudado]]-120)</f>
        <v/>
      </c>
      <c r="Q1618" s="48"/>
    </row>
    <row r="1619" spans="1:17" x14ac:dyDescent="0.25">
      <c r="A1619" s="44">
        <f t="shared" si="82"/>
        <v>1618</v>
      </c>
      <c r="B1619" s="44" t="s">
        <v>2394</v>
      </c>
      <c r="C1619" s="44" t="s">
        <v>2120</v>
      </c>
      <c r="D1619" s="45">
        <v>3.8773148148148143E-3</v>
      </c>
      <c r="E1619" s="44"/>
      <c r="F1619" s="45">
        <f>Curso[[#This Row],[Tempo]]*$AG$4</f>
        <v>7.6894802965675009E-3</v>
      </c>
      <c r="G1619" s="46">
        <f t="shared" si="81"/>
        <v>11.679494238275064</v>
      </c>
      <c r="H1619" s="47">
        <f>_xlfn.XLOOKUP(Curso[[#This Row],[Tempo Progr Acum]],Controle[Tempo Esperado Acum],Controle[Data corrida],,1,1)</f>
        <v>44827</v>
      </c>
      <c r="I1619" s="44"/>
      <c r="J1619" s="48">
        <f ca="1">IF(Curso[[#This Row],[Data Prevista]]&gt;TODAY(),0,IF(Curso[[#This Row],[Data Prevista]]=TODAY(),3,2))</f>
        <v>0</v>
      </c>
      <c r="K1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9" s="53" t="str">
        <f>IF((Curso[[#This Row],[Estudado]]-7)&lt;$H$2,"",Curso[[#This Row],[Estudado]]-7)</f>
        <v/>
      </c>
      <c r="M1619" s="53" t="str">
        <f>IF((Curso[[#This Row],[Estudado]]-15)&lt;$H$2,"",Curso[[#This Row],[Estudado]]-15)</f>
        <v/>
      </c>
      <c r="N1619" s="53" t="str">
        <f>IF((Curso[[#This Row],[Estudado]]-30)&lt;$H$2,"",Curso[[#This Row],[Estudado]]-30)</f>
        <v/>
      </c>
      <c r="O1619" s="53" t="str">
        <f>IF((Curso[[#This Row],[Estudado]]-60)&lt;$H$2,"",Curso[[#This Row],[Estudado]]-60)</f>
        <v/>
      </c>
      <c r="P1619" s="53" t="str">
        <f>IF((Curso[[#This Row],[Estudado]]-120)&lt;$H$2,"",Curso[[#This Row],[Estudado]]-120)</f>
        <v/>
      </c>
      <c r="Q1619" s="48"/>
    </row>
    <row r="1620" spans="1:17" x14ac:dyDescent="0.25">
      <c r="A1620" s="44">
        <f t="shared" si="82"/>
        <v>1619</v>
      </c>
      <c r="B1620" s="44" t="s">
        <v>2394</v>
      </c>
      <c r="C1620" s="44" t="s">
        <v>2121</v>
      </c>
      <c r="D1620" s="45">
        <v>3.9004629629629636E-3</v>
      </c>
      <c r="E1620" s="44"/>
      <c r="F1620" s="45">
        <f>Curso[[#This Row],[Tempo]]*$AG$4</f>
        <v>7.7353876416216376E-3</v>
      </c>
      <c r="G1620" s="46">
        <f t="shared" si="81"/>
        <v>11.687229625916686</v>
      </c>
      <c r="H1620" s="47">
        <f>_xlfn.XLOOKUP(Curso[[#This Row],[Tempo Progr Acum]],Controle[Tempo Esperado Acum],Controle[Data corrida],,1,1)</f>
        <v>44827</v>
      </c>
      <c r="I1620" s="44"/>
      <c r="J1620" s="48">
        <f ca="1">IF(Curso[[#This Row],[Data Prevista]]&gt;TODAY(),0,IF(Curso[[#This Row],[Data Prevista]]=TODAY(),3,2))</f>
        <v>0</v>
      </c>
      <c r="K1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0" s="53" t="str">
        <f>IF((Curso[[#This Row],[Estudado]]-7)&lt;$H$2,"",Curso[[#This Row],[Estudado]]-7)</f>
        <v/>
      </c>
      <c r="M1620" s="53" t="str">
        <f>IF((Curso[[#This Row],[Estudado]]-15)&lt;$H$2,"",Curso[[#This Row],[Estudado]]-15)</f>
        <v/>
      </c>
      <c r="N1620" s="53" t="str">
        <f>IF((Curso[[#This Row],[Estudado]]-30)&lt;$H$2,"",Curso[[#This Row],[Estudado]]-30)</f>
        <v/>
      </c>
      <c r="O1620" s="53" t="str">
        <f>IF((Curso[[#This Row],[Estudado]]-60)&lt;$H$2,"",Curso[[#This Row],[Estudado]]-60)</f>
        <v/>
      </c>
      <c r="P1620" s="53" t="str">
        <f>IF((Curso[[#This Row],[Estudado]]-120)&lt;$H$2,"",Curso[[#This Row],[Estudado]]-120)</f>
        <v/>
      </c>
      <c r="Q1620" s="48"/>
    </row>
    <row r="1621" spans="1:17" x14ac:dyDescent="0.25">
      <c r="A1621" s="44">
        <f t="shared" si="82"/>
        <v>1620</v>
      </c>
      <c r="B1621" s="44" t="s">
        <v>2394</v>
      </c>
      <c r="C1621" s="44" t="s">
        <v>2122</v>
      </c>
      <c r="D1621" s="45">
        <v>3.37962962962963E-3</v>
      </c>
      <c r="E1621" s="44"/>
      <c r="F1621" s="45">
        <f>Curso[[#This Row],[Tempo]]*$AG$4</f>
        <v>6.7024723779036139E-3</v>
      </c>
      <c r="G1621" s="46">
        <f t="shared" si="81"/>
        <v>11.693932098294589</v>
      </c>
      <c r="H1621" s="47">
        <f>_xlfn.XLOOKUP(Curso[[#This Row],[Tempo Progr Acum]],Controle[Tempo Esperado Acum],Controle[Data corrida],,1,1)</f>
        <v>44827</v>
      </c>
      <c r="I1621" s="44"/>
      <c r="J1621" s="48">
        <f ca="1">IF(Curso[[#This Row],[Data Prevista]]&gt;TODAY(),0,IF(Curso[[#This Row],[Data Prevista]]=TODAY(),3,2))</f>
        <v>0</v>
      </c>
      <c r="K1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1" s="53" t="str">
        <f>IF((Curso[[#This Row],[Estudado]]-7)&lt;$H$2,"",Curso[[#This Row],[Estudado]]-7)</f>
        <v/>
      </c>
      <c r="M1621" s="53" t="str">
        <f>IF((Curso[[#This Row],[Estudado]]-15)&lt;$H$2,"",Curso[[#This Row],[Estudado]]-15)</f>
        <v/>
      </c>
      <c r="N1621" s="53" t="str">
        <f>IF((Curso[[#This Row],[Estudado]]-30)&lt;$H$2,"",Curso[[#This Row],[Estudado]]-30)</f>
        <v/>
      </c>
      <c r="O1621" s="53" t="str">
        <f>IF((Curso[[#This Row],[Estudado]]-60)&lt;$H$2,"",Curso[[#This Row],[Estudado]]-60)</f>
        <v/>
      </c>
      <c r="P1621" s="53" t="str">
        <f>IF((Curso[[#This Row],[Estudado]]-120)&lt;$H$2,"",Curso[[#This Row],[Estudado]]-120)</f>
        <v/>
      </c>
      <c r="Q1621" s="48"/>
    </row>
    <row r="1622" spans="1:17" x14ac:dyDescent="0.25">
      <c r="A1622" s="44">
        <f t="shared" si="82"/>
        <v>1621</v>
      </c>
      <c r="B1622" s="44" t="s">
        <v>2394</v>
      </c>
      <c r="C1622" s="44" t="s">
        <v>2123</v>
      </c>
      <c r="D1622" s="45">
        <v>2.6967592592592594E-3</v>
      </c>
      <c r="E1622" s="44"/>
      <c r="F1622" s="45">
        <f>Curso[[#This Row],[Tempo]]*$AG$4</f>
        <v>5.3482056988066505E-3</v>
      </c>
      <c r="G1622" s="46">
        <f t="shared" si="81"/>
        <v>11.699280303993396</v>
      </c>
      <c r="H1622" s="47">
        <f>_xlfn.XLOOKUP(Curso[[#This Row],[Tempo Progr Acum]],Controle[Tempo Esperado Acum],Controle[Data corrida],,1,1)</f>
        <v>44827</v>
      </c>
      <c r="I1622" s="44"/>
      <c r="J1622" s="48">
        <f ca="1">IF(Curso[[#This Row],[Data Prevista]]&gt;TODAY(),0,IF(Curso[[#This Row],[Data Prevista]]=TODAY(),3,2))</f>
        <v>0</v>
      </c>
      <c r="K1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2" s="53" t="str">
        <f>IF((Curso[[#This Row],[Estudado]]-7)&lt;$H$2,"",Curso[[#This Row],[Estudado]]-7)</f>
        <v/>
      </c>
      <c r="M1622" s="53" t="str">
        <f>IF((Curso[[#This Row],[Estudado]]-15)&lt;$H$2,"",Curso[[#This Row],[Estudado]]-15)</f>
        <v/>
      </c>
      <c r="N1622" s="53" t="str">
        <f>IF((Curso[[#This Row],[Estudado]]-30)&lt;$H$2,"",Curso[[#This Row],[Estudado]]-30)</f>
        <v/>
      </c>
      <c r="O1622" s="53" t="str">
        <f>IF((Curso[[#This Row],[Estudado]]-60)&lt;$H$2,"",Curso[[#This Row],[Estudado]]-60)</f>
        <v/>
      </c>
      <c r="P1622" s="53" t="str">
        <f>IF((Curso[[#This Row],[Estudado]]-120)&lt;$H$2,"",Curso[[#This Row],[Estudado]]-120)</f>
        <v/>
      </c>
      <c r="Q1622" s="48"/>
    </row>
    <row r="1623" spans="1:17" x14ac:dyDescent="0.25">
      <c r="A1623" s="44">
        <f t="shared" si="82"/>
        <v>1622</v>
      </c>
      <c r="B1623" s="44" t="s">
        <v>2394</v>
      </c>
      <c r="C1623" s="44" t="s">
        <v>2124</v>
      </c>
      <c r="D1623" s="45">
        <v>3.9236111111111112E-3</v>
      </c>
      <c r="E1623" s="44"/>
      <c r="F1623" s="45">
        <f>Curso[[#This Row],[Tempo]]*$AG$4</f>
        <v>7.7812949866757708E-3</v>
      </c>
      <c r="G1623" s="46">
        <f t="shared" si="81"/>
        <v>11.707061598980072</v>
      </c>
      <c r="H1623" s="47">
        <f>_xlfn.XLOOKUP(Curso[[#This Row],[Tempo Progr Acum]],Controle[Tempo Esperado Acum],Controle[Data corrida],,1,1)</f>
        <v>44827</v>
      </c>
      <c r="I1623" s="44"/>
      <c r="J1623" s="48">
        <f ca="1">IF(Curso[[#This Row],[Data Prevista]]&gt;TODAY(),0,IF(Curso[[#This Row],[Data Prevista]]=TODAY(),3,2))</f>
        <v>0</v>
      </c>
      <c r="K1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3" s="53" t="str">
        <f>IF((Curso[[#This Row],[Estudado]]-7)&lt;$H$2,"",Curso[[#This Row],[Estudado]]-7)</f>
        <v/>
      </c>
      <c r="M1623" s="53" t="str">
        <f>IF((Curso[[#This Row],[Estudado]]-15)&lt;$H$2,"",Curso[[#This Row],[Estudado]]-15)</f>
        <v/>
      </c>
      <c r="N1623" s="53" t="str">
        <f>IF((Curso[[#This Row],[Estudado]]-30)&lt;$H$2,"",Curso[[#This Row],[Estudado]]-30)</f>
        <v/>
      </c>
      <c r="O1623" s="53" t="str">
        <f>IF((Curso[[#This Row],[Estudado]]-60)&lt;$H$2,"",Curso[[#This Row],[Estudado]]-60)</f>
        <v/>
      </c>
      <c r="P1623" s="53" t="str">
        <f>IF((Curso[[#This Row],[Estudado]]-120)&lt;$H$2,"",Curso[[#This Row],[Estudado]]-120)</f>
        <v/>
      </c>
      <c r="Q1623" s="48"/>
    </row>
    <row r="1624" spans="1:17" x14ac:dyDescent="0.25">
      <c r="A1624" s="44">
        <f t="shared" si="82"/>
        <v>1623</v>
      </c>
      <c r="B1624" s="44" t="s">
        <v>2394</v>
      </c>
      <c r="C1624" s="44" t="s">
        <v>2125</v>
      </c>
      <c r="D1624" s="45">
        <v>3.9814814814814817E-3</v>
      </c>
      <c r="E1624" s="44"/>
      <c r="F1624" s="45">
        <f>Curso[[#This Row],[Tempo]]*$AG$4</f>
        <v>7.8960633493111061E-3</v>
      </c>
      <c r="G1624" s="46">
        <f t="shared" si="81"/>
        <v>11.714957662329383</v>
      </c>
      <c r="H1624" s="47">
        <f>_xlfn.XLOOKUP(Curso[[#This Row],[Tempo Progr Acum]],Controle[Tempo Esperado Acum],Controle[Data corrida],,1,1)</f>
        <v>44827</v>
      </c>
      <c r="I1624" s="44"/>
      <c r="J1624" s="48">
        <f ca="1">IF(Curso[[#This Row],[Data Prevista]]&gt;TODAY(),0,IF(Curso[[#This Row],[Data Prevista]]=TODAY(),3,2))</f>
        <v>0</v>
      </c>
      <c r="K1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4" s="53" t="str">
        <f>IF((Curso[[#This Row],[Estudado]]-7)&lt;$H$2,"",Curso[[#This Row],[Estudado]]-7)</f>
        <v/>
      </c>
      <c r="M1624" s="53" t="str">
        <f>IF((Curso[[#This Row],[Estudado]]-15)&lt;$H$2,"",Curso[[#This Row],[Estudado]]-15)</f>
        <v/>
      </c>
      <c r="N1624" s="53" t="str">
        <f>IF((Curso[[#This Row],[Estudado]]-30)&lt;$H$2,"",Curso[[#This Row],[Estudado]]-30)</f>
        <v/>
      </c>
      <c r="O1624" s="53" t="str">
        <f>IF((Curso[[#This Row],[Estudado]]-60)&lt;$H$2,"",Curso[[#This Row],[Estudado]]-60)</f>
        <v/>
      </c>
      <c r="P1624" s="53" t="str">
        <f>IF((Curso[[#This Row],[Estudado]]-120)&lt;$H$2,"",Curso[[#This Row],[Estudado]]-120)</f>
        <v/>
      </c>
      <c r="Q1624" s="48"/>
    </row>
    <row r="1625" spans="1:17" x14ac:dyDescent="0.25">
      <c r="A1625" s="44">
        <f t="shared" si="82"/>
        <v>1624</v>
      </c>
      <c r="B1625" s="44" t="s">
        <v>2394</v>
      </c>
      <c r="C1625" s="44" t="s">
        <v>2126</v>
      </c>
      <c r="D1625" s="45">
        <v>4.0277777777777777E-3</v>
      </c>
      <c r="E1625" s="44"/>
      <c r="F1625" s="45">
        <f>Curso[[#This Row],[Tempo]]*$AG$4</f>
        <v>7.9878780394193744E-3</v>
      </c>
      <c r="G1625" s="46">
        <f t="shared" si="81"/>
        <v>11.722945540368801</v>
      </c>
      <c r="H1625" s="47">
        <f>_xlfn.XLOOKUP(Curso[[#This Row],[Tempo Progr Acum]],Controle[Tempo Esperado Acum],Controle[Data corrida],,1,1)</f>
        <v>44827</v>
      </c>
      <c r="I1625" s="44"/>
      <c r="J1625" s="48">
        <f ca="1">IF(Curso[[#This Row],[Data Prevista]]&gt;TODAY(),0,IF(Curso[[#This Row],[Data Prevista]]=TODAY(),3,2))</f>
        <v>0</v>
      </c>
      <c r="K1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5" s="53" t="str">
        <f>IF((Curso[[#This Row],[Estudado]]-7)&lt;$H$2,"",Curso[[#This Row],[Estudado]]-7)</f>
        <v/>
      </c>
      <c r="M1625" s="53" t="str">
        <f>IF((Curso[[#This Row],[Estudado]]-15)&lt;$H$2,"",Curso[[#This Row],[Estudado]]-15)</f>
        <v/>
      </c>
      <c r="N1625" s="53" t="str">
        <f>IF((Curso[[#This Row],[Estudado]]-30)&lt;$H$2,"",Curso[[#This Row],[Estudado]]-30)</f>
        <v/>
      </c>
      <c r="O1625" s="53" t="str">
        <f>IF((Curso[[#This Row],[Estudado]]-60)&lt;$H$2,"",Curso[[#This Row],[Estudado]]-60)</f>
        <v/>
      </c>
      <c r="P1625" s="53" t="str">
        <f>IF((Curso[[#This Row],[Estudado]]-120)&lt;$H$2,"",Curso[[#This Row],[Estudado]]-120)</f>
        <v/>
      </c>
      <c r="Q1625" s="48"/>
    </row>
    <row r="1626" spans="1:17" x14ac:dyDescent="0.25">
      <c r="A1626" s="44">
        <f t="shared" si="82"/>
        <v>1625</v>
      </c>
      <c r="B1626" s="44" t="s">
        <v>2394</v>
      </c>
      <c r="C1626" s="44" t="s">
        <v>2127</v>
      </c>
      <c r="D1626" s="45">
        <v>4.2245370370370371E-3</v>
      </c>
      <c r="E1626" s="44"/>
      <c r="F1626" s="45">
        <f>Curso[[#This Row],[Tempo]]*$AG$4</f>
        <v>8.3780904723795169E-3</v>
      </c>
      <c r="G1626" s="46">
        <f t="shared" si="81"/>
        <v>11.731323630841182</v>
      </c>
      <c r="H1626" s="47">
        <f>_xlfn.XLOOKUP(Curso[[#This Row],[Tempo Progr Acum]],Controle[Tempo Esperado Acum],Controle[Data corrida],,1,1)</f>
        <v>44827</v>
      </c>
      <c r="I1626" s="44"/>
      <c r="J1626" s="48">
        <f ca="1">IF(Curso[[#This Row],[Data Prevista]]&gt;TODAY(),0,IF(Curso[[#This Row],[Data Prevista]]=TODAY(),3,2))</f>
        <v>0</v>
      </c>
      <c r="K1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6" s="53" t="str">
        <f>IF((Curso[[#This Row],[Estudado]]-7)&lt;$H$2,"",Curso[[#This Row],[Estudado]]-7)</f>
        <v/>
      </c>
      <c r="M1626" s="53" t="str">
        <f>IF((Curso[[#This Row],[Estudado]]-15)&lt;$H$2,"",Curso[[#This Row],[Estudado]]-15)</f>
        <v/>
      </c>
      <c r="N1626" s="53" t="str">
        <f>IF((Curso[[#This Row],[Estudado]]-30)&lt;$H$2,"",Curso[[#This Row],[Estudado]]-30)</f>
        <v/>
      </c>
      <c r="O1626" s="53" t="str">
        <f>IF((Curso[[#This Row],[Estudado]]-60)&lt;$H$2,"",Curso[[#This Row],[Estudado]]-60)</f>
        <v/>
      </c>
      <c r="P1626" s="53" t="str">
        <f>IF((Curso[[#This Row],[Estudado]]-120)&lt;$H$2,"",Curso[[#This Row],[Estudado]]-120)</f>
        <v/>
      </c>
      <c r="Q1626" s="48"/>
    </row>
    <row r="1627" spans="1:17" x14ac:dyDescent="0.25">
      <c r="A1627" s="44">
        <f t="shared" si="82"/>
        <v>1626</v>
      </c>
      <c r="B1627" s="44" t="s">
        <v>2394</v>
      </c>
      <c r="C1627" s="44" t="s">
        <v>2128</v>
      </c>
      <c r="D1627" s="45">
        <v>5.9606481481481481E-3</v>
      </c>
      <c r="E1627" s="44"/>
      <c r="F1627" s="45">
        <f>Curso[[#This Row],[Tempo]]*$AG$4</f>
        <v>1.1821141351439593E-2</v>
      </c>
      <c r="G1627" s="46">
        <f t="shared" si="81"/>
        <v>11.743144772192622</v>
      </c>
      <c r="H1627" s="47">
        <f>_xlfn.XLOOKUP(Curso[[#This Row],[Tempo Progr Acum]],Controle[Tempo Esperado Acum],Controle[Data corrida],,1,1)</f>
        <v>44828</v>
      </c>
      <c r="I1627" s="44"/>
      <c r="J1627" s="48">
        <f ca="1">IF(Curso[[#This Row],[Data Prevista]]&gt;TODAY(),0,IF(Curso[[#This Row],[Data Prevista]]=TODAY(),3,2))</f>
        <v>0</v>
      </c>
      <c r="K1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7" s="53" t="str">
        <f>IF((Curso[[#This Row],[Estudado]]-7)&lt;$H$2,"",Curso[[#This Row],[Estudado]]-7)</f>
        <v/>
      </c>
      <c r="M1627" s="53" t="str">
        <f>IF((Curso[[#This Row],[Estudado]]-15)&lt;$H$2,"",Curso[[#This Row],[Estudado]]-15)</f>
        <v/>
      </c>
      <c r="N1627" s="53" t="str">
        <f>IF((Curso[[#This Row],[Estudado]]-30)&lt;$H$2,"",Curso[[#This Row],[Estudado]]-30)</f>
        <v/>
      </c>
      <c r="O1627" s="53" t="str">
        <f>IF((Curso[[#This Row],[Estudado]]-60)&lt;$H$2,"",Curso[[#This Row],[Estudado]]-60)</f>
        <v/>
      </c>
      <c r="P1627" s="53" t="str">
        <f>IF((Curso[[#This Row],[Estudado]]-120)&lt;$H$2,"",Curso[[#This Row],[Estudado]]-120)</f>
        <v/>
      </c>
      <c r="Q1627" s="48"/>
    </row>
    <row r="1628" spans="1:17" x14ac:dyDescent="0.25">
      <c r="A1628" s="44">
        <f t="shared" si="82"/>
        <v>1627</v>
      </c>
      <c r="B1628" s="44" t="s">
        <v>2394</v>
      </c>
      <c r="C1628" s="44" t="s">
        <v>2129</v>
      </c>
      <c r="D1628" s="45">
        <v>1.4120370370370369E-3</v>
      </c>
      <c r="E1628" s="44"/>
      <c r="F1628" s="45">
        <f>Curso[[#This Row],[Tempo]]*$AG$4</f>
        <v>2.8003480483021945E-3</v>
      </c>
      <c r="G1628" s="46">
        <f t="shared" si="81"/>
        <v>11.745945120240924</v>
      </c>
      <c r="H1628" s="47">
        <f>_xlfn.XLOOKUP(Curso[[#This Row],[Tempo Progr Acum]],Controle[Tempo Esperado Acum],Controle[Data corrida],,1,1)</f>
        <v>44828</v>
      </c>
      <c r="I1628" s="44"/>
      <c r="J1628" s="48">
        <f ca="1">IF(Curso[[#This Row],[Data Prevista]]&gt;TODAY(),0,IF(Curso[[#This Row],[Data Prevista]]=TODAY(),3,2))</f>
        <v>0</v>
      </c>
      <c r="K1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8" s="53" t="str">
        <f>IF((Curso[[#This Row],[Estudado]]-7)&lt;$H$2,"",Curso[[#This Row],[Estudado]]-7)</f>
        <v/>
      </c>
      <c r="M1628" s="53" t="str">
        <f>IF((Curso[[#This Row],[Estudado]]-15)&lt;$H$2,"",Curso[[#This Row],[Estudado]]-15)</f>
        <v/>
      </c>
      <c r="N1628" s="53" t="str">
        <f>IF((Curso[[#This Row],[Estudado]]-30)&lt;$H$2,"",Curso[[#This Row],[Estudado]]-30)</f>
        <v/>
      </c>
      <c r="O1628" s="53" t="str">
        <f>IF((Curso[[#This Row],[Estudado]]-60)&lt;$H$2,"",Curso[[#This Row],[Estudado]]-60)</f>
        <v/>
      </c>
      <c r="P1628" s="53" t="str">
        <f>IF((Curso[[#This Row],[Estudado]]-120)&lt;$H$2,"",Curso[[#This Row],[Estudado]]-120)</f>
        <v/>
      </c>
      <c r="Q1628" s="48"/>
    </row>
    <row r="1629" spans="1:17" x14ac:dyDescent="0.25">
      <c r="A1629" s="44">
        <f t="shared" si="82"/>
        <v>1628</v>
      </c>
      <c r="B1629" s="44" t="s">
        <v>2394</v>
      </c>
      <c r="C1629" s="44" t="s">
        <v>2130</v>
      </c>
      <c r="D1629" s="45">
        <v>1.25E-3</v>
      </c>
      <c r="E1629" s="44"/>
      <c r="F1629" s="45">
        <f>Curso[[#This Row],[Tempo]]*$AG$4</f>
        <v>2.4789966329232544E-3</v>
      </c>
      <c r="G1629" s="46">
        <f t="shared" si="81"/>
        <v>11.748424116873847</v>
      </c>
      <c r="H1629" s="47">
        <f>_xlfn.XLOOKUP(Curso[[#This Row],[Tempo Progr Acum]],Controle[Tempo Esperado Acum],Controle[Data corrida],,1,1)</f>
        <v>44828</v>
      </c>
      <c r="I1629" s="44"/>
      <c r="J1629" s="48">
        <f ca="1">IF(Curso[[#This Row],[Data Prevista]]&gt;TODAY(),0,IF(Curso[[#This Row],[Data Prevista]]=TODAY(),3,2))</f>
        <v>0</v>
      </c>
      <c r="K1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9" s="53" t="str">
        <f>IF((Curso[[#This Row],[Estudado]]-7)&lt;$H$2,"",Curso[[#This Row],[Estudado]]-7)</f>
        <v/>
      </c>
      <c r="M1629" s="53" t="str">
        <f>IF((Curso[[#This Row],[Estudado]]-15)&lt;$H$2,"",Curso[[#This Row],[Estudado]]-15)</f>
        <v/>
      </c>
      <c r="N1629" s="53" t="str">
        <f>IF((Curso[[#This Row],[Estudado]]-30)&lt;$H$2,"",Curso[[#This Row],[Estudado]]-30)</f>
        <v/>
      </c>
      <c r="O1629" s="53" t="str">
        <f>IF((Curso[[#This Row],[Estudado]]-60)&lt;$H$2,"",Curso[[#This Row],[Estudado]]-60)</f>
        <v/>
      </c>
      <c r="P1629" s="53" t="str">
        <f>IF((Curso[[#This Row],[Estudado]]-120)&lt;$H$2,"",Curso[[#This Row],[Estudado]]-120)</f>
        <v/>
      </c>
      <c r="Q1629" s="48"/>
    </row>
    <row r="1630" spans="1:17" x14ac:dyDescent="0.25">
      <c r="A1630" s="44">
        <f t="shared" si="82"/>
        <v>1629</v>
      </c>
      <c r="B1630" s="44" t="s">
        <v>2394</v>
      </c>
      <c r="C1630" s="44" t="s">
        <v>2131</v>
      </c>
      <c r="D1630" s="45">
        <v>4.7337962962962958E-3</v>
      </c>
      <c r="E1630" s="44"/>
      <c r="F1630" s="45">
        <f>Curso[[#This Row],[Tempo]]*$AG$4</f>
        <v>9.388052063570471E-3</v>
      </c>
      <c r="G1630" s="46">
        <f t="shared" si="81"/>
        <v>11.757812168937418</v>
      </c>
      <c r="H1630" s="47">
        <f>_xlfn.XLOOKUP(Curso[[#This Row],[Tempo Progr Acum]],Controle[Tempo Esperado Acum],Controle[Data corrida],,1,1)</f>
        <v>44828</v>
      </c>
      <c r="I1630" s="44"/>
      <c r="J1630" s="48">
        <f ca="1">IF(Curso[[#This Row],[Data Prevista]]&gt;TODAY(),0,IF(Curso[[#This Row],[Data Prevista]]=TODAY(),3,2))</f>
        <v>0</v>
      </c>
      <c r="K1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0" s="53" t="str">
        <f>IF((Curso[[#This Row],[Estudado]]-7)&lt;$H$2,"",Curso[[#This Row],[Estudado]]-7)</f>
        <v/>
      </c>
      <c r="M1630" s="53" t="str">
        <f>IF((Curso[[#This Row],[Estudado]]-15)&lt;$H$2,"",Curso[[#This Row],[Estudado]]-15)</f>
        <v/>
      </c>
      <c r="N1630" s="53" t="str">
        <f>IF((Curso[[#This Row],[Estudado]]-30)&lt;$H$2,"",Curso[[#This Row],[Estudado]]-30)</f>
        <v/>
      </c>
      <c r="O1630" s="53" t="str">
        <f>IF((Curso[[#This Row],[Estudado]]-60)&lt;$H$2,"",Curso[[#This Row],[Estudado]]-60)</f>
        <v/>
      </c>
      <c r="P1630" s="53" t="str">
        <f>IF((Curso[[#This Row],[Estudado]]-120)&lt;$H$2,"",Curso[[#This Row],[Estudado]]-120)</f>
        <v/>
      </c>
      <c r="Q1630" s="48"/>
    </row>
    <row r="1631" spans="1:17" x14ac:dyDescent="0.25">
      <c r="A1631" s="44">
        <f t="shared" si="82"/>
        <v>1630</v>
      </c>
      <c r="B1631" s="44" t="s">
        <v>2394</v>
      </c>
      <c r="C1631" s="44" t="s">
        <v>2132</v>
      </c>
      <c r="D1631" s="45">
        <v>4.5138888888888885E-3</v>
      </c>
      <c r="E1631" s="44"/>
      <c r="F1631" s="45">
        <f>Curso[[#This Row],[Tempo]]*$AG$4</f>
        <v>8.951932285556196E-3</v>
      </c>
      <c r="G1631" s="46">
        <f t="shared" si="81"/>
        <v>11.766764101222975</v>
      </c>
      <c r="H1631" s="47">
        <f>_xlfn.XLOOKUP(Curso[[#This Row],[Tempo Progr Acum]],Controle[Tempo Esperado Acum],Controle[Data corrida],,1,1)</f>
        <v>44828</v>
      </c>
      <c r="I1631" s="44"/>
      <c r="J1631" s="48">
        <f ca="1">IF(Curso[[#This Row],[Data Prevista]]&gt;TODAY(),0,IF(Curso[[#This Row],[Data Prevista]]=TODAY(),3,2))</f>
        <v>0</v>
      </c>
      <c r="K1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1" s="53" t="str">
        <f>IF((Curso[[#This Row],[Estudado]]-7)&lt;$H$2,"",Curso[[#This Row],[Estudado]]-7)</f>
        <v/>
      </c>
      <c r="M1631" s="53" t="str">
        <f>IF((Curso[[#This Row],[Estudado]]-15)&lt;$H$2,"",Curso[[#This Row],[Estudado]]-15)</f>
        <v/>
      </c>
      <c r="N1631" s="53" t="str">
        <f>IF((Curso[[#This Row],[Estudado]]-30)&lt;$H$2,"",Curso[[#This Row],[Estudado]]-30)</f>
        <v/>
      </c>
      <c r="O1631" s="53" t="str">
        <f>IF((Curso[[#This Row],[Estudado]]-60)&lt;$H$2,"",Curso[[#This Row],[Estudado]]-60)</f>
        <v/>
      </c>
      <c r="P1631" s="53" t="str">
        <f>IF((Curso[[#This Row],[Estudado]]-120)&lt;$H$2,"",Curso[[#This Row],[Estudado]]-120)</f>
        <v/>
      </c>
      <c r="Q1631" s="48"/>
    </row>
    <row r="1632" spans="1:17" x14ac:dyDescent="0.25">
      <c r="A1632" s="44">
        <f t="shared" si="82"/>
        <v>1631</v>
      </c>
      <c r="B1632" s="44" t="s">
        <v>2394</v>
      </c>
      <c r="C1632" s="44" t="s">
        <v>2133</v>
      </c>
      <c r="D1632" s="45">
        <v>4.6064814814814805E-3</v>
      </c>
      <c r="E1632" s="44"/>
      <c r="F1632" s="45">
        <f>Curso[[#This Row],[Tempo]]*$AG$4</f>
        <v>9.1355616657727325E-3</v>
      </c>
      <c r="G1632" s="46">
        <f t="shared" si="81"/>
        <v>11.775899662888747</v>
      </c>
      <c r="H1632" s="47">
        <f>_xlfn.XLOOKUP(Curso[[#This Row],[Tempo Progr Acum]],Controle[Tempo Esperado Acum],Controle[Data corrida],,1,1)</f>
        <v>44828</v>
      </c>
      <c r="I1632" s="44"/>
      <c r="J1632" s="48">
        <f ca="1">IF(Curso[[#This Row],[Data Prevista]]&gt;TODAY(),0,IF(Curso[[#This Row],[Data Prevista]]=TODAY(),3,2))</f>
        <v>0</v>
      </c>
      <c r="K1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2" s="53" t="str">
        <f>IF((Curso[[#This Row],[Estudado]]-7)&lt;$H$2,"",Curso[[#This Row],[Estudado]]-7)</f>
        <v/>
      </c>
      <c r="M1632" s="53" t="str">
        <f>IF((Curso[[#This Row],[Estudado]]-15)&lt;$H$2,"",Curso[[#This Row],[Estudado]]-15)</f>
        <v/>
      </c>
      <c r="N1632" s="53" t="str">
        <f>IF((Curso[[#This Row],[Estudado]]-30)&lt;$H$2,"",Curso[[#This Row],[Estudado]]-30)</f>
        <v/>
      </c>
      <c r="O1632" s="53" t="str">
        <f>IF((Curso[[#This Row],[Estudado]]-60)&lt;$H$2,"",Curso[[#This Row],[Estudado]]-60)</f>
        <v/>
      </c>
      <c r="P1632" s="53" t="str">
        <f>IF((Curso[[#This Row],[Estudado]]-120)&lt;$H$2,"",Curso[[#This Row],[Estudado]]-120)</f>
        <v/>
      </c>
      <c r="Q1632" s="48"/>
    </row>
    <row r="1633" spans="1:17" x14ac:dyDescent="0.25">
      <c r="A1633" s="44">
        <f t="shared" si="82"/>
        <v>1632</v>
      </c>
      <c r="B1633" s="44" t="s">
        <v>2394</v>
      </c>
      <c r="C1633" s="44" t="s">
        <v>2134</v>
      </c>
      <c r="D1633" s="45">
        <v>5.6597222222222222E-3</v>
      </c>
      <c r="E1633" s="44"/>
      <c r="F1633" s="45">
        <f>Curso[[#This Row],[Tempo]]*$AG$4</f>
        <v>1.1224345865735846E-2</v>
      </c>
      <c r="G1633" s="46">
        <f t="shared" si="81"/>
        <v>11.787124008754484</v>
      </c>
      <c r="H1633" s="47">
        <f>_xlfn.XLOOKUP(Curso[[#This Row],[Tempo Progr Acum]],Controle[Tempo Esperado Acum],Controle[Data corrida],,1,1)</f>
        <v>44828</v>
      </c>
      <c r="I1633" s="44"/>
      <c r="J1633" s="48">
        <f ca="1">IF(Curso[[#This Row],[Data Prevista]]&gt;TODAY(),0,IF(Curso[[#This Row],[Data Prevista]]=TODAY(),3,2))</f>
        <v>0</v>
      </c>
      <c r="K1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3" s="53" t="str">
        <f>IF((Curso[[#This Row],[Estudado]]-7)&lt;$H$2,"",Curso[[#This Row],[Estudado]]-7)</f>
        <v/>
      </c>
      <c r="M1633" s="53" t="str">
        <f>IF((Curso[[#This Row],[Estudado]]-15)&lt;$H$2,"",Curso[[#This Row],[Estudado]]-15)</f>
        <v/>
      </c>
      <c r="N1633" s="53" t="str">
        <f>IF((Curso[[#This Row],[Estudado]]-30)&lt;$H$2,"",Curso[[#This Row],[Estudado]]-30)</f>
        <v/>
      </c>
      <c r="O1633" s="53" t="str">
        <f>IF((Curso[[#This Row],[Estudado]]-60)&lt;$H$2,"",Curso[[#This Row],[Estudado]]-60)</f>
        <v/>
      </c>
      <c r="P1633" s="53" t="str">
        <f>IF((Curso[[#This Row],[Estudado]]-120)&lt;$H$2,"",Curso[[#This Row],[Estudado]]-120)</f>
        <v/>
      </c>
      <c r="Q1633" s="48"/>
    </row>
    <row r="1634" spans="1:17" x14ac:dyDescent="0.25">
      <c r="A1634" s="44">
        <f t="shared" si="82"/>
        <v>1633</v>
      </c>
      <c r="B1634" s="44" t="s">
        <v>2394</v>
      </c>
      <c r="C1634" s="44" t="s">
        <v>2135</v>
      </c>
      <c r="D1634" s="45">
        <v>3.7615740740740743E-3</v>
      </c>
      <c r="E1634" s="44"/>
      <c r="F1634" s="45">
        <f>Curso[[#This Row],[Tempo]]*$AG$4</f>
        <v>7.4599435712968303E-3</v>
      </c>
      <c r="G1634" s="46">
        <f t="shared" si="81"/>
        <v>11.79458395232578</v>
      </c>
      <c r="H1634" s="47">
        <f>_xlfn.XLOOKUP(Curso[[#This Row],[Tempo Progr Acum]],Controle[Tempo Esperado Acum],Controle[Data corrida],,1,1)</f>
        <v>44828</v>
      </c>
      <c r="I1634" s="44"/>
      <c r="J1634" s="48">
        <f ca="1">IF(Curso[[#This Row],[Data Prevista]]&gt;TODAY(),0,IF(Curso[[#This Row],[Data Prevista]]=TODAY(),3,2))</f>
        <v>0</v>
      </c>
      <c r="K1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4" s="53" t="str">
        <f>IF((Curso[[#This Row],[Estudado]]-7)&lt;$H$2,"",Curso[[#This Row],[Estudado]]-7)</f>
        <v/>
      </c>
      <c r="M1634" s="53" t="str">
        <f>IF((Curso[[#This Row],[Estudado]]-15)&lt;$H$2,"",Curso[[#This Row],[Estudado]]-15)</f>
        <v/>
      </c>
      <c r="N1634" s="53" t="str">
        <f>IF((Curso[[#This Row],[Estudado]]-30)&lt;$H$2,"",Curso[[#This Row],[Estudado]]-30)</f>
        <v/>
      </c>
      <c r="O1634" s="53" t="str">
        <f>IF((Curso[[#This Row],[Estudado]]-60)&lt;$H$2,"",Curso[[#This Row],[Estudado]]-60)</f>
        <v/>
      </c>
      <c r="P1634" s="53" t="str">
        <f>IF((Curso[[#This Row],[Estudado]]-120)&lt;$H$2,"",Curso[[#This Row],[Estudado]]-120)</f>
        <v/>
      </c>
      <c r="Q1634" s="48"/>
    </row>
    <row r="1635" spans="1:17" x14ac:dyDescent="0.25">
      <c r="A1635" s="44">
        <f t="shared" si="82"/>
        <v>1634</v>
      </c>
      <c r="B1635" s="44" t="s">
        <v>2394</v>
      </c>
      <c r="C1635" s="44" t="s">
        <v>2136</v>
      </c>
      <c r="D1635" s="45">
        <v>5.7754629629629631E-3</v>
      </c>
      <c r="E1635" s="44"/>
      <c r="F1635" s="45">
        <f>Curso[[#This Row],[Tempo]]*$AG$4</f>
        <v>1.1453882591006518E-2</v>
      </c>
      <c r="G1635" s="46">
        <f t="shared" si="81"/>
        <v>11.806037834916786</v>
      </c>
      <c r="H1635" s="47">
        <f>_xlfn.XLOOKUP(Curso[[#This Row],[Tempo Progr Acum]],Controle[Tempo Esperado Acum],Controle[Data corrida],,1,1)</f>
        <v>44828</v>
      </c>
      <c r="I1635" s="44"/>
      <c r="J1635" s="48">
        <f ca="1">IF(Curso[[#This Row],[Data Prevista]]&gt;TODAY(),0,IF(Curso[[#This Row],[Data Prevista]]=TODAY(),3,2))</f>
        <v>0</v>
      </c>
      <c r="K1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5" s="53" t="str">
        <f>IF((Curso[[#This Row],[Estudado]]-7)&lt;$H$2,"",Curso[[#This Row],[Estudado]]-7)</f>
        <v/>
      </c>
      <c r="M1635" s="53" t="str">
        <f>IF((Curso[[#This Row],[Estudado]]-15)&lt;$H$2,"",Curso[[#This Row],[Estudado]]-15)</f>
        <v/>
      </c>
      <c r="N1635" s="53" t="str">
        <f>IF((Curso[[#This Row],[Estudado]]-30)&lt;$H$2,"",Curso[[#This Row],[Estudado]]-30)</f>
        <v/>
      </c>
      <c r="O1635" s="53" t="str">
        <f>IF((Curso[[#This Row],[Estudado]]-60)&lt;$H$2,"",Curso[[#This Row],[Estudado]]-60)</f>
        <v/>
      </c>
      <c r="P1635" s="53" t="str">
        <f>IF((Curso[[#This Row],[Estudado]]-120)&lt;$H$2,"",Curso[[#This Row],[Estudado]]-120)</f>
        <v/>
      </c>
      <c r="Q1635" s="48"/>
    </row>
    <row r="1636" spans="1:17" x14ac:dyDescent="0.25">
      <c r="A1636" s="44">
        <f t="shared" si="82"/>
        <v>1635</v>
      </c>
      <c r="B1636" s="44" t="s">
        <v>2394</v>
      </c>
      <c r="C1636" s="44" t="s">
        <v>2137</v>
      </c>
      <c r="D1636" s="45">
        <v>2.3263888888888891E-3</v>
      </c>
      <c r="E1636" s="44"/>
      <c r="F1636" s="45">
        <f>Curso[[#This Row],[Tempo]]*$AG$4</f>
        <v>4.6136881779405012E-3</v>
      </c>
      <c r="G1636" s="46">
        <f t="shared" si="81"/>
        <v>11.810651523094727</v>
      </c>
      <c r="H1636" s="47">
        <f>_xlfn.XLOOKUP(Curso[[#This Row],[Tempo Progr Acum]],Controle[Tempo Esperado Acum],Controle[Data corrida],,1,1)</f>
        <v>44828</v>
      </c>
      <c r="I1636" s="44"/>
      <c r="J1636" s="48">
        <f ca="1">IF(Curso[[#This Row],[Data Prevista]]&gt;TODAY(),0,IF(Curso[[#This Row],[Data Prevista]]=TODAY(),3,2))</f>
        <v>0</v>
      </c>
      <c r="K1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6" s="53" t="str">
        <f>IF((Curso[[#This Row],[Estudado]]-7)&lt;$H$2,"",Curso[[#This Row],[Estudado]]-7)</f>
        <v/>
      </c>
      <c r="M1636" s="53" t="str">
        <f>IF((Curso[[#This Row],[Estudado]]-15)&lt;$H$2,"",Curso[[#This Row],[Estudado]]-15)</f>
        <v/>
      </c>
      <c r="N1636" s="53" t="str">
        <f>IF((Curso[[#This Row],[Estudado]]-30)&lt;$H$2,"",Curso[[#This Row],[Estudado]]-30)</f>
        <v/>
      </c>
      <c r="O1636" s="53" t="str">
        <f>IF((Curso[[#This Row],[Estudado]]-60)&lt;$H$2,"",Curso[[#This Row],[Estudado]]-60)</f>
        <v/>
      </c>
      <c r="P1636" s="53" t="str">
        <f>IF((Curso[[#This Row],[Estudado]]-120)&lt;$H$2,"",Curso[[#This Row],[Estudado]]-120)</f>
        <v/>
      </c>
      <c r="Q1636" s="48"/>
    </row>
    <row r="1637" spans="1:17" x14ac:dyDescent="0.25">
      <c r="A1637" s="44">
        <f t="shared" si="82"/>
        <v>1636</v>
      </c>
      <c r="B1637" s="44" t="s">
        <v>2394</v>
      </c>
      <c r="C1637" s="44" t="s">
        <v>2138</v>
      </c>
      <c r="D1637" s="45">
        <v>3.8425925925925923E-3</v>
      </c>
      <c r="E1637" s="44"/>
      <c r="F1637" s="45">
        <f>Curso[[#This Row],[Tempo]]*$AG$4</f>
        <v>7.6206192789862997E-3</v>
      </c>
      <c r="G1637" s="46">
        <f t="shared" si="81"/>
        <v>11.818272142373713</v>
      </c>
      <c r="H1637" s="47">
        <f>_xlfn.XLOOKUP(Curso[[#This Row],[Tempo Progr Acum]],Controle[Tempo Esperado Acum],Controle[Data corrida],,1,1)</f>
        <v>44830</v>
      </c>
      <c r="I1637" s="44"/>
      <c r="J1637" s="48">
        <f ca="1">IF(Curso[[#This Row],[Data Prevista]]&gt;TODAY(),0,IF(Curso[[#This Row],[Data Prevista]]=TODAY(),3,2))</f>
        <v>0</v>
      </c>
      <c r="K1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7" s="53" t="str">
        <f>IF((Curso[[#This Row],[Estudado]]-7)&lt;$H$2,"",Curso[[#This Row],[Estudado]]-7)</f>
        <v/>
      </c>
      <c r="M1637" s="53" t="str">
        <f>IF((Curso[[#This Row],[Estudado]]-15)&lt;$H$2,"",Curso[[#This Row],[Estudado]]-15)</f>
        <v/>
      </c>
      <c r="N1637" s="53" t="str">
        <f>IF((Curso[[#This Row],[Estudado]]-30)&lt;$H$2,"",Curso[[#This Row],[Estudado]]-30)</f>
        <v/>
      </c>
      <c r="O1637" s="53" t="str">
        <f>IF((Curso[[#This Row],[Estudado]]-60)&lt;$H$2,"",Curso[[#This Row],[Estudado]]-60)</f>
        <v/>
      </c>
      <c r="P1637" s="53" t="str">
        <f>IF((Curso[[#This Row],[Estudado]]-120)&lt;$H$2,"",Curso[[#This Row],[Estudado]]-120)</f>
        <v/>
      </c>
      <c r="Q1637" s="48"/>
    </row>
    <row r="1638" spans="1:17" x14ac:dyDescent="0.25">
      <c r="A1638" s="44">
        <f t="shared" si="82"/>
        <v>1637</v>
      </c>
      <c r="B1638" s="44" t="s">
        <v>2394</v>
      </c>
      <c r="C1638" s="44" t="s">
        <v>2139</v>
      </c>
      <c r="D1638" s="45">
        <v>3.8541666666666663E-3</v>
      </c>
      <c r="E1638" s="44"/>
      <c r="F1638" s="45">
        <f>Curso[[#This Row],[Tempo]]*$AG$4</f>
        <v>7.6435729515133667E-3</v>
      </c>
      <c r="G1638" s="46">
        <f t="shared" si="81"/>
        <v>11.825915715325227</v>
      </c>
      <c r="H1638" s="47">
        <f>_xlfn.XLOOKUP(Curso[[#This Row],[Tempo Progr Acum]],Controle[Tempo Esperado Acum],Controle[Data corrida],,1,1)</f>
        <v>44830</v>
      </c>
      <c r="I1638" s="44"/>
      <c r="J1638" s="48">
        <f ca="1">IF(Curso[[#This Row],[Data Prevista]]&gt;TODAY(),0,IF(Curso[[#This Row],[Data Prevista]]=TODAY(),3,2))</f>
        <v>0</v>
      </c>
      <c r="K1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8" s="53" t="str">
        <f>IF((Curso[[#This Row],[Estudado]]-7)&lt;$H$2,"",Curso[[#This Row],[Estudado]]-7)</f>
        <v/>
      </c>
      <c r="M1638" s="53" t="str">
        <f>IF((Curso[[#This Row],[Estudado]]-15)&lt;$H$2,"",Curso[[#This Row],[Estudado]]-15)</f>
        <v/>
      </c>
      <c r="N1638" s="53" t="str">
        <f>IF((Curso[[#This Row],[Estudado]]-30)&lt;$H$2,"",Curso[[#This Row],[Estudado]]-30)</f>
        <v/>
      </c>
      <c r="O1638" s="53" t="str">
        <f>IF((Curso[[#This Row],[Estudado]]-60)&lt;$H$2,"",Curso[[#This Row],[Estudado]]-60)</f>
        <v/>
      </c>
      <c r="P1638" s="53" t="str">
        <f>IF((Curso[[#This Row],[Estudado]]-120)&lt;$H$2,"",Curso[[#This Row],[Estudado]]-120)</f>
        <v/>
      </c>
      <c r="Q1638" s="48"/>
    </row>
    <row r="1639" spans="1:17" x14ac:dyDescent="0.25">
      <c r="A1639" s="44">
        <f t="shared" si="82"/>
        <v>1638</v>
      </c>
      <c r="B1639" s="44" t="s">
        <v>2394</v>
      </c>
      <c r="C1639" s="44" t="s">
        <v>2140</v>
      </c>
      <c r="D1639" s="45">
        <v>6.4236111111111117E-3</v>
      </c>
      <c r="E1639" s="44"/>
      <c r="F1639" s="45">
        <f>Curso[[#This Row],[Tempo]]*$AG$4</f>
        <v>1.2739288252522281E-2</v>
      </c>
      <c r="G1639" s="46">
        <f t="shared" si="81"/>
        <v>11.838655003577749</v>
      </c>
      <c r="H1639" s="47">
        <f>_xlfn.XLOOKUP(Curso[[#This Row],[Tempo Progr Acum]],Controle[Tempo Esperado Acum],Controle[Data corrida],,1,1)</f>
        <v>44830</v>
      </c>
      <c r="I1639" s="44"/>
      <c r="J1639" s="48">
        <f ca="1">IF(Curso[[#This Row],[Data Prevista]]&gt;TODAY(),0,IF(Curso[[#This Row],[Data Prevista]]=TODAY(),3,2))</f>
        <v>0</v>
      </c>
      <c r="K1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9" s="53" t="str">
        <f>IF((Curso[[#This Row],[Estudado]]-7)&lt;$H$2,"",Curso[[#This Row],[Estudado]]-7)</f>
        <v/>
      </c>
      <c r="M1639" s="53" t="str">
        <f>IF((Curso[[#This Row],[Estudado]]-15)&lt;$H$2,"",Curso[[#This Row],[Estudado]]-15)</f>
        <v/>
      </c>
      <c r="N1639" s="53" t="str">
        <f>IF((Curso[[#This Row],[Estudado]]-30)&lt;$H$2,"",Curso[[#This Row],[Estudado]]-30)</f>
        <v/>
      </c>
      <c r="O1639" s="53" t="str">
        <f>IF((Curso[[#This Row],[Estudado]]-60)&lt;$H$2,"",Curso[[#This Row],[Estudado]]-60)</f>
        <v/>
      </c>
      <c r="P1639" s="53" t="str">
        <f>IF((Curso[[#This Row],[Estudado]]-120)&lt;$H$2,"",Curso[[#This Row],[Estudado]]-120)</f>
        <v/>
      </c>
      <c r="Q1639" s="48"/>
    </row>
    <row r="1640" spans="1:17" x14ac:dyDescent="0.25">
      <c r="A1640" s="44">
        <f t="shared" si="82"/>
        <v>1639</v>
      </c>
      <c r="B1640" s="44" t="s">
        <v>2394</v>
      </c>
      <c r="C1640" s="44" t="s">
        <v>2141</v>
      </c>
      <c r="D1640" s="45">
        <v>6.0416666666666665E-3</v>
      </c>
      <c r="E1640" s="44"/>
      <c r="F1640" s="45">
        <f>Curso[[#This Row],[Tempo]]*$AG$4</f>
        <v>1.1981817059129062E-2</v>
      </c>
      <c r="G1640" s="46">
        <f t="shared" si="81"/>
        <v>11.850636820636877</v>
      </c>
      <c r="H1640" s="47">
        <f>_xlfn.XLOOKUP(Curso[[#This Row],[Tempo Progr Acum]],Controle[Tempo Esperado Acum],Controle[Data corrida],,1,1)</f>
        <v>44830</v>
      </c>
      <c r="I1640" s="44"/>
      <c r="J1640" s="48">
        <f ca="1">IF(Curso[[#This Row],[Data Prevista]]&gt;TODAY(),0,IF(Curso[[#This Row],[Data Prevista]]=TODAY(),3,2))</f>
        <v>0</v>
      </c>
      <c r="K1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0" s="53" t="str">
        <f>IF((Curso[[#This Row],[Estudado]]-7)&lt;$H$2,"",Curso[[#This Row],[Estudado]]-7)</f>
        <v/>
      </c>
      <c r="M1640" s="53" t="str">
        <f>IF((Curso[[#This Row],[Estudado]]-15)&lt;$H$2,"",Curso[[#This Row],[Estudado]]-15)</f>
        <v/>
      </c>
      <c r="N1640" s="53" t="str">
        <f>IF((Curso[[#This Row],[Estudado]]-30)&lt;$H$2,"",Curso[[#This Row],[Estudado]]-30)</f>
        <v/>
      </c>
      <c r="O1640" s="53" t="str">
        <f>IF((Curso[[#This Row],[Estudado]]-60)&lt;$H$2,"",Curso[[#This Row],[Estudado]]-60)</f>
        <v/>
      </c>
      <c r="P1640" s="53" t="str">
        <f>IF((Curso[[#This Row],[Estudado]]-120)&lt;$H$2,"",Curso[[#This Row],[Estudado]]-120)</f>
        <v/>
      </c>
      <c r="Q1640" s="48"/>
    </row>
    <row r="1641" spans="1:17" x14ac:dyDescent="0.25">
      <c r="A1641" s="44">
        <f t="shared" si="82"/>
        <v>1640</v>
      </c>
      <c r="B1641" s="44" t="s">
        <v>2394</v>
      </c>
      <c r="C1641" s="44" t="s">
        <v>2142</v>
      </c>
      <c r="D1641" s="45">
        <v>6.2268518518518523E-3</v>
      </c>
      <c r="E1641" s="44"/>
      <c r="F1641" s="45">
        <f>Curso[[#This Row],[Tempo]]*$AG$4</f>
        <v>1.2349075819562138E-2</v>
      </c>
      <c r="G1641" s="46">
        <f t="shared" si="81"/>
        <v>11.86298589645644</v>
      </c>
      <c r="H1641" s="47">
        <f>_xlfn.XLOOKUP(Curso[[#This Row],[Tempo Progr Acum]],Controle[Tempo Esperado Acum],Controle[Data corrida],,1,1)</f>
        <v>44830</v>
      </c>
      <c r="I1641" s="44"/>
      <c r="J1641" s="48">
        <f ca="1">IF(Curso[[#This Row],[Data Prevista]]&gt;TODAY(),0,IF(Curso[[#This Row],[Data Prevista]]=TODAY(),3,2))</f>
        <v>0</v>
      </c>
      <c r="K1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1" s="53" t="str">
        <f>IF((Curso[[#This Row],[Estudado]]-7)&lt;$H$2,"",Curso[[#This Row],[Estudado]]-7)</f>
        <v/>
      </c>
      <c r="M1641" s="53" t="str">
        <f>IF((Curso[[#This Row],[Estudado]]-15)&lt;$H$2,"",Curso[[#This Row],[Estudado]]-15)</f>
        <v/>
      </c>
      <c r="N1641" s="53" t="str">
        <f>IF((Curso[[#This Row],[Estudado]]-30)&lt;$H$2,"",Curso[[#This Row],[Estudado]]-30)</f>
        <v/>
      </c>
      <c r="O1641" s="53" t="str">
        <f>IF((Curso[[#This Row],[Estudado]]-60)&lt;$H$2,"",Curso[[#This Row],[Estudado]]-60)</f>
        <v/>
      </c>
      <c r="P1641" s="53" t="str">
        <f>IF((Curso[[#This Row],[Estudado]]-120)&lt;$H$2,"",Curso[[#This Row],[Estudado]]-120)</f>
        <v/>
      </c>
      <c r="Q1641" s="48"/>
    </row>
    <row r="1642" spans="1:17" x14ac:dyDescent="0.25">
      <c r="A1642" s="44">
        <f t="shared" si="82"/>
        <v>1641</v>
      </c>
      <c r="B1642" s="44" t="s">
        <v>2394</v>
      </c>
      <c r="C1642" s="44" t="s">
        <v>2143</v>
      </c>
      <c r="D1642" s="45">
        <v>4.2476851851851851E-3</v>
      </c>
      <c r="E1642" s="44"/>
      <c r="F1642" s="45">
        <f>Curso[[#This Row],[Tempo]]*$AG$4</f>
        <v>8.4239978174336511E-3</v>
      </c>
      <c r="G1642" s="46">
        <f t="shared" si="81"/>
        <v>11.871409894273874</v>
      </c>
      <c r="H1642" s="47">
        <f>_xlfn.XLOOKUP(Curso[[#This Row],[Tempo Progr Acum]],Controle[Tempo Esperado Acum],Controle[Data corrida],,1,1)</f>
        <v>44830</v>
      </c>
      <c r="I1642" s="44"/>
      <c r="J1642" s="48">
        <f ca="1">IF(Curso[[#This Row],[Data Prevista]]&gt;TODAY(),0,IF(Curso[[#This Row],[Data Prevista]]=TODAY(),3,2))</f>
        <v>0</v>
      </c>
      <c r="K1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2" s="53" t="str">
        <f>IF((Curso[[#This Row],[Estudado]]-7)&lt;$H$2,"",Curso[[#This Row],[Estudado]]-7)</f>
        <v/>
      </c>
      <c r="M1642" s="53" t="str">
        <f>IF((Curso[[#This Row],[Estudado]]-15)&lt;$H$2,"",Curso[[#This Row],[Estudado]]-15)</f>
        <v/>
      </c>
      <c r="N1642" s="53" t="str">
        <f>IF((Curso[[#This Row],[Estudado]]-30)&lt;$H$2,"",Curso[[#This Row],[Estudado]]-30)</f>
        <v/>
      </c>
      <c r="O1642" s="53" t="str">
        <f>IF((Curso[[#This Row],[Estudado]]-60)&lt;$H$2,"",Curso[[#This Row],[Estudado]]-60)</f>
        <v/>
      </c>
      <c r="P1642" s="53" t="str">
        <f>IF((Curso[[#This Row],[Estudado]]-120)&lt;$H$2,"",Curso[[#This Row],[Estudado]]-120)</f>
        <v/>
      </c>
      <c r="Q1642" s="48"/>
    </row>
    <row r="1643" spans="1:17" x14ac:dyDescent="0.25">
      <c r="A1643" s="44">
        <f t="shared" si="82"/>
        <v>1642</v>
      </c>
      <c r="B1643" s="44" t="s">
        <v>2394</v>
      </c>
      <c r="C1643" s="44" t="s">
        <v>2144</v>
      </c>
      <c r="D1643" s="45">
        <v>7.1759259259259267E-3</v>
      </c>
      <c r="E1643" s="44"/>
      <c r="F1643" s="45">
        <f>Curso[[#This Row],[Tempo]]*$AG$4</f>
        <v>1.4231276966781647E-2</v>
      </c>
      <c r="G1643" s="46">
        <f t="shared" si="81"/>
        <v>11.885641171240657</v>
      </c>
      <c r="H1643" s="47">
        <f>_xlfn.XLOOKUP(Curso[[#This Row],[Tempo Progr Acum]],Controle[Tempo Esperado Acum],Controle[Data corrida],,1,1)</f>
        <v>44830</v>
      </c>
      <c r="I1643" s="44"/>
      <c r="J1643" s="48">
        <f ca="1">IF(Curso[[#This Row],[Data Prevista]]&gt;TODAY(),0,IF(Curso[[#This Row],[Data Prevista]]=TODAY(),3,2))</f>
        <v>0</v>
      </c>
      <c r="K1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3" s="53" t="str">
        <f>IF((Curso[[#This Row],[Estudado]]-7)&lt;$H$2,"",Curso[[#This Row],[Estudado]]-7)</f>
        <v/>
      </c>
      <c r="M1643" s="53" t="str">
        <f>IF((Curso[[#This Row],[Estudado]]-15)&lt;$H$2,"",Curso[[#This Row],[Estudado]]-15)</f>
        <v/>
      </c>
      <c r="N1643" s="53" t="str">
        <f>IF((Curso[[#This Row],[Estudado]]-30)&lt;$H$2,"",Curso[[#This Row],[Estudado]]-30)</f>
        <v/>
      </c>
      <c r="O1643" s="53" t="str">
        <f>IF((Curso[[#This Row],[Estudado]]-60)&lt;$H$2,"",Curso[[#This Row],[Estudado]]-60)</f>
        <v/>
      </c>
      <c r="P1643" s="53" t="str">
        <f>IF((Curso[[#This Row],[Estudado]]-120)&lt;$H$2,"",Curso[[#This Row],[Estudado]]-120)</f>
        <v/>
      </c>
      <c r="Q1643" s="48"/>
    </row>
    <row r="1644" spans="1:17" x14ac:dyDescent="0.25">
      <c r="A1644" s="44">
        <f t="shared" si="82"/>
        <v>1643</v>
      </c>
      <c r="B1644" s="44" t="s">
        <v>2394</v>
      </c>
      <c r="C1644" s="44" t="s">
        <v>2145</v>
      </c>
      <c r="D1644" s="45">
        <v>5.5555555555555549E-3</v>
      </c>
      <c r="E1644" s="44"/>
      <c r="F1644" s="45">
        <f>Curso[[#This Row],[Tempo]]*$AG$4</f>
        <v>1.101776281299224E-2</v>
      </c>
      <c r="G1644" s="46">
        <f t="shared" si="81"/>
        <v>11.896658934053649</v>
      </c>
      <c r="H1644" s="47">
        <f>_xlfn.XLOOKUP(Curso[[#This Row],[Tempo Progr Acum]],Controle[Tempo Esperado Acum],Controle[Data corrida],,1,1)</f>
        <v>44830</v>
      </c>
      <c r="I1644" s="44"/>
      <c r="J1644" s="48">
        <f ca="1">IF(Curso[[#This Row],[Data Prevista]]&gt;TODAY(),0,IF(Curso[[#This Row],[Data Prevista]]=TODAY(),3,2))</f>
        <v>0</v>
      </c>
      <c r="K1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4" s="53" t="str">
        <f>IF((Curso[[#This Row],[Estudado]]-7)&lt;$H$2,"",Curso[[#This Row],[Estudado]]-7)</f>
        <v/>
      </c>
      <c r="M1644" s="53" t="str">
        <f>IF((Curso[[#This Row],[Estudado]]-15)&lt;$H$2,"",Curso[[#This Row],[Estudado]]-15)</f>
        <v/>
      </c>
      <c r="N1644" s="53" t="str">
        <f>IF((Curso[[#This Row],[Estudado]]-30)&lt;$H$2,"",Curso[[#This Row],[Estudado]]-30)</f>
        <v/>
      </c>
      <c r="O1644" s="53" t="str">
        <f>IF((Curso[[#This Row],[Estudado]]-60)&lt;$H$2,"",Curso[[#This Row],[Estudado]]-60)</f>
        <v/>
      </c>
      <c r="P1644" s="53" t="str">
        <f>IF((Curso[[#This Row],[Estudado]]-120)&lt;$H$2,"",Curso[[#This Row],[Estudado]]-120)</f>
        <v/>
      </c>
      <c r="Q1644" s="48"/>
    </row>
    <row r="1645" spans="1:17" x14ac:dyDescent="0.25">
      <c r="A1645" s="44">
        <f t="shared" si="82"/>
        <v>1644</v>
      </c>
      <c r="B1645" s="44" t="s">
        <v>2394</v>
      </c>
      <c r="C1645" s="44" t="s">
        <v>2146</v>
      </c>
      <c r="D1645" s="45">
        <v>5.8217592592592592E-3</v>
      </c>
      <c r="E1645" s="44"/>
      <c r="F1645" s="45">
        <f>Curso[[#This Row],[Tempo]]*$AG$4</f>
        <v>1.1545697281114787E-2</v>
      </c>
      <c r="G1645" s="46">
        <f t="shared" si="81"/>
        <v>11.908204631334764</v>
      </c>
      <c r="H1645" s="47">
        <f>_xlfn.XLOOKUP(Curso[[#This Row],[Tempo Progr Acum]],Controle[Tempo Esperado Acum],Controle[Data corrida],,1,1)</f>
        <v>44831</v>
      </c>
      <c r="I1645" s="44"/>
      <c r="J1645" s="48">
        <f ca="1">IF(Curso[[#This Row],[Data Prevista]]&gt;TODAY(),0,IF(Curso[[#This Row],[Data Prevista]]=TODAY(),3,2))</f>
        <v>0</v>
      </c>
      <c r="K1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5" s="53" t="str">
        <f>IF((Curso[[#This Row],[Estudado]]-7)&lt;$H$2,"",Curso[[#This Row],[Estudado]]-7)</f>
        <v/>
      </c>
      <c r="M1645" s="53" t="str">
        <f>IF((Curso[[#This Row],[Estudado]]-15)&lt;$H$2,"",Curso[[#This Row],[Estudado]]-15)</f>
        <v/>
      </c>
      <c r="N1645" s="53" t="str">
        <f>IF((Curso[[#This Row],[Estudado]]-30)&lt;$H$2,"",Curso[[#This Row],[Estudado]]-30)</f>
        <v/>
      </c>
      <c r="O1645" s="53" t="str">
        <f>IF((Curso[[#This Row],[Estudado]]-60)&lt;$H$2,"",Curso[[#This Row],[Estudado]]-60)</f>
        <v/>
      </c>
      <c r="P1645" s="53" t="str">
        <f>IF((Curso[[#This Row],[Estudado]]-120)&lt;$H$2,"",Curso[[#This Row],[Estudado]]-120)</f>
        <v/>
      </c>
      <c r="Q1645" s="48"/>
    </row>
    <row r="1646" spans="1:17" x14ac:dyDescent="0.25">
      <c r="A1646" s="44">
        <f t="shared" si="82"/>
        <v>1645</v>
      </c>
      <c r="B1646" s="44" t="s">
        <v>2394</v>
      </c>
      <c r="C1646" s="44" t="s">
        <v>2147</v>
      </c>
      <c r="D1646" s="45">
        <v>4.6296296296296302E-3</v>
      </c>
      <c r="E1646" s="44"/>
      <c r="F1646" s="45">
        <f>Curso[[#This Row],[Tempo]]*$AG$4</f>
        <v>9.1814690108268683E-3</v>
      </c>
      <c r="G1646" s="46">
        <f t="shared" si="81"/>
        <v>11.91738610034559</v>
      </c>
      <c r="H1646" s="47">
        <f>_xlfn.XLOOKUP(Curso[[#This Row],[Tempo Progr Acum]],Controle[Tempo Esperado Acum],Controle[Data corrida],,1,1)</f>
        <v>44831</v>
      </c>
      <c r="I1646" s="44"/>
      <c r="J1646" s="48">
        <f ca="1">IF(Curso[[#This Row],[Data Prevista]]&gt;TODAY(),0,IF(Curso[[#This Row],[Data Prevista]]=TODAY(),3,2))</f>
        <v>0</v>
      </c>
      <c r="K1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6" s="53" t="str">
        <f>IF((Curso[[#This Row],[Estudado]]-7)&lt;$H$2,"",Curso[[#This Row],[Estudado]]-7)</f>
        <v/>
      </c>
      <c r="M1646" s="53" t="str">
        <f>IF((Curso[[#This Row],[Estudado]]-15)&lt;$H$2,"",Curso[[#This Row],[Estudado]]-15)</f>
        <v/>
      </c>
      <c r="N1646" s="53" t="str">
        <f>IF((Curso[[#This Row],[Estudado]]-30)&lt;$H$2,"",Curso[[#This Row],[Estudado]]-30)</f>
        <v/>
      </c>
      <c r="O1646" s="53" t="str">
        <f>IF((Curso[[#This Row],[Estudado]]-60)&lt;$H$2,"",Curso[[#This Row],[Estudado]]-60)</f>
        <v/>
      </c>
      <c r="P1646" s="53" t="str">
        <f>IF((Curso[[#This Row],[Estudado]]-120)&lt;$H$2,"",Curso[[#This Row],[Estudado]]-120)</f>
        <v/>
      </c>
      <c r="Q1646" s="48"/>
    </row>
    <row r="1647" spans="1:17" x14ac:dyDescent="0.25">
      <c r="A1647" s="44">
        <f t="shared" si="82"/>
        <v>1646</v>
      </c>
      <c r="B1647" s="44" t="s">
        <v>2394</v>
      </c>
      <c r="C1647" s="44" t="s">
        <v>2148</v>
      </c>
      <c r="D1647" s="45">
        <v>5.0694444444444441E-3</v>
      </c>
      <c r="E1647" s="44"/>
      <c r="F1647" s="45">
        <f>Curso[[#This Row],[Tempo]]*$AG$4</f>
        <v>1.005370856685542E-2</v>
      </c>
      <c r="G1647" s="46">
        <f t="shared" si="81"/>
        <v>11.927439808912446</v>
      </c>
      <c r="H1647" s="47">
        <f>_xlfn.XLOOKUP(Curso[[#This Row],[Tempo Progr Acum]],Controle[Tempo Esperado Acum],Controle[Data corrida],,1,1)</f>
        <v>44831</v>
      </c>
      <c r="I1647" s="44"/>
      <c r="J1647" s="48">
        <f ca="1">IF(Curso[[#This Row],[Data Prevista]]&gt;TODAY(),0,IF(Curso[[#This Row],[Data Prevista]]=TODAY(),3,2))</f>
        <v>0</v>
      </c>
      <c r="K1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7" s="53" t="str">
        <f>IF((Curso[[#This Row],[Estudado]]-7)&lt;$H$2,"",Curso[[#This Row],[Estudado]]-7)</f>
        <v/>
      </c>
      <c r="M1647" s="53" t="str">
        <f>IF((Curso[[#This Row],[Estudado]]-15)&lt;$H$2,"",Curso[[#This Row],[Estudado]]-15)</f>
        <v/>
      </c>
      <c r="N1647" s="53" t="str">
        <f>IF((Curso[[#This Row],[Estudado]]-30)&lt;$H$2,"",Curso[[#This Row],[Estudado]]-30)</f>
        <v/>
      </c>
      <c r="O1647" s="53" t="str">
        <f>IF((Curso[[#This Row],[Estudado]]-60)&lt;$H$2,"",Curso[[#This Row],[Estudado]]-60)</f>
        <v/>
      </c>
      <c r="P1647" s="53" t="str">
        <f>IF((Curso[[#This Row],[Estudado]]-120)&lt;$H$2,"",Curso[[#This Row],[Estudado]]-120)</f>
        <v/>
      </c>
      <c r="Q1647" s="48"/>
    </row>
    <row r="1648" spans="1:17" x14ac:dyDescent="0.25">
      <c r="A1648" s="44">
        <f t="shared" si="82"/>
        <v>1647</v>
      </c>
      <c r="B1648" s="44" t="s">
        <v>2394</v>
      </c>
      <c r="C1648" s="44" t="s">
        <v>2149</v>
      </c>
      <c r="D1648" s="45">
        <v>5.9722222222222225E-3</v>
      </c>
      <c r="E1648" s="44"/>
      <c r="F1648" s="45">
        <f>Curso[[#This Row],[Tempo]]*$AG$4</f>
        <v>1.1844095023966661E-2</v>
      </c>
      <c r="G1648" s="46">
        <f t="shared" si="81"/>
        <v>11.939283903936413</v>
      </c>
      <c r="H1648" s="47">
        <f>_xlfn.XLOOKUP(Curso[[#This Row],[Tempo Progr Acum]],Controle[Tempo Esperado Acum],Controle[Data corrida],,1,1)</f>
        <v>44831</v>
      </c>
      <c r="I1648" s="44"/>
      <c r="J1648" s="48">
        <f ca="1">IF(Curso[[#This Row],[Data Prevista]]&gt;TODAY(),0,IF(Curso[[#This Row],[Data Prevista]]=TODAY(),3,2))</f>
        <v>0</v>
      </c>
      <c r="K1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8" s="53" t="str">
        <f>IF((Curso[[#This Row],[Estudado]]-7)&lt;$H$2,"",Curso[[#This Row],[Estudado]]-7)</f>
        <v/>
      </c>
      <c r="M1648" s="53" t="str">
        <f>IF((Curso[[#This Row],[Estudado]]-15)&lt;$H$2,"",Curso[[#This Row],[Estudado]]-15)</f>
        <v/>
      </c>
      <c r="N1648" s="53" t="str">
        <f>IF((Curso[[#This Row],[Estudado]]-30)&lt;$H$2,"",Curso[[#This Row],[Estudado]]-30)</f>
        <v/>
      </c>
      <c r="O1648" s="53" t="str">
        <f>IF((Curso[[#This Row],[Estudado]]-60)&lt;$H$2,"",Curso[[#This Row],[Estudado]]-60)</f>
        <v/>
      </c>
      <c r="P1648" s="53" t="str">
        <f>IF((Curso[[#This Row],[Estudado]]-120)&lt;$H$2,"",Curso[[#This Row],[Estudado]]-120)</f>
        <v/>
      </c>
      <c r="Q1648" s="48"/>
    </row>
    <row r="1649" spans="1:17" x14ac:dyDescent="0.25">
      <c r="A1649" s="44">
        <f t="shared" si="82"/>
        <v>1648</v>
      </c>
      <c r="B1649" s="44" t="s">
        <v>2394</v>
      </c>
      <c r="C1649" s="44" t="s">
        <v>2150</v>
      </c>
      <c r="D1649" s="45">
        <v>2.7199074074074074E-3</v>
      </c>
      <c r="E1649" s="44"/>
      <c r="F1649" s="45">
        <f>Curso[[#This Row],[Tempo]]*$AG$4</f>
        <v>5.3941130438607847E-3</v>
      </c>
      <c r="G1649" s="46">
        <f t="shared" si="81"/>
        <v>11.944678016980275</v>
      </c>
      <c r="H1649" s="47">
        <f>_xlfn.XLOOKUP(Curso[[#This Row],[Tempo Progr Acum]],Controle[Tempo Esperado Acum],Controle[Data corrida],,1,1)</f>
        <v>44831</v>
      </c>
      <c r="I1649" s="44"/>
      <c r="J1649" s="48">
        <f ca="1">IF(Curso[[#This Row],[Data Prevista]]&gt;TODAY(),0,IF(Curso[[#This Row],[Data Prevista]]=TODAY(),3,2))</f>
        <v>0</v>
      </c>
      <c r="K1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9" s="53" t="str">
        <f>IF((Curso[[#This Row],[Estudado]]-7)&lt;$H$2,"",Curso[[#This Row],[Estudado]]-7)</f>
        <v/>
      </c>
      <c r="M1649" s="53" t="str">
        <f>IF((Curso[[#This Row],[Estudado]]-15)&lt;$H$2,"",Curso[[#This Row],[Estudado]]-15)</f>
        <v/>
      </c>
      <c r="N1649" s="53" t="str">
        <f>IF((Curso[[#This Row],[Estudado]]-30)&lt;$H$2,"",Curso[[#This Row],[Estudado]]-30)</f>
        <v/>
      </c>
      <c r="O1649" s="53" t="str">
        <f>IF((Curso[[#This Row],[Estudado]]-60)&lt;$H$2,"",Curso[[#This Row],[Estudado]]-60)</f>
        <v/>
      </c>
      <c r="P1649" s="53" t="str">
        <f>IF((Curso[[#This Row],[Estudado]]-120)&lt;$H$2,"",Curso[[#This Row],[Estudado]]-120)</f>
        <v/>
      </c>
      <c r="Q1649" s="48"/>
    </row>
    <row r="1650" spans="1:17" x14ac:dyDescent="0.25">
      <c r="A1650" s="44">
        <f t="shared" si="82"/>
        <v>1649</v>
      </c>
      <c r="B1650" s="44" t="s">
        <v>2394</v>
      </c>
      <c r="C1650" s="44" t="s">
        <v>2151</v>
      </c>
      <c r="D1650" s="45">
        <v>4.363425925925926E-3</v>
      </c>
      <c r="E1650" s="44"/>
      <c r="F1650" s="45">
        <f>Curso[[#This Row],[Tempo]]*$AG$4</f>
        <v>8.6535345427043234E-3</v>
      </c>
      <c r="G1650" s="46">
        <f t="shared" si="81"/>
        <v>11.953331551522979</v>
      </c>
      <c r="H1650" s="47">
        <f>_xlfn.XLOOKUP(Curso[[#This Row],[Tempo Progr Acum]],Controle[Tempo Esperado Acum],Controle[Data corrida],,1,1)</f>
        <v>44831</v>
      </c>
      <c r="I1650" s="44"/>
      <c r="J1650" s="48">
        <f ca="1">IF(Curso[[#This Row],[Data Prevista]]&gt;TODAY(),0,IF(Curso[[#This Row],[Data Prevista]]=TODAY(),3,2))</f>
        <v>0</v>
      </c>
      <c r="K1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0" s="53" t="str">
        <f>IF((Curso[[#This Row],[Estudado]]-7)&lt;$H$2,"",Curso[[#This Row],[Estudado]]-7)</f>
        <v/>
      </c>
      <c r="M1650" s="53" t="str">
        <f>IF((Curso[[#This Row],[Estudado]]-15)&lt;$H$2,"",Curso[[#This Row],[Estudado]]-15)</f>
        <v/>
      </c>
      <c r="N1650" s="53" t="str">
        <f>IF((Curso[[#This Row],[Estudado]]-30)&lt;$H$2,"",Curso[[#This Row],[Estudado]]-30)</f>
        <v/>
      </c>
      <c r="O1650" s="53" t="str">
        <f>IF((Curso[[#This Row],[Estudado]]-60)&lt;$H$2,"",Curso[[#This Row],[Estudado]]-60)</f>
        <v/>
      </c>
      <c r="P1650" s="53" t="str">
        <f>IF((Curso[[#This Row],[Estudado]]-120)&lt;$H$2,"",Curso[[#This Row],[Estudado]]-120)</f>
        <v/>
      </c>
      <c r="Q1650" s="48"/>
    </row>
    <row r="1651" spans="1:17" x14ac:dyDescent="0.25">
      <c r="A1651" s="44">
        <f t="shared" si="82"/>
        <v>1650</v>
      </c>
      <c r="B1651" s="44" t="s">
        <v>2394</v>
      </c>
      <c r="C1651" s="44" t="s">
        <v>2152</v>
      </c>
      <c r="D1651" s="45">
        <v>3.2754629629629631E-3</v>
      </c>
      <c r="E1651" s="44"/>
      <c r="F1651" s="45">
        <f>Curso[[#This Row],[Tempo]]*$AG$4</f>
        <v>6.4958893251600095E-3</v>
      </c>
      <c r="G1651" s="46">
        <f t="shared" si="81"/>
        <v>11.959827440848139</v>
      </c>
      <c r="H1651" s="47">
        <f>_xlfn.XLOOKUP(Curso[[#This Row],[Tempo Progr Acum]],Controle[Tempo Esperado Acum],Controle[Data corrida],,1,1)</f>
        <v>44831</v>
      </c>
      <c r="I1651" s="44"/>
      <c r="J1651" s="48">
        <f ca="1">IF(Curso[[#This Row],[Data Prevista]]&gt;TODAY(),0,IF(Curso[[#This Row],[Data Prevista]]=TODAY(),3,2))</f>
        <v>0</v>
      </c>
      <c r="K1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1" s="53" t="str">
        <f>IF((Curso[[#This Row],[Estudado]]-7)&lt;$H$2,"",Curso[[#This Row],[Estudado]]-7)</f>
        <v/>
      </c>
      <c r="M1651" s="53" t="str">
        <f>IF((Curso[[#This Row],[Estudado]]-15)&lt;$H$2,"",Curso[[#This Row],[Estudado]]-15)</f>
        <v/>
      </c>
      <c r="N1651" s="53" t="str">
        <f>IF((Curso[[#This Row],[Estudado]]-30)&lt;$H$2,"",Curso[[#This Row],[Estudado]]-30)</f>
        <v/>
      </c>
      <c r="O1651" s="53" t="str">
        <f>IF((Curso[[#This Row],[Estudado]]-60)&lt;$H$2,"",Curso[[#This Row],[Estudado]]-60)</f>
        <v/>
      </c>
      <c r="P1651" s="53" t="str">
        <f>IF((Curso[[#This Row],[Estudado]]-120)&lt;$H$2,"",Curso[[#This Row],[Estudado]]-120)</f>
        <v/>
      </c>
      <c r="Q1651" s="48"/>
    </row>
    <row r="1652" spans="1:17" x14ac:dyDescent="0.25">
      <c r="A1652" s="44">
        <f t="shared" si="82"/>
        <v>1651</v>
      </c>
      <c r="B1652" s="44" t="s">
        <v>2394</v>
      </c>
      <c r="C1652" s="44" t="s">
        <v>2153</v>
      </c>
      <c r="D1652" s="45">
        <v>2.9398148148148148E-3</v>
      </c>
      <c r="E1652" s="44"/>
      <c r="F1652" s="45">
        <f>Curso[[#This Row],[Tempo]]*$AG$4</f>
        <v>5.8302328218750614E-3</v>
      </c>
      <c r="G1652" s="46">
        <f t="shared" si="81"/>
        <v>11.965657673670014</v>
      </c>
      <c r="H1652" s="47">
        <f>_xlfn.XLOOKUP(Curso[[#This Row],[Tempo Progr Acum]],Controle[Tempo Esperado Acum],Controle[Data corrida],,1,1)</f>
        <v>44831</v>
      </c>
      <c r="I1652" s="44"/>
      <c r="J1652" s="48">
        <f ca="1">IF(Curso[[#This Row],[Data Prevista]]&gt;TODAY(),0,IF(Curso[[#This Row],[Data Prevista]]=TODAY(),3,2))</f>
        <v>0</v>
      </c>
      <c r="K1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2" s="53" t="str">
        <f>IF((Curso[[#This Row],[Estudado]]-7)&lt;$H$2,"",Curso[[#This Row],[Estudado]]-7)</f>
        <v/>
      </c>
      <c r="M1652" s="53" t="str">
        <f>IF((Curso[[#This Row],[Estudado]]-15)&lt;$H$2,"",Curso[[#This Row],[Estudado]]-15)</f>
        <v/>
      </c>
      <c r="N1652" s="53" t="str">
        <f>IF((Curso[[#This Row],[Estudado]]-30)&lt;$H$2,"",Curso[[#This Row],[Estudado]]-30)</f>
        <v/>
      </c>
      <c r="O1652" s="53" t="str">
        <f>IF((Curso[[#This Row],[Estudado]]-60)&lt;$H$2,"",Curso[[#This Row],[Estudado]]-60)</f>
        <v/>
      </c>
      <c r="P1652" s="53" t="str">
        <f>IF((Curso[[#This Row],[Estudado]]-120)&lt;$H$2,"",Curso[[#This Row],[Estudado]]-120)</f>
        <v/>
      </c>
      <c r="Q1652" s="48"/>
    </row>
    <row r="1653" spans="1:17" x14ac:dyDescent="0.25">
      <c r="A1653" s="44">
        <f t="shared" si="82"/>
        <v>1652</v>
      </c>
      <c r="B1653" s="44" t="s">
        <v>2394</v>
      </c>
      <c r="C1653" s="44" t="s">
        <v>68</v>
      </c>
      <c r="D1653" s="45">
        <v>0</v>
      </c>
      <c r="E1653" s="44"/>
      <c r="F1653" s="45">
        <f>Curso[[#This Row],[Tempo]]*$AG$4</f>
        <v>0</v>
      </c>
      <c r="G1653" s="46">
        <f t="shared" si="81"/>
        <v>11.965657673670014</v>
      </c>
      <c r="H1653" s="47">
        <f>_xlfn.XLOOKUP(Curso[[#This Row],[Tempo Progr Acum]],Controle[Tempo Esperado Acum],Controle[Data corrida],,1,1)</f>
        <v>44831</v>
      </c>
      <c r="I1653" s="44"/>
      <c r="J1653" s="48">
        <f ca="1">IF(Curso[[#This Row],[Data Prevista]]&gt;TODAY(),0,IF(Curso[[#This Row],[Data Prevista]]=TODAY(),3,2))</f>
        <v>0</v>
      </c>
      <c r="K1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3" s="53" t="str">
        <f>IF((Curso[[#This Row],[Estudado]]-7)&lt;$H$2,"",Curso[[#This Row],[Estudado]]-7)</f>
        <v/>
      </c>
      <c r="M1653" s="53" t="str">
        <f>IF((Curso[[#This Row],[Estudado]]-15)&lt;$H$2,"",Curso[[#This Row],[Estudado]]-15)</f>
        <v/>
      </c>
      <c r="N1653" s="53" t="str">
        <f>IF((Curso[[#This Row],[Estudado]]-30)&lt;$H$2,"",Curso[[#This Row],[Estudado]]-30)</f>
        <v/>
      </c>
      <c r="O1653" s="53" t="str">
        <f>IF((Curso[[#This Row],[Estudado]]-60)&lt;$H$2,"",Curso[[#This Row],[Estudado]]-60)</f>
        <v/>
      </c>
      <c r="P1653" s="53" t="str">
        <f>IF((Curso[[#This Row],[Estudado]]-120)&lt;$H$2,"",Curso[[#This Row],[Estudado]]-120)</f>
        <v/>
      </c>
      <c r="Q1653" s="48"/>
    </row>
    <row r="1654" spans="1:17" x14ac:dyDescent="0.25">
      <c r="A1654" s="44">
        <f t="shared" si="82"/>
        <v>1653</v>
      </c>
      <c r="B1654" s="44" t="s">
        <v>2394</v>
      </c>
      <c r="C1654" s="44" t="s">
        <v>70</v>
      </c>
      <c r="D1654" s="45">
        <v>0</v>
      </c>
      <c r="E1654" s="44"/>
      <c r="F1654" s="45">
        <f>Curso[[#This Row],[Tempo]]*$AG$4</f>
        <v>0</v>
      </c>
      <c r="G1654" s="46">
        <f t="shared" si="81"/>
        <v>11.965657673670014</v>
      </c>
      <c r="H1654" s="47">
        <f>_xlfn.XLOOKUP(Curso[[#This Row],[Tempo Progr Acum]],Controle[Tempo Esperado Acum],Controle[Data corrida],,1,1)</f>
        <v>44831</v>
      </c>
      <c r="I1654" s="44"/>
      <c r="J1654" s="48">
        <f ca="1">IF(Curso[[#This Row],[Data Prevista]]&gt;TODAY(),0,IF(Curso[[#This Row],[Data Prevista]]=TODAY(),3,2))</f>
        <v>0</v>
      </c>
      <c r="K1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4" s="53" t="str">
        <f>IF((Curso[[#This Row],[Estudado]]-7)&lt;$H$2,"",Curso[[#This Row],[Estudado]]-7)</f>
        <v/>
      </c>
      <c r="M1654" s="53" t="str">
        <f>IF((Curso[[#This Row],[Estudado]]-15)&lt;$H$2,"",Curso[[#This Row],[Estudado]]-15)</f>
        <v/>
      </c>
      <c r="N1654" s="53" t="str">
        <f>IF((Curso[[#This Row],[Estudado]]-30)&lt;$H$2,"",Curso[[#This Row],[Estudado]]-30)</f>
        <v/>
      </c>
      <c r="O1654" s="53" t="str">
        <f>IF((Curso[[#This Row],[Estudado]]-60)&lt;$H$2,"",Curso[[#This Row],[Estudado]]-60)</f>
        <v/>
      </c>
      <c r="P1654" s="53" t="str">
        <f>IF((Curso[[#This Row],[Estudado]]-120)&lt;$H$2,"",Curso[[#This Row],[Estudado]]-120)</f>
        <v/>
      </c>
      <c r="Q1654" s="48"/>
    </row>
    <row r="1655" spans="1:17" x14ac:dyDescent="0.25">
      <c r="A1655" s="44">
        <f t="shared" si="82"/>
        <v>1654</v>
      </c>
      <c r="B1655" s="44" t="s">
        <v>2394</v>
      </c>
      <c r="C1655" s="44" t="s">
        <v>341</v>
      </c>
      <c r="D1655" s="45">
        <v>0</v>
      </c>
      <c r="E1655" s="44"/>
      <c r="F1655" s="45">
        <f>Curso[[#This Row],[Tempo]]*$AG$4</f>
        <v>0</v>
      </c>
      <c r="G1655" s="46">
        <f t="shared" si="81"/>
        <v>11.965657673670014</v>
      </c>
      <c r="H1655" s="47">
        <f>_xlfn.XLOOKUP(Curso[[#This Row],[Tempo Progr Acum]],Controle[Tempo Esperado Acum],Controle[Data corrida],,1,1)</f>
        <v>44831</v>
      </c>
      <c r="I1655" s="44"/>
      <c r="J1655" s="48">
        <f ca="1">IF(Curso[[#This Row],[Data Prevista]]&gt;TODAY(),0,IF(Curso[[#This Row],[Data Prevista]]=TODAY(),3,2))</f>
        <v>0</v>
      </c>
      <c r="K1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5" s="53" t="str">
        <f>IF((Curso[[#This Row],[Estudado]]-7)&lt;$H$2,"",Curso[[#This Row],[Estudado]]-7)</f>
        <v/>
      </c>
      <c r="M1655" s="53" t="str">
        <f>IF((Curso[[#This Row],[Estudado]]-15)&lt;$H$2,"",Curso[[#This Row],[Estudado]]-15)</f>
        <v/>
      </c>
      <c r="N1655" s="53" t="str">
        <f>IF((Curso[[#This Row],[Estudado]]-30)&lt;$H$2,"",Curso[[#This Row],[Estudado]]-30)</f>
        <v/>
      </c>
      <c r="O1655" s="53" t="str">
        <f>IF((Curso[[#This Row],[Estudado]]-60)&lt;$H$2,"",Curso[[#This Row],[Estudado]]-60)</f>
        <v/>
      </c>
      <c r="P1655" s="53" t="str">
        <f>IF((Curso[[#This Row],[Estudado]]-120)&lt;$H$2,"",Curso[[#This Row],[Estudado]]-120)</f>
        <v/>
      </c>
      <c r="Q1655" s="48"/>
    </row>
    <row r="1656" spans="1:17" x14ac:dyDescent="0.25">
      <c r="A1656" s="44">
        <f t="shared" si="82"/>
        <v>1655</v>
      </c>
      <c r="B1656" s="44" t="s">
        <v>2394</v>
      </c>
      <c r="C1656" s="44" t="s">
        <v>39</v>
      </c>
      <c r="D1656" s="45">
        <v>0</v>
      </c>
      <c r="E1656" s="44"/>
      <c r="F1656" s="45">
        <f>Curso[[#This Row],[Tempo]]*$AG$4</f>
        <v>0</v>
      </c>
      <c r="G1656" s="46">
        <f t="shared" si="81"/>
        <v>11.965657673670014</v>
      </c>
      <c r="H1656" s="47">
        <f>_xlfn.XLOOKUP(Curso[[#This Row],[Tempo Progr Acum]],Controle[Tempo Esperado Acum],Controle[Data corrida],,1,1)</f>
        <v>44831</v>
      </c>
      <c r="I1656" s="44"/>
      <c r="J1656" s="48">
        <f ca="1">IF(Curso[[#This Row],[Data Prevista]]&gt;TODAY(),0,IF(Curso[[#This Row],[Data Prevista]]=TODAY(),3,2))</f>
        <v>0</v>
      </c>
      <c r="K1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6" s="53" t="str">
        <f>IF((Curso[[#This Row],[Estudado]]-7)&lt;$H$2,"",Curso[[#This Row],[Estudado]]-7)</f>
        <v/>
      </c>
      <c r="M1656" s="53" t="str">
        <f>IF((Curso[[#This Row],[Estudado]]-15)&lt;$H$2,"",Curso[[#This Row],[Estudado]]-15)</f>
        <v/>
      </c>
      <c r="N1656" s="53" t="str">
        <f>IF((Curso[[#This Row],[Estudado]]-30)&lt;$H$2,"",Curso[[#This Row],[Estudado]]-30)</f>
        <v/>
      </c>
      <c r="O1656" s="53" t="str">
        <f>IF((Curso[[#This Row],[Estudado]]-60)&lt;$H$2,"",Curso[[#This Row],[Estudado]]-60)</f>
        <v/>
      </c>
      <c r="P1656" s="53" t="str">
        <f>IF((Curso[[#This Row],[Estudado]]-120)&lt;$H$2,"",Curso[[#This Row],[Estudado]]-120)</f>
        <v/>
      </c>
      <c r="Q1656" s="48"/>
    </row>
    <row r="1657" spans="1:17" x14ac:dyDescent="0.25">
      <c r="A1657" s="44">
        <f t="shared" si="82"/>
        <v>1656</v>
      </c>
      <c r="B1657" s="44" t="s">
        <v>2394</v>
      </c>
      <c r="C1657" s="44" t="s">
        <v>42</v>
      </c>
      <c r="D1657" s="45">
        <v>2.3032407407407402E-3</v>
      </c>
      <c r="E1657" s="44"/>
      <c r="F1657" s="45">
        <f>Curso[[#This Row],[Tempo]]*$AG$4</f>
        <v>4.5677808328863662E-3</v>
      </c>
      <c r="G1657" s="46">
        <f t="shared" si="81"/>
        <v>11.9702254545029</v>
      </c>
      <c r="H1657" s="47">
        <f>_xlfn.XLOOKUP(Curso[[#This Row],[Tempo Progr Acum]],Controle[Tempo Esperado Acum],Controle[Data corrida],,1,1)</f>
        <v>44831</v>
      </c>
      <c r="I1657" s="44"/>
      <c r="J1657" s="48">
        <f ca="1">IF(Curso[[#This Row],[Data Prevista]]&gt;TODAY(),0,IF(Curso[[#This Row],[Data Prevista]]=TODAY(),3,2))</f>
        <v>0</v>
      </c>
      <c r="K1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7" s="53" t="str">
        <f>IF((Curso[[#This Row],[Estudado]]-7)&lt;$H$2,"",Curso[[#This Row],[Estudado]]-7)</f>
        <v/>
      </c>
      <c r="M1657" s="53" t="str">
        <f>IF((Curso[[#This Row],[Estudado]]-15)&lt;$H$2,"",Curso[[#This Row],[Estudado]]-15)</f>
        <v/>
      </c>
      <c r="N1657" s="53" t="str">
        <f>IF((Curso[[#This Row],[Estudado]]-30)&lt;$H$2,"",Curso[[#This Row],[Estudado]]-30)</f>
        <v/>
      </c>
      <c r="O1657" s="53" t="str">
        <f>IF((Curso[[#This Row],[Estudado]]-60)&lt;$H$2,"",Curso[[#This Row],[Estudado]]-60)</f>
        <v/>
      </c>
      <c r="P1657" s="53" t="str">
        <f>IF((Curso[[#This Row],[Estudado]]-120)&lt;$H$2,"",Curso[[#This Row],[Estudado]]-120)</f>
        <v/>
      </c>
      <c r="Q1657" s="48"/>
    </row>
    <row r="1658" spans="1:17" x14ac:dyDescent="0.25">
      <c r="A1658" s="44">
        <f t="shared" si="82"/>
        <v>1657</v>
      </c>
      <c r="B1658" s="44" t="s">
        <v>2394</v>
      </c>
      <c r="C1658" s="44" t="s">
        <v>2154</v>
      </c>
      <c r="D1658" s="45">
        <v>3.4259259259259264E-3</v>
      </c>
      <c r="E1658" s="44"/>
      <c r="F1658" s="45">
        <f>Curso[[#This Row],[Tempo]]*$AG$4</f>
        <v>6.794287068011883E-3</v>
      </c>
      <c r="G1658" s="46">
        <f t="shared" si="81"/>
        <v>11.977019741570912</v>
      </c>
      <c r="H1658" s="47">
        <f>_xlfn.XLOOKUP(Curso[[#This Row],[Tempo Progr Acum]],Controle[Tempo Esperado Acum],Controle[Data corrida],,1,1)</f>
        <v>44831</v>
      </c>
      <c r="I1658" s="44"/>
      <c r="J1658" s="48">
        <f ca="1">IF(Curso[[#This Row],[Data Prevista]]&gt;TODAY(),0,IF(Curso[[#This Row],[Data Prevista]]=TODAY(),3,2))</f>
        <v>0</v>
      </c>
      <c r="K1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8" s="53" t="str">
        <f>IF((Curso[[#This Row],[Estudado]]-7)&lt;$H$2,"",Curso[[#This Row],[Estudado]]-7)</f>
        <v/>
      </c>
      <c r="M1658" s="53" t="str">
        <f>IF((Curso[[#This Row],[Estudado]]-15)&lt;$H$2,"",Curso[[#This Row],[Estudado]]-15)</f>
        <v/>
      </c>
      <c r="N1658" s="53" t="str">
        <f>IF((Curso[[#This Row],[Estudado]]-30)&lt;$H$2,"",Curso[[#This Row],[Estudado]]-30)</f>
        <v/>
      </c>
      <c r="O1658" s="53" t="str">
        <f>IF((Curso[[#This Row],[Estudado]]-60)&lt;$H$2,"",Curso[[#This Row],[Estudado]]-60)</f>
        <v/>
      </c>
      <c r="P1658" s="53" t="str">
        <f>IF((Curso[[#This Row],[Estudado]]-120)&lt;$H$2,"",Curso[[#This Row],[Estudado]]-120)</f>
        <v/>
      </c>
      <c r="Q1658" s="48"/>
    </row>
    <row r="1659" spans="1:17" x14ac:dyDescent="0.25">
      <c r="A1659" s="44">
        <f t="shared" si="82"/>
        <v>1658</v>
      </c>
      <c r="B1659" s="44" t="s">
        <v>2394</v>
      </c>
      <c r="C1659" s="44" t="s">
        <v>2155</v>
      </c>
      <c r="D1659" s="45">
        <v>2.6273148148148145E-3</v>
      </c>
      <c r="E1659" s="44"/>
      <c r="F1659" s="45">
        <f>Curso[[#This Row],[Tempo]]*$AG$4</f>
        <v>5.2104836636442473E-3</v>
      </c>
      <c r="G1659" s="46">
        <f t="shared" si="81"/>
        <v>11.982230225234556</v>
      </c>
      <c r="H1659" s="47">
        <f>_xlfn.XLOOKUP(Curso[[#This Row],[Tempo Progr Acum]],Controle[Tempo Esperado Acum],Controle[Data corrida],,1,1)</f>
        <v>44831</v>
      </c>
      <c r="I1659" s="44"/>
      <c r="J1659" s="48">
        <f ca="1">IF(Curso[[#This Row],[Data Prevista]]&gt;TODAY(),0,IF(Curso[[#This Row],[Data Prevista]]=TODAY(),3,2))</f>
        <v>0</v>
      </c>
      <c r="K1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9" s="53" t="str">
        <f>IF((Curso[[#This Row],[Estudado]]-7)&lt;$H$2,"",Curso[[#This Row],[Estudado]]-7)</f>
        <v/>
      </c>
      <c r="M1659" s="53" t="str">
        <f>IF((Curso[[#This Row],[Estudado]]-15)&lt;$H$2,"",Curso[[#This Row],[Estudado]]-15)</f>
        <v/>
      </c>
      <c r="N1659" s="53" t="str">
        <f>IF((Curso[[#This Row],[Estudado]]-30)&lt;$H$2,"",Curso[[#This Row],[Estudado]]-30)</f>
        <v/>
      </c>
      <c r="O1659" s="53" t="str">
        <f>IF((Curso[[#This Row],[Estudado]]-60)&lt;$H$2,"",Curso[[#This Row],[Estudado]]-60)</f>
        <v/>
      </c>
      <c r="P1659" s="53" t="str">
        <f>IF((Curso[[#This Row],[Estudado]]-120)&lt;$H$2,"",Curso[[#This Row],[Estudado]]-120)</f>
        <v/>
      </c>
      <c r="Q1659" s="48"/>
    </row>
    <row r="1660" spans="1:17" x14ac:dyDescent="0.25">
      <c r="A1660" s="44">
        <f t="shared" si="82"/>
        <v>1659</v>
      </c>
      <c r="B1660" s="44" t="s">
        <v>2394</v>
      </c>
      <c r="C1660" s="44" t="s">
        <v>2156</v>
      </c>
      <c r="D1660" s="45">
        <v>0</v>
      </c>
      <c r="E1660" s="44"/>
      <c r="F1660" s="45">
        <f>Curso[[#This Row],[Tempo]]*$AG$4</f>
        <v>0</v>
      </c>
      <c r="G1660" s="46">
        <f t="shared" si="81"/>
        <v>11.982230225234556</v>
      </c>
      <c r="H1660" s="47">
        <f>_xlfn.XLOOKUP(Curso[[#This Row],[Tempo Progr Acum]],Controle[Tempo Esperado Acum],Controle[Data corrida],,1,1)</f>
        <v>44831</v>
      </c>
      <c r="I1660" s="44"/>
      <c r="J1660" s="48">
        <f ca="1">IF(Curso[[#This Row],[Data Prevista]]&gt;TODAY(),0,IF(Curso[[#This Row],[Data Prevista]]=TODAY(),3,2))</f>
        <v>0</v>
      </c>
      <c r="K1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0" s="53" t="str">
        <f>IF((Curso[[#This Row],[Estudado]]-7)&lt;$H$2,"",Curso[[#This Row],[Estudado]]-7)</f>
        <v/>
      </c>
      <c r="M1660" s="53" t="str">
        <f>IF((Curso[[#This Row],[Estudado]]-15)&lt;$H$2,"",Curso[[#This Row],[Estudado]]-15)</f>
        <v/>
      </c>
      <c r="N1660" s="53" t="str">
        <f>IF((Curso[[#This Row],[Estudado]]-30)&lt;$H$2,"",Curso[[#This Row],[Estudado]]-30)</f>
        <v/>
      </c>
      <c r="O1660" s="53" t="str">
        <f>IF((Curso[[#This Row],[Estudado]]-60)&lt;$H$2,"",Curso[[#This Row],[Estudado]]-60)</f>
        <v/>
      </c>
      <c r="P1660" s="53" t="str">
        <f>IF((Curso[[#This Row],[Estudado]]-120)&lt;$H$2,"",Curso[[#This Row],[Estudado]]-120)</f>
        <v/>
      </c>
      <c r="Q1660" s="48"/>
    </row>
    <row r="1661" spans="1:17" x14ac:dyDescent="0.25">
      <c r="A1661" s="44">
        <f t="shared" si="82"/>
        <v>1660</v>
      </c>
      <c r="B1661" s="44" t="s">
        <v>2394</v>
      </c>
      <c r="C1661" s="44" t="s">
        <v>2157</v>
      </c>
      <c r="D1661" s="45">
        <v>0</v>
      </c>
      <c r="E1661" s="44"/>
      <c r="F1661" s="45">
        <f>Curso[[#This Row],[Tempo]]*$AG$4</f>
        <v>0</v>
      </c>
      <c r="G1661" s="46">
        <f t="shared" si="81"/>
        <v>11.982230225234556</v>
      </c>
      <c r="H1661" s="47">
        <f>_xlfn.XLOOKUP(Curso[[#This Row],[Tempo Progr Acum]],Controle[Tempo Esperado Acum],Controle[Data corrida],,1,1)</f>
        <v>44831</v>
      </c>
      <c r="I1661" s="44"/>
      <c r="J1661" s="48">
        <f ca="1">IF(Curso[[#This Row],[Data Prevista]]&gt;TODAY(),0,IF(Curso[[#This Row],[Data Prevista]]=TODAY(),3,2))</f>
        <v>0</v>
      </c>
      <c r="K1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1" s="53" t="str">
        <f>IF((Curso[[#This Row],[Estudado]]-7)&lt;$H$2,"",Curso[[#This Row],[Estudado]]-7)</f>
        <v/>
      </c>
      <c r="M1661" s="53" t="str">
        <f>IF((Curso[[#This Row],[Estudado]]-15)&lt;$H$2,"",Curso[[#This Row],[Estudado]]-15)</f>
        <v/>
      </c>
      <c r="N1661" s="53" t="str">
        <f>IF((Curso[[#This Row],[Estudado]]-30)&lt;$H$2,"",Curso[[#This Row],[Estudado]]-30)</f>
        <v/>
      </c>
      <c r="O1661" s="53" t="str">
        <f>IF((Curso[[#This Row],[Estudado]]-60)&lt;$H$2,"",Curso[[#This Row],[Estudado]]-60)</f>
        <v/>
      </c>
      <c r="P1661" s="53" t="str">
        <f>IF((Curso[[#This Row],[Estudado]]-120)&lt;$H$2,"",Curso[[#This Row],[Estudado]]-120)</f>
        <v/>
      </c>
      <c r="Q1661" s="48"/>
    </row>
    <row r="1662" spans="1:17" x14ac:dyDescent="0.25">
      <c r="A1662" s="44">
        <f t="shared" si="82"/>
        <v>1661</v>
      </c>
      <c r="B1662" s="44" t="s">
        <v>2394</v>
      </c>
      <c r="C1662" s="44" t="s">
        <v>2158</v>
      </c>
      <c r="D1662" s="45">
        <v>5.3356481481481484E-3</v>
      </c>
      <c r="E1662" s="44"/>
      <c r="F1662" s="45">
        <f>Curso[[#This Row],[Tempo]]*$AG$4</f>
        <v>1.0581643034977965E-2</v>
      </c>
      <c r="G1662" s="46">
        <f t="shared" si="81"/>
        <v>11.992811868269534</v>
      </c>
      <c r="H1662" s="47">
        <f>_xlfn.XLOOKUP(Curso[[#This Row],[Tempo Progr Acum]],Controle[Tempo Esperado Acum],Controle[Data corrida],,1,1)</f>
        <v>44832</v>
      </c>
      <c r="I1662" s="44"/>
      <c r="J1662" s="48">
        <f ca="1">IF(Curso[[#This Row],[Data Prevista]]&gt;TODAY(),0,IF(Curso[[#This Row],[Data Prevista]]=TODAY(),3,2))</f>
        <v>0</v>
      </c>
      <c r="K1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2" s="53" t="str">
        <f>IF((Curso[[#This Row],[Estudado]]-7)&lt;$H$2,"",Curso[[#This Row],[Estudado]]-7)</f>
        <v/>
      </c>
      <c r="M1662" s="53" t="str">
        <f>IF((Curso[[#This Row],[Estudado]]-15)&lt;$H$2,"",Curso[[#This Row],[Estudado]]-15)</f>
        <v/>
      </c>
      <c r="N1662" s="53" t="str">
        <f>IF((Curso[[#This Row],[Estudado]]-30)&lt;$H$2,"",Curso[[#This Row],[Estudado]]-30)</f>
        <v/>
      </c>
      <c r="O1662" s="53" t="str">
        <f>IF((Curso[[#This Row],[Estudado]]-60)&lt;$H$2,"",Curso[[#This Row],[Estudado]]-60)</f>
        <v/>
      </c>
      <c r="P1662" s="53" t="str">
        <f>IF((Curso[[#This Row],[Estudado]]-120)&lt;$H$2,"",Curso[[#This Row],[Estudado]]-120)</f>
        <v/>
      </c>
      <c r="Q1662" s="48"/>
    </row>
    <row r="1663" spans="1:17" x14ac:dyDescent="0.25">
      <c r="A1663" s="44">
        <f t="shared" si="82"/>
        <v>1662</v>
      </c>
      <c r="B1663" s="44" t="s">
        <v>2394</v>
      </c>
      <c r="C1663" s="44" t="s">
        <v>2159</v>
      </c>
      <c r="D1663" s="45">
        <v>2.6157407407407405E-3</v>
      </c>
      <c r="E1663" s="44"/>
      <c r="F1663" s="45">
        <f>Curso[[#This Row],[Tempo]]*$AG$4</f>
        <v>5.1875299911171803E-3</v>
      </c>
      <c r="G1663" s="46">
        <f t="shared" si="81"/>
        <v>11.997999398260651</v>
      </c>
      <c r="H1663" s="47">
        <f>_xlfn.XLOOKUP(Curso[[#This Row],[Tempo Progr Acum]],Controle[Tempo Esperado Acum],Controle[Data corrida],,1,1)</f>
        <v>44832</v>
      </c>
      <c r="I1663" s="44"/>
      <c r="J1663" s="48">
        <f ca="1">IF(Curso[[#This Row],[Data Prevista]]&gt;TODAY(),0,IF(Curso[[#This Row],[Data Prevista]]=TODAY(),3,2))</f>
        <v>0</v>
      </c>
      <c r="K1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3" s="53" t="str">
        <f>IF((Curso[[#This Row],[Estudado]]-7)&lt;$H$2,"",Curso[[#This Row],[Estudado]]-7)</f>
        <v/>
      </c>
      <c r="M1663" s="53" t="str">
        <f>IF((Curso[[#This Row],[Estudado]]-15)&lt;$H$2,"",Curso[[#This Row],[Estudado]]-15)</f>
        <v/>
      </c>
      <c r="N1663" s="53" t="str">
        <f>IF((Curso[[#This Row],[Estudado]]-30)&lt;$H$2,"",Curso[[#This Row],[Estudado]]-30)</f>
        <v/>
      </c>
      <c r="O1663" s="53" t="str">
        <f>IF((Curso[[#This Row],[Estudado]]-60)&lt;$H$2,"",Curso[[#This Row],[Estudado]]-60)</f>
        <v/>
      </c>
      <c r="P1663" s="53" t="str">
        <f>IF((Curso[[#This Row],[Estudado]]-120)&lt;$H$2,"",Curso[[#This Row],[Estudado]]-120)</f>
        <v/>
      </c>
      <c r="Q1663" s="48"/>
    </row>
    <row r="1664" spans="1:17" x14ac:dyDescent="0.25">
      <c r="A1664" s="44">
        <f t="shared" si="82"/>
        <v>1663</v>
      </c>
      <c r="B1664" s="44" t="s">
        <v>2394</v>
      </c>
      <c r="C1664" s="44" t="s">
        <v>2160</v>
      </c>
      <c r="D1664" s="45">
        <v>6.3078703703703708E-3</v>
      </c>
      <c r="E1664" s="44"/>
      <c r="F1664" s="45">
        <f>Curso[[#This Row],[Tempo]]*$AG$4</f>
        <v>1.2509751527251608E-2</v>
      </c>
      <c r="G1664" s="46">
        <f t="shared" si="81"/>
        <v>12.010509149787902</v>
      </c>
      <c r="H1664" s="47">
        <f>_xlfn.XLOOKUP(Curso[[#This Row],[Tempo Progr Acum]],Controle[Tempo Esperado Acum],Controle[Data corrida],,1,1)</f>
        <v>44832</v>
      </c>
      <c r="I1664" s="44"/>
      <c r="J1664" s="48">
        <f ca="1">IF(Curso[[#This Row],[Data Prevista]]&gt;TODAY(),0,IF(Curso[[#This Row],[Data Prevista]]=TODAY(),3,2))</f>
        <v>0</v>
      </c>
      <c r="K1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4" s="53" t="str">
        <f>IF((Curso[[#This Row],[Estudado]]-7)&lt;$H$2,"",Curso[[#This Row],[Estudado]]-7)</f>
        <v/>
      </c>
      <c r="M1664" s="53" t="str">
        <f>IF((Curso[[#This Row],[Estudado]]-15)&lt;$H$2,"",Curso[[#This Row],[Estudado]]-15)</f>
        <v/>
      </c>
      <c r="N1664" s="53" t="str">
        <f>IF((Curso[[#This Row],[Estudado]]-30)&lt;$H$2,"",Curso[[#This Row],[Estudado]]-30)</f>
        <v/>
      </c>
      <c r="O1664" s="53" t="str">
        <f>IF((Curso[[#This Row],[Estudado]]-60)&lt;$H$2,"",Curso[[#This Row],[Estudado]]-60)</f>
        <v/>
      </c>
      <c r="P1664" s="53" t="str">
        <f>IF((Curso[[#This Row],[Estudado]]-120)&lt;$H$2,"",Curso[[#This Row],[Estudado]]-120)</f>
        <v/>
      </c>
      <c r="Q1664" s="48"/>
    </row>
    <row r="1665" spans="1:17" x14ac:dyDescent="0.25">
      <c r="A1665" s="44">
        <f t="shared" si="82"/>
        <v>1664</v>
      </c>
      <c r="B1665" s="44" t="s">
        <v>2394</v>
      </c>
      <c r="C1665" s="44" t="s">
        <v>2161</v>
      </c>
      <c r="D1665" s="45">
        <v>6.8865740740740736E-3</v>
      </c>
      <c r="E1665" s="44"/>
      <c r="F1665" s="45">
        <f>Curso[[#This Row],[Tempo]]*$AG$4</f>
        <v>1.3657435153604965E-2</v>
      </c>
      <c r="G1665" s="46">
        <f t="shared" si="81"/>
        <v>12.024166584941508</v>
      </c>
      <c r="H1665" s="47">
        <f>_xlfn.XLOOKUP(Curso[[#This Row],[Tempo Progr Acum]],Controle[Tempo Esperado Acum],Controle[Data corrida],,1,1)</f>
        <v>44832</v>
      </c>
      <c r="I1665" s="44"/>
      <c r="J1665" s="48">
        <f ca="1">IF(Curso[[#This Row],[Data Prevista]]&gt;TODAY(),0,IF(Curso[[#This Row],[Data Prevista]]=TODAY(),3,2))</f>
        <v>0</v>
      </c>
      <c r="K1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5" s="53" t="str">
        <f>IF((Curso[[#This Row],[Estudado]]-7)&lt;$H$2,"",Curso[[#This Row],[Estudado]]-7)</f>
        <v/>
      </c>
      <c r="M1665" s="53" t="str">
        <f>IF((Curso[[#This Row],[Estudado]]-15)&lt;$H$2,"",Curso[[#This Row],[Estudado]]-15)</f>
        <v/>
      </c>
      <c r="N1665" s="53" t="str">
        <f>IF((Curso[[#This Row],[Estudado]]-30)&lt;$H$2,"",Curso[[#This Row],[Estudado]]-30)</f>
        <v/>
      </c>
      <c r="O1665" s="53" t="str">
        <f>IF((Curso[[#This Row],[Estudado]]-60)&lt;$H$2,"",Curso[[#This Row],[Estudado]]-60)</f>
        <v/>
      </c>
      <c r="P1665" s="53" t="str">
        <f>IF((Curso[[#This Row],[Estudado]]-120)&lt;$H$2,"",Curso[[#This Row],[Estudado]]-120)</f>
        <v/>
      </c>
      <c r="Q1665" s="48"/>
    </row>
    <row r="1666" spans="1:17" x14ac:dyDescent="0.25">
      <c r="A1666" s="44">
        <f t="shared" si="82"/>
        <v>1665</v>
      </c>
      <c r="B1666" s="44" t="s">
        <v>2394</v>
      </c>
      <c r="C1666" s="44" t="s">
        <v>2162</v>
      </c>
      <c r="D1666" s="45">
        <v>4.0972222222222226E-3</v>
      </c>
      <c r="E1666" s="44"/>
      <c r="F1666" s="45">
        <f>Curso[[#This Row],[Tempo]]*$AG$4</f>
        <v>8.1256000745817784E-3</v>
      </c>
      <c r="G1666" s="46">
        <f t="shared" si="81"/>
        <v>12.03229218501609</v>
      </c>
      <c r="H1666" s="47">
        <f>_xlfn.XLOOKUP(Curso[[#This Row],[Tempo Progr Acum]],Controle[Tempo Esperado Acum],Controle[Data corrida],,1,1)</f>
        <v>44832</v>
      </c>
      <c r="I1666" s="44"/>
      <c r="J1666" s="48">
        <f ca="1">IF(Curso[[#This Row],[Data Prevista]]&gt;TODAY(),0,IF(Curso[[#This Row],[Data Prevista]]=TODAY(),3,2))</f>
        <v>0</v>
      </c>
      <c r="K1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6" s="53" t="str">
        <f>IF((Curso[[#This Row],[Estudado]]-7)&lt;$H$2,"",Curso[[#This Row],[Estudado]]-7)</f>
        <v/>
      </c>
      <c r="M1666" s="53" t="str">
        <f>IF((Curso[[#This Row],[Estudado]]-15)&lt;$H$2,"",Curso[[#This Row],[Estudado]]-15)</f>
        <v/>
      </c>
      <c r="N1666" s="53" t="str">
        <f>IF((Curso[[#This Row],[Estudado]]-30)&lt;$H$2,"",Curso[[#This Row],[Estudado]]-30)</f>
        <v/>
      </c>
      <c r="O1666" s="53" t="str">
        <f>IF((Curso[[#This Row],[Estudado]]-60)&lt;$H$2,"",Curso[[#This Row],[Estudado]]-60)</f>
        <v/>
      </c>
      <c r="P1666" s="53" t="str">
        <f>IF((Curso[[#This Row],[Estudado]]-120)&lt;$H$2,"",Curso[[#This Row],[Estudado]]-120)</f>
        <v/>
      </c>
      <c r="Q1666" s="48"/>
    </row>
    <row r="1667" spans="1:17" x14ac:dyDescent="0.25">
      <c r="A1667" s="44">
        <f t="shared" si="82"/>
        <v>1666</v>
      </c>
      <c r="B1667" s="44" t="s">
        <v>2394</v>
      </c>
      <c r="C1667" s="44" t="s">
        <v>2163</v>
      </c>
      <c r="D1667" s="45">
        <v>1.5972222222222221E-3</v>
      </c>
      <c r="E1667" s="44"/>
      <c r="F1667" s="45">
        <f>Curso[[#This Row],[Tempo]]*$AG$4</f>
        <v>3.1676068087352692E-3</v>
      </c>
      <c r="G1667" s="46">
        <f t="shared" si="81"/>
        <v>12.035459791824826</v>
      </c>
      <c r="H1667" s="47">
        <f>_xlfn.XLOOKUP(Curso[[#This Row],[Tempo Progr Acum]],Controle[Tempo Esperado Acum],Controle[Data corrida],,1,1)</f>
        <v>44832</v>
      </c>
      <c r="I1667" s="44"/>
      <c r="J1667" s="48">
        <f ca="1">IF(Curso[[#This Row],[Data Prevista]]&gt;TODAY(),0,IF(Curso[[#This Row],[Data Prevista]]=TODAY(),3,2))</f>
        <v>0</v>
      </c>
      <c r="K1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7" s="53" t="str">
        <f>IF((Curso[[#This Row],[Estudado]]-7)&lt;$H$2,"",Curso[[#This Row],[Estudado]]-7)</f>
        <v/>
      </c>
      <c r="M1667" s="53" t="str">
        <f>IF((Curso[[#This Row],[Estudado]]-15)&lt;$H$2,"",Curso[[#This Row],[Estudado]]-15)</f>
        <v/>
      </c>
      <c r="N1667" s="53" t="str">
        <f>IF((Curso[[#This Row],[Estudado]]-30)&lt;$H$2,"",Curso[[#This Row],[Estudado]]-30)</f>
        <v/>
      </c>
      <c r="O1667" s="53" t="str">
        <f>IF((Curso[[#This Row],[Estudado]]-60)&lt;$H$2,"",Curso[[#This Row],[Estudado]]-60)</f>
        <v/>
      </c>
      <c r="P1667" s="53" t="str">
        <f>IF((Curso[[#This Row],[Estudado]]-120)&lt;$H$2,"",Curso[[#This Row],[Estudado]]-120)</f>
        <v/>
      </c>
      <c r="Q1667" s="48"/>
    </row>
    <row r="1668" spans="1:17" x14ac:dyDescent="0.25">
      <c r="A1668" s="44">
        <f t="shared" si="82"/>
        <v>1667</v>
      </c>
      <c r="B1668" s="44" t="s">
        <v>2394</v>
      </c>
      <c r="C1668" s="44" t="s">
        <v>2164</v>
      </c>
      <c r="D1668" s="45">
        <v>4.5717592592592589E-3</v>
      </c>
      <c r="E1668" s="44"/>
      <c r="F1668" s="45">
        <f>Curso[[#This Row],[Tempo]]*$AG$4</f>
        <v>9.0667006481915322E-3</v>
      </c>
      <c r="G1668" s="46">
        <f t="shared" ref="G1668:G1731" si="83">F1668+G1667</f>
        <v>12.044526492473016</v>
      </c>
      <c r="H1668" s="47">
        <f>_xlfn.XLOOKUP(Curso[[#This Row],[Tempo Progr Acum]],Controle[Tempo Esperado Acum],Controle[Data corrida],,1,1)</f>
        <v>44832</v>
      </c>
      <c r="I1668" s="44"/>
      <c r="J1668" s="48">
        <f ca="1">IF(Curso[[#This Row],[Data Prevista]]&gt;TODAY(),0,IF(Curso[[#This Row],[Data Prevista]]=TODAY(),3,2))</f>
        <v>0</v>
      </c>
      <c r="K1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8" s="53" t="str">
        <f>IF((Curso[[#This Row],[Estudado]]-7)&lt;$H$2,"",Curso[[#This Row],[Estudado]]-7)</f>
        <v/>
      </c>
      <c r="M1668" s="53" t="str">
        <f>IF((Curso[[#This Row],[Estudado]]-15)&lt;$H$2,"",Curso[[#This Row],[Estudado]]-15)</f>
        <v/>
      </c>
      <c r="N1668" s="53" t="str">
        <f>IF((Curso[[#This Row],[Estudado]]-30)&lt;$H$2,"",Curso[[#This Row],[Estudado]]-30)</f>
        <v/>
      </c>
      <c r="O1668" s="53" t="str">
        <f>IF((Curso[[#This Row],[Estudado]]-60)&lt;$H$2,"",Curso[[#This Row],[Estudado]]-60)</f>
        <v/>
      </c>
      <c r="P1668" s="53" t="str">
        <f>IF((Curso[[#This Row],[Estudado]]-120)&lt;$H$2,"",Curso[[#This Row],[Estudado]]-120)</f>
        <v/>
      </c>
      <c r="Q1668" s="48"/>
    </row>
    <row r="1669" spans="1:17" x14ac:dyDescent="0.25">
      <c r="A1669" s="44">
        <f t="shared" si="82"/>
        <v>1668</v>
      </c>
      <c r="B1669" s="44" t="s">
        <v>2394</v>
      </c>
      <c r="C1669" s="44" t="s">
        <v>2165</v>
      </c>
      <c r="D1669" s="45">
        <v>3.7500000000000003E-3</v>
      </c>
      <c r="E1669" s="44"/>
      <c r="F1669" s="45">
        <f>Curso[[#This Row],[Tempo]]*$AG$4</f>
        <v>7.4369898987697632E-3</v>
      </c>
      <c r="G1669" s="46">
        <f t="shared" si="83"/>
        <v>12.051963482371786</v>
      </c>
      <c r="H1669" s="47">
        <f>_xlfn.XLOOKUP(Curso[[#This Row],[Tempo Progr Acum]],Controle[Tempo Esperado Acum],Controle[Data corrida],,1,1)</f>
        <v>44832</v>
      </c>
      <c r="I1669" s="44"/>
      <c r="J1669" s="48">
        <f ca="1">IF(Curso[[#This Row],[Data Prevista]]&gt;TODAY(),0,IF(Curso[[#This Row],[Data Prevista]]=TODAY(),3,2))</f>
        <v>0</v>
      </c>
      <c r="K1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9" s="53" t="str">
        <f>IF((Curso[[#This Row],[Estudado]]-7)&lt;$H$2,"",Curso[[#This Row],[Estudado]]-7)</f>
        <v/>
      </c>
      <c r="M1669" s="53" t="str">
        <f>IF((Curso[[#This Row],[Estudado]]-15)&lt;$H$2,"",Curso[[#This Row],[Estudado]]-15)</f>
        <v/>
      </c>
      <c r="N1669" s="53" t="str">
        <f>IF((Curso[[#This Row],[Estudado]]-30)&lt;$H$2,"",Curso[[#This Row],[Estudado]]-30)</f>
        <v/>
      </c>
      <c r="O1669" s="53" t="str">
        <f>IF((Curso[[#This Row],[Estudado]]-60)&lt;$H$2,"",Curso[[#This Row],[Estudado]]-60)</f>
        <v/>
      </c>
      <c r="P1669" s="53" t="str">
        <f>IF((Curso[[#This Row],[Estudado]]-120)&lt;$H$2,"",Curso[[#This Row],[Estudado]]-120)</f>
        <v/>
      </c>
      <c r="Q1669" s="48"/>
    </row>
    <row r="1670" spans="1:17" x14ac:dyDescent="0.25">
      <c r="A1670" s="44">
        <f t="shared" ref="A1670:A1733" si="84">A1669+1</f>
        <v>1669</v>
      </c>
      <c r="B1670" s="44" t="s">
        <v>2394</v>
      </c>
      <c r="C1670" s="44" t="s">
        <v>2166</v>
      </c>
      <c r="D1670" s="45">
        <v>5.7407407407407416E-3</v>
      </c>
      <c r="E1670" s="44"/>
      <c r="F1670" s="45">
        <f>Curso[[#This Row],[Tempo]]*$AG$4</f>
        <v>1.1385021573425318E-2</v>
      </c>
      <c r="G1670" s="46">
        <f t="shared" si="83"/>
        <v>12.06334850394521</v>
      </c>
      <c r="H1670" s="47">
        <f>_xlfn.XLOOKUP(Curso[[#This Row],[Tempo Progr Acum]],Controle[Tempo Esperado Acum],Controle[Data corrida],,1,1)</f>
        <v>44832</v>
      </c>
      <c r="I1670" s="44"/>
      <c r="J1670" s="48">
        <f ca="1">IF(Curso[[#This Row],[Data Prevista]]&gt;TODAY(),0,IF(Curso[[#This Row],[Data Prevista]]=TODAY(),3,2))</f>
        <v>0</v>
      </c>
      <c r="K1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0" s="53" t="str">
        <f>IF((Curso[[#This Row],[Estudado]]-7)&lt;$H$2,"",Curso[[#This Row],[Estudado]]-7)</f>
        <v/>
      </c>
      <c r="M1670" s="53" t="str">
        <f>IF((Curso[[#This Row],[Estudado]]-15)&lt;$H$2,"",Curso[[#This Row],[Estudado]]-15)</f>
        <v/>
      </c>
      <c r="N1670" s="53" t="str">
        <f>IF((Curso[[#This Row],[Estudado]]-30)&lt;$H$2,"",Curso[[#This Row],[Estudado]]-30)</f>
        <v/>
      </c>
      <c r="O1670" s="53" t="str">
        <f>IF((Curso[[#This Row],[Estudado]]-60)&lt;$H$2,"",Curso[[#This Row],[Estudado]]-60)</f>
        <v/>
      </c>
      <c r="P1670" s="53" t="str">
        <f>IF((Curso[[#This Row],[Estudado]]-120)&lt;$H$2,"",Curso[[#This Row],[Estudado]]-120)</f>
        <v/>
      </c>
      <c r="Q1670" s="48"/>
    </row>
    <row r="1671" spans="1:17" x14ac:dyDescent="0.25">
      <c r="A1671" s="44">
        <f t="shared" si="84"/>
        <v>1670</v>
      </c>
      <c r="B1671" s="44" t="s">
        <v>2394</v>
      </c>
      <c r="C1671" s="44" t="s">
        <v>2167</v>
      </c>
      <c r="D1671" s="45">
        <v>0</v>
      </c>
      <c r="E1671" s="44"/>
      <c r="F1671" s="45">
        <f>Curso[[#This Row],[Tempo]]*$AG$4</f>
        <v>0</v>
      </c>
      <c r="G1671" s="46">
        <f t="shared" si="83"/>
        <v>12.06334850394521</v>
      </c>
      <c r="H1671" s="47">
        <f>_xlfn.XLOOKUP(Curso[[#This Row],[Tempo Progr Acum]],Controle[Tempo Esperado Acum],Controle[Data corrida],,1,1)</f>
        <v>44832</v>
      </c>
      <c r="I1671" s="44"/>
      <c r="J1671" s="48">
        <f ca="1">IF(Curso[[#This Row],[Data Prevista]]&gt;TODAY(),0,IF(Curso[[#This Row],[Data Prevista]]=TODAY(),3,2))</f>
        <v>0</v>
      </c>
      <c r="K1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1" s="53" t="str">
        <f>IF((Curso[[#This Row],[Estudado]]-7)&lt;$H$2,"",Curso[[#This Row],[Estudado]]-7)</f>
        <v/>
      </c>
      <c r="M1671" s="53" t="str">
        <f>IF((Curso[[#This Row],[Estudado]]-15)&lt;$H$2,"",Curso[[#This Row],[Estudado]]-15)</f>
        <v/>
      </c>
      <c r="N1671" s="53" t="str">
        <f>IF((Curso[[#This Row],[Estudado]]-30)&lt;$H$2,"",Curso[[#This Row],[Estudado]]-30)</f>
        <v/>
      </c>
      <c r="O1671" s="53" t="str">
        <f>IF((Curso[[#This Row],[Estudado]]-60)&lt;$H$2,"",Curso[[#This Row],[Estudado]]-60)</f>
        <v/>
      </c>
      <c r="P1671" s="53" t="str">
        <f>IF((Curso[[#This Row],[Estudado]]-120)&lt;$H$2,"",Curso[[#This Row],[Estudado]]-120)</f>
        <v/>
      </c>
      <c r="Q1671" s="48"/>
    </row>
    <row r="1672" spans="1:17" x14ac:dyDescent="0.25">
      <c r="A1672" s="44">
        <f t="shared" si="84"/>
        <v>1671</v>
      </c>
      <c r="B1672" s="44" t="s">
        <v>2394</v>
      </c>
      <c r="C1672" s="44" t="s">
        <v>2168</v>
      </c>
      <c r="D1672" s="45">
        <v>0</v>
      </c>
      <c r="E1672" s="44"/>
      <c r="F1672" s="45">
        <f>Curso[[#This Row],[Tempo]]*$AG$4</f>
        <v>0</v>
      </c>
      <c r="G1672" s="46">
        <f t="shared" si="83"/>
        <v>12.06334850394521</v>
      </c>
      <c r="H1672" s="47">
        <f>_xlfn.XLOOKUP(Curso[[#This Row],[Tempo Progr Acum]],Controle[Tempo Esperado Acum],Controle[Data corrida],,1,1)</f>
        <v>44832</v>
      </c>
      <c r="I1672" s="44"/>
      <c r="J1672" s="48">
        <f ca="1">IF(Curso[[#This Row],[Data Prevista]]&gt;TODAY(),0,IF(Curso[[#This Row],[Data Prevista]]=TODAY(),3,2))</f>
        <v>0</v>
      </c>
      <c r="K1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2" s="53" t="str">
        <f>IF((Curso[[#This Row],[Estudado]]-7)&lt;$H$2,"",Curso[[#This Row],[Estudado]]-7)</f>
        <v/>
      </c>
      <c r="M1672" s="53" t="str">
        <f>IF((Curso[[#This Row],[Estudado]]-15)&lt;$H$2,"",Curso[[#This Row],[Estudado]]-15)</f>
        <v/>
      </c>
      <c r="N1672" s="53" t="str">
        <f>IF((Curso[[#This Row],[Estudado]]-30)&lt;$H$2,"",Curso[[#This Row],[Estudado]]-30)</f>
        <v/>
      </c>
      <c r="O1672" s="53" t="str">
        <f>IF((Curso[[#This Row],[Estudado]]-60)&lt;$H$2,"",Curso[[#This Row],[Estudado]]-60)</f>
        <v/>
      </c>
      <c r="P1672" s="53" t="str">
        <f>IF((Curso[[#This Row],[Estudado]]-120)&lt;$H$2,"",Curso[[#This Row],[Estudado]]-120)</f>
        <v/>
      </c>
      <c r="Q1672" s="48"/>
    </row>
    <row r="1673" spans="1:17" x14ac:dyDescent="0.25">
      <c r="A1673" s="44">
        <f t="shared" si="84"/>
        <v>1672</v>
      </c>
      <c r="B1673" s="44" t="s">
        <v>2394</v>
      </c>
      <c r="C1673" s="44" t="s">
        <v>2169</v>
      </c>
      <c r="D1673" s="45">
        <v>0</v>
      </c>
      <c r="E1673" s="44"/>
      <c r="F1673" s="45">
        <f>Curso[[#This Row],[Tempo]]*$AG$4</f>
        <v>0</v>
      </c>
      <c r="G1673" s="46">
        <f t="shared" si="83"/>
        <v>12.06334850394521</v>
      </c>
      <c r="H1673" s="47">
        <f>_xlfn.XLOOKUP(Curso[[#This Row],[Tempo Progr Acum]],Controle[Tempo Esperado Acum],Controle[Data corrida],,1,1)</f>
        <v>44832</v>
      </c>
      <c r="I1673" s="44"/>
      <c r="J1673" s="48">
        <f ca="1">IF(Curso[[#This Row],[Data Prevista]]&gt;TODAY(),0,IF(Curso[[#This Row],[Data Prevista]]=TODAY(),3,2))</f>
        <v>0</v>
      </c>
      <c r="K1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3" s="53" t="str">
        <f>IF((Curso[[#This Row],[Estudado]]-7)&lt;$H$2,"",Curso[[#This Row],[Estudado]]-7)</f>
        <v/>
      </c>
      <c r="M1673" s="53" t="str">
        <f>IF((Curso[[#This Row],[Estudado]]-15)&lt;$H$2,"",Curso[[#This Row],[Estudado]]-15)</f>
        <v/>
      </c>
      <c r="N1673" s="53" t="str">
        <f>IF((Curso[[#This Row],[Estudado]]-30)&lt;$H$2,"",Curso[[#This Row],[Estudado]]-30)</f>
        <v/>
      </c>
      <c r="O1673" s="53" t="str">
        <f>IF((Curso[[#This Row],[Estudado]]-60)&lt;$H$2,"",Curso[[#This Row],[Estudado]]-60)</f>
        <v/>
      </c>
      <c r="P1673" s="53" t="str">
        <f>IF((Curso[[#This Row],[Estudado]]-120)&lt;$H$2,"",Curso[[#This Row],[Estudado]]-120)</f>
        <v/>
      </c>
      <c r="Q1673" s="48"/>
    </row>
    <row r="1674" spans="1:17" x14ac:dyDescent="0.25">
      <c r="A1674" s="44">
        <f t="shared" si="84"/>
        <v>1673</v>
      </c>
      <c r="B1674" s="44" t="s">
        <v>2394</v>
      </c>
      <c r="C1674" s="44" t="s">
        <v>2170</v>
      </c>
      <c r="D1674" s="45">
        <v>3.4259259259259264E-3</v>
      </c>
      <c r="E1674" s="44"/>
      <c r="F1674" s="45">
        <f>Curso[[#This Row],[Tempo]]*$AG$4</f>
        <v>6.794287068011883E-3</v>
      </c>
      <c r="G1674" s="46">
        <f t="shared" si="83"/>
        <v>12.070142791013222</v>
      </c>
      <c r="H1674" s="47">
        <f>_xlfn.XLOOKUP(Curso[[#This Row],[Tempo Progr Acum]],Controle[Tempo Esperado Acum],Controle[Data corrida],,1,1)</f>
        <v>44832</v>
      </c>
      <c r="I1674" s="44"/>
      <c r="J1674" s="48">
        <f ca="1">IF(Curso[[#This Row],[Data Prevista]]&gt;TODAY(),0,IF(Curso[[#This Row],[Data Prevista]]=TODAY(),3,2))</f>
        <v>0</v>
      </c>
      <c r="K1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4" s="53" t="str">
        <f>IF((Curso[[#This Row],[Estudado]]-7)&lt;$H$2,"",Curso[[#This Row],[Estudado]]-7)</f>
        <v/>
      </c>
      <c r="M1674" s="53" t="str">
        <f>IF((Curso[[#This Row],[Estudado]]-15)&lt;$H$2,"",Curso[[#This Row],[Estudado]]-15)</f>
        <v/>
      </c>
      <c r="N1674" s="53" t="str">
        <f>IF((Curso[[#This Row],[Estudado]]-30)&lt;$H$2,"",Curso[[#This Row],[Estudado]]-30)</f>
        <v/>
      </c>
      <c r="O1674" s="53" t="str">
        <f>IF((Curso[[#This Row],[Estudado]]-60)&lt;$H$2,"",Curso[[#This Row],[Estudado]]-60)</f>
        <v/>
      </c>
      <c r="P1674" s="53" t="str">
        <f>IF((Curso[[#This Row],[Estudado]]-120)&lt;$H$2,"",Curso[[#This Row],[Estudado]]-120)</f>
        <v/>
      </c>
      <c r="Q1674" s="48"/>
    </row>
    <row r="1675" spans="1:17" x14ac:dyDescent="0.25">
      <c r="A1675" s="44">
        <f t="shared" si="84"/>
        <v>1674</v>
      </c>
      <c r="B1675" s="44" t="s">
        <v>2394</v>
      </c>
      <c r="C1675" s="44" t="s">
        <v>2171</v>
      </c>
      <c r="D1675" s="45">
        <v>4.9537037037037041E-3</v>
      </c>
      <c r="E1675" s="44"/>
      <c r="F1675" s="45">
        <f>Curso[[#This Row],[Tempo]]*$AG$4</f>
        <v>9.8241718415847494E-3</v>
      </c>
      <c r="G1675" s="46">
        <f t="shared" si="83"/>
        <v>12.079966962854806</v>
      </c>
      <c r="H1675" s="47">
        <f>_xlfn.XLOOKUP(Curso[[#This Row],[Tempo Progr Acum]],Controle[Tempo Esperado Acum],Controle[Data corrida],,1,1)</f>
        <v>44833</v>
      </c>
      <c r="I1675" s="44"/>
      <c r="J1675" s="48">
        <f ca="1">IF(Curso[[#This Row],[Data Prevista]]&gt;TODAY(),0,IF(Curso[[#This Row],[Data Prevista]]=TODAY(),3,2))</f>
        <v>0</v>
      </c>
      <c r="K1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5" s="53" t="str">
        <f>IF((Curso[[#This Row],[Estudado]]-7)&lt;$H$2,"",Curso[[#This Row],[Estudado]]-7)</f>
        <v/>
      </c>
      <c r="M1675" s="53" t="str">
        <f>IF((Curso[[#This Row],[Estudado]]-15)&lt;$H$2,"",Curso[[#This Row],[Estudado]]-15)</f>
        <v/>
      </c>
      <c r="N1675" s="53" t="str">
        <f>IF((Curso[[#This Row],[Estudado]]-30)&lt;$H$2,"",Curso[[#This Row],[Estudado]]-30)</f>
        <v/>
      </c>
      <c r="O1675" s="53" t="str">
        <f>IF((Curso[[#This Row],[Estudado]]-60)&lt;$H$2,"",Curso[[#This Row],[Estudado]]-60)</f>
        <v/>
      </c>
      <c r="P1675" s="53" t="str">
        <f>IF((Curso[[#This Row],[Estudado]]-120)&lt;$H$2,"",Curso[[#This Row],[Estudado]]-120)</f>
        <v/>
      </c>
      <c r="Q1675" s="48"/>
    </row>
    <row r="1676" spans="1:17" x14ac:dyDescent="0.25">
      <c r="A1676" s="44">
        <f t="shared" si="84"/>
        <v>1675</v>
      </c>
      <c r="B1676" s="44" t="s">
        <v>2394</v>
      </c>
      <c r="C1676" s="44" t="s">
        <v>2172</v>
      </c>
      <c r="D1676" s="45">
        <v>6.2268518518518523E-3</v>
      </c>
      <c r="E1676" s="44"/>
      <c r="F1676" s="45">
        <f>Curso[[#This Row],[Tempo]]*$AG$4</f>
        <v>1.2349075819562138E-2</v>
      </c>
      <c r="G1676" s="46">
        <f t="shared" si="83"/>
        <v>12.092316038674369</v>
      </c>
      <c r="H1676" s="47">
        <f>_xlfn.XLOOKUP(Curso[[#This Row],[Tempo Progr Acum]],Controle[Tempo Esperado Acum],Controle[Data corrida],,1,1)</f>
        <v>44833</v>
      </c>
      <c r="I1676" s="44"/>
      <c r="J1676" s="48">
        <f ca="1">IF(Curso[[#This Row],[Data Prevista]]&gt;TODAY(),0,IF(Curso[[#This Row],[Data Prevista]]=TODAY(),3,2))</f>
        <v>0</v>
      </c>
      <c r="K1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6" s="53" t="str">
        <f>IF((Curso[[#This Row],[Estudado]]-7)&lt;$H$2,"",Curso[[#This Row],[Estudado]]-7)</f>
        <v/>
      </c>
      <c r="M1676" s="53" t="str">
        <f>IF((Curso[[#This Row],[Estudado]]-15)&lt;$H$2,"",Curso[[#This Row],[Estudado]]-15)</f>
        <v/>
      </c>
      <c r="N1676" s="53" t="str">
        <f>IF((Curso[[#This Row],[Estudado]]-30)&lt;$H$2,"",Curso[[#This Row],[Estudado]]-30)</f>
        <v/>
      </c>
      <c r="O1676" s="53" t="str">
        <f>IF((Curso[[#This Row],[Estudado]]-60)&lt;$H$2,"",Curso[[#This Row],[Estudado]]-60)</f>
        <v/>
      </c>
      <c r="P1676" s="53" t="str">
        <f>IF((Curso[[#This Row],[Estudado]]-120)&lt;$H$2,"",Curso[[#This Row],[Estudado]]-120)</f>
        <v/>
      </c>
      <c r="Q1676" s="48"/>
    </row>
    <row r="1677" spans="1:17" x14ac:dyDescent="0.25">
      <c r="A1677" s="44">
        <f t="shared" si="84"/>
        <v>1676</v>
      </c>
      <c r="B1677" s="44" t="s">
        <v>2394</v>
      </c>
      <c r="C1677" s="44" t="s">
        <v>2173</v>
      </c>
      <c r="D1677" s="45">
        <v>6.9791666666666665E-3</v>
      </c>
      <c r="E1677" s="44"/>
      <c r="F1677" s="45">
        <f>Curso[[#This Row],[Tempo]]*$AG$4</f>
        <v>1.3841064533821503E-2</v>
      </c>
      <c r="G1677" s="46">
        <f t="shared" si="83"/>
        <v>12.10615710320819</v>
      </c>
      <c r="H1677" s="47">
        <f>_xlfn.XLOOKUP(Curso[[#This Row],[Tempo Progr Acum]],Controle[Tempo Esperado Acum],Controle[Data corrida],,1,1)</f>
        <v>44833</v>
      </c>
      <c r="I1677" s="44"/>
      <c r="J1677" s="48">
        <f ca="1">IF(Curso[[#This Row],[Data Prevista]]&gt;TODAY(),0,IF(Curso[[#This Row],[Data Prevista]]=TODAY(),3,2))</f>
        <v>0</v>
      </c>
      <c r="K1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7" s="53" t="str">
        <f>IF((Curso[[#This Row],[Estudado]]-7)&lt;$H$2,"",Curso[[#This Row],[Estudado]]-7)</f>
        <v/>
      </c>
      <c r="M1677" s="53" t="str">
        <f>IF((Curso[[#This Row],[Estudado]]-15)&lt;$H$2,"",Curso[[#This Row],[Estudado]]-15)</f>
        <v/>
      </c>
      <c r="N1677" s="53" t="str">
        <f>IF((Curso[[#This Row],[Estudado]]-30)&lt;$H$2,"",Curso[[#This Row],[Estudado]]-30)</f>
        <v/>
      </c>
      <c r="O1677" s="53" t="str">
        <f>IF((Curso[[#This Row],[Estudado]]-60)&lt;$H$2,"",Curso[[#This Row],[Estudado]]-60)</f>
        <v/>
      </c>
      <c r="P1677" s="53" t="str">
        <f>IF((Curso[[#This Row],[Estudado]]-120)&lt;$H$2,"",Curso[[#This Row],[Estudado]]-120)</f>
        <v/>
      </c>
      <c r="Q1677" s="48"/>
    </row>
    <row r="1678" spans="1:17" x14ac:dyDescent="0.25">
      <c r="A1678" s="44">
        <f t="shared" si="84"/>
        <v>1677</v>
      </c>
      <c r="B1678" s="44" t="s">
        <v>2394</v>
      </c>
      <c r="C1678" s="44" t="s">
        <v>2174</v>
      </c>
      <c r="D1678" s="45">
        <v>5.5439814814814813E-3</v>
      </c>
      <c r="E1678" s="44"/>
      <c r="F1678" s="45">
        <f>Curso[[#This Row],[Tempo]]*$AG$4</f>
        <v>1.0994809140465174E-2</v>
      </c>
      <c r="G1678" s="46">
        <f t="shared" si="83"/>
        <v>12.117151912348655</v>
      </c>
      <c r="H1678" s="47">
        <f>_xlfn.XLOOKUP(Curso[[#This Row],[Tempo Progr Acum]],Controle[Tempo Esperado Acum],Controle[Data corrida],,1,1)</f>
        <v>44833</v>
      </c>
      <c r="I1678" s="44"/>
      <c r="J1678" s="48">
        <f ca="1">IF(Curso[[#This Row],[Data Prevista]]&gt;TODAY(),0,IF(Curso[[#This Row],[Data Prevista]]=TODAY(),3,2))</f>
        <v>0</v>
      </c>
      <c r="K1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8" s="53" t="str">
        <f>IF((Curso[[#This Row],[Estudado]]-7)&lt;$H$2,"",Curso[[#This Row],[Estudado]]-7)</f>
        <v/>
      </c>
      <c r="M1678" s="53" t="str">
        <f>IF((Curso[[#This Row],[Estudado]]-15)&lt;$H$2,"",Curso[[#This Row],[Estudado]]-15)</f>
        <v/>
      </c>
      <c r="N1678" s="53" t="str">
        <f>IF((Curso[[#This Row],[Estudado]]-30)&lt;$H$2,"",Curso[[#This Row],[Estudado]]-30)</f>
        <v/>
      </c>
      <c r="O1678" s="53" t="str">
        <f>IF((Curso[[#This Row],[Estudado]]-60)&lt;$H$2,"",Curso[[#This Row],[Estudado]]-60)</f>
        <v/>
      </c>
      <c r="P1678" s="53" t="str">
        <f>IF((Curso[[#This Row],[Estudado]]-120)&lt;$H$2,"",Curso[[#This Row],[Estudado]]-120)</f>
        <v/>
      </c>
      <c r="Q1678" s="48"/>
    </row>
    <row r="1679" spans="1:17" x14ac:dyDescent="0.25">
      <c r="A1679" s="44">
        <f t="shared" si="84"/>
        <v>1678</v>
      </c>
      <c r="B1679" s="44" t="s">
        <v>2394</v>
      </c>
      <c r="C1679" s="44" t="s">
        <v>2175</v>
      </c>
      <c r="D1679" s="45">
        <v>3.3217592592592591E-3</v>
      </c>
      <c r="E1679" s="44"/>
      <c r="F1679" s="45">
        <f>Curso[[#This Row],[Tempo]]*$AG$4</f>
        <v>6.5877040152682777E-3</v>
      </c>
      <c r="G1679" s="46">
        <f t="shared" si="83"/>
        <v>12.123739616363924</v>
      </c>
      <c r="H1679" s="47">
        <f>_xlfn.XLOOKUP(Curso[[#This Row],[Tempo Progr Acum]],Controle[Tempo Esperado Acum],Controle[Data corrida],,1,1)</f>
        <v>44833</v>
      </c>
      <c r="I1679" s="44"/>
      <c r="J1679" s="48">
        <f ca="1">IF(Curso[[#This Row],[Data Prevista]]&gt;TODAY(),0,IF(Curso[[#This Row],[Data Prevista]]=TODAY(),3,2))</f>
        <v>0</v>
      </c>
      <c r="K1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9" s="53" t="str">
        <f>IF((Curso[[#This Row],[Estudado]]-7)&lt;$H$2,"",Curso[[#This Row],[Estudado]]-7)</f>
        <v/>
      </c>
      <c r="M1679" s="53" t="str">
        <f>IF((Curso[[#This Row],[Estudado]]-15)&lt;$H$2,"",Curso[[#This Row],[Estudado]]-15)</f>
        <v/>
      </c>
      <c r="N1679" s="53" t="str">
        <f>IF((Curso[[#This Row],[Estudado]]-30)&lt;$H$2,"",Curso[[#This Row],[Estudado]]-30)</f>
        <v/>
      </c>
      <c r="O1679" s="53" t="str">
        <f>IF((Curso[[#This Row],[Estudado]]-60)&lt;$H$2,"",Curso[[#This Row],[Estudado]]-60)</f>
        <v/>
      </c>
      <c r="P1679" s="53" t="str">
        <f>IF((Curso[[#This Row],[Estudado]]-120)&lt;$H$2,"",Curso[[#This Row],[Estudado]]-120)</f>
        <v/>
      </c>
      <c r="Q1679" s="48"/>
    </row>
    <row r="1680" spans="1:17" x14ac:dyDescent="0.25">
      <c r="A1680" s="44">
        <f t="shared" si="84"/>
        <v>1679</v>
      </c>
      <c r="B1680" s="44" t="s">
        <v>2394</v>
      </c>
      <c r="C1680" s="44" t="s">
        <v>2176</v>
      </c>
      <c r="D1680" s="45">
        <v>4.4791666666666669E-3</v>
      </c>
      <c r="E1680" s="44"/>
      <c r="F1680" s="45">
        <f>Curso[[#This Row],[Tempo]]*$AG$4</f>
        <v>8.8830712679749957E-3</v>
      </c>
      <c r="G1680" s="46">
        <f t="shared" si="83"/>
        <v>12.132622687631899</v>
      </c>
      <c r="H1680" s="47">
        <f>_xlfn.XLOOKUP(Curso[[#This Row],[Tempo Progr Acum]],Controle[Tempo Esperado Acum],Controle[Data corrida],,1,1)</f>
        <v>44833</v>
      </c>
      <c r="I1680" s="44"/>
      <c r="J1680" s="48">
        <f ca="1">IF(Curso[[#This Row],[Data Prevista]]&gt;TODAY(),0,IF(Curso[[#This Row],[Data Prevista]]=TODAY(),3,2))</f>
        <v>0</v>
      </c>
      <c r="K1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0" s="53" t="str">
        <f>IF((Curso[[#This Row],[Estudado]]-7)&lt;$H$2,"",Curso[[#This Row],[Estudado]]-7)</f>
        <v/>
      </c>
      <c r="M1680" s="53" t="str">
        <f>IF((Curso[[#This Row],[Estudado]]-15)&lt;$H$2,"",Curso[[#This Row],[Estudado]]-15)</f>
        <v/>
      </c>
      <c r="N1680" s="53" t="str">
        <f>IF((Curso[[#This Row],[Estudado]]-30)&lt;$H$2,"",Curso[[#This Row],[Estudado]]-30)</f>
        <v/>
      </c>
      <c r="O1680" s="53" t="str">
        <f>IF((Curso[[#This Row],[Estudado]]-60)&lt;$H$2,"",Curso[[#This Row],[Estudado]]-60)</f>
        <v/>
      </c>
      <c r="P1680" s="53" t="str">
        <f>IF((Curso[[#This Row],[Estudado]]-120)&lt;$H$2,"",Curso[[#This Row],[Estudado]]-120)</f>
        <v/>
      </c>
      <c r="Q1680" s="48"/>
    </row>
    <row r="1681" spans="1:17" x14ac:dyDescent="0.25">
      <c r="A1681" s="44">
        <f t="shared" si="84"/>
        <v>1680</v>
      </c>
      <c r="B1681" s="44" t="s">
        <v>2394</v>
      </c>
      <c r="C1681" s="44" t="s">
        <v>2177</v>
      </c>
      <c r="D1681" s="45">
        <v>5.208333333333333E-3</v>
      </c>
      <c r="E1681" s="44"/>
      <c r="F1681" s="45">
        <f>Curso[[#This Row],[Tempo]]*$AG$4</f>
        <v>1.0329152637180226E-2</v>
      </c>
      <c r="G1681" s="46">
        <f t="shared" si="83"/>
        <v>12.142951840269079</v>
      </c>
      <c r="H1681" s="47">
        <f>_xlfn.XLOOKUP(Curso[[#This Row],[Tempo Progr Acum]],Controle[Tempo Esperado Acum],Controle[Data corrida],,1,1)</f>
        <v>44833</v>
      </c>
      <c r="I1681" s="44"/>
      <c r="J1681" s="48">
        <f ca="1">IF(Curso[[#This Row],[Data Prevista]]&gt;TODAY(),0,IF(Curso[[#This Row],[Data Prevista]]=TODAY(),3,2))</f>
        <v>0</v>
      </c>
      <c r="K1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1" s="53" t="str">
        <f>IF((Curso[[#This Row],[Estudado]]-7)&lt;$H$2,"",Curso[[#This Row],[Estudado]]-7)</f>
        <v/>
      </c>
      <c r="M1681" s="53" t="str">
        <f>IF((Curso[[#This Row],[Estudado]]-15)&lt;$H$2,"",Curso[[#This Row],[Estudado]]-15)</f>
        <v/>
      </c>
      <c r="N1681" s="53" t="str">
        <f>IF((Curso[[#This Row],[Estudado]]-30)&lt;$H$2,"",Curso[[#This Row],[Estudado]]-30)</f>
        <v/>
      </c>
      <c r="O1681" s="53" t="str">
        <f>IF((Curso[[#This Row],[Estudado]]-60)&lt;$H$2,"",Curso[[#This Row],[Estudado]]-60)</f>
        <v/>
      </c>
      <c r="P1681" s="53" t="str">
        <f>IF((Curso[[#This Row],[Estudado]]-120)&lt;$H$2,"",Curso[[#This Row],[Estudado]]-120)</f>
        <v/>
      </c>
      <c r="Q1681" s="48"/>
    </row>
    <row r="1682" spans="1:17" x14ac:dyDescent="0.25">
      <c r="A1682" s="44">
        <f t="shared" si="84"/>
        <v>1681</v>
      </c>
      <c r="B1682" s="44" t="s">
        <v>2394</v>
      </c>
      <c r="C1682" s="44" t="s">
        <v>2178</v>
      </c>
      <c r="D1682" s="45">
        <v>3.3101851851851851E-3</v>
      </c>
      <c r="E1682" s="44"/>
      <c r="F1682" s="45">
        <f>Curso[[#This Row],[Tempo]]*$AG$4</f>
        <v>6.5647503427412107E-3</v>
      </c>
      <c r="G1682" s="46">
        <f t="shared" si="83"/>
        <v>12.149516590611821</v>
      </c>
      <c r="H1682" s="47">
        <f>_xlfn.XLOOKUP(Curso[[#This Row],[Tempo Progr Acum]],Controle[Tempo Esperado Acum],Controle[Data corrida],,1,1)</f>
        <v>44833</v>
      </c>
      <c r="I1682" s="44"/>
      <c r="J1682" s="48">
        <f ca="1">IF(Curso[[#This Row],[Data Prevista]]&gt;TODAY(),0,IF(Curso[[#This Row],[Data Prevista]]=TODAY(),3,2))</f>
        <v>0</v>
      </c>
      <c r="K1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2" s="53" t="str">
        <f>IF((Curso[[#This Row],[Estudado]]-7)&lt;$H$2,"",Curso[[#This Row],[Estudado]]-7)</f>
        <v/>
      </c>
      <c r="M1682" s="53" t="str">
        <f>IF((Curso[[#This Row],[Estudado]]-15)&lt;$H$2,"",Curso[[#This Row],[Estudado]]-15)</f>
        <v/>
      </c>
      <c r="N1682" s="53" t="str">
        <f>IF((Curso[[#This Row],[Estudado]]-30)&lt;$H$2,"",Curso[[#This Row],[Estudado]]-30)</f>
        <v/>
      </c>
      <c r="O1682" s="53" t="str">
        <f>IF((Curso[[#This Row],[Estudado]]-60)&lt;$H$2,"",Curso[[#This Row],[Estudado]]-60)</f>
        <v/>
      </c>
      <c r="P1682" s="53" t="str">
        <f>IF((Curso[[#This Row],[Estudado]]-120)&lt;$H$2,"",Curso[[#This Row],[Estudado]]-120)</f>
        <v/>
      </c>
      <c r="Q1682" s="48"/>
    </row>
    <row r="1683" spans="1:17" x14ac:dyDescent="0.25">
      <c r="A1683" s="44">
        <f t="shared" si="84"/>
        <v>1682</v>
      </c>
      <c r="B1683" s="44" t="s">
        <v>2394</v>
      </c>
      <c r="C1683" s="44" t="s">
        <v>2179</v>
      </c>
      <c r="D1683" s="45">
        <v>4.0740740740740746E-3</v>
      </c>
      <c r="E1683" s="44"/>
      <c r="F1683" s="45">
        <f>Curso[[#This Row],[Tempo]]*$AG$4</f>
        <v>8.0796927295276443E-3</v>
      </c>
      <c r="G1683" s="46">
        <f t="shared" si="83"/>
        <v>12.157596283341348</v>
      </c>
      <c r="H1683" s="47">
        <f>_xlfn.XLOOKUP(Curso[[#This Row],[Tempo Progr Acum]],Controle[Tempo Esperado Acum],Controle[Data corrida],,1,1)</f>
        <v>44834</v>
      </c>
      <c r="I1683" s="44"/>
      <c r="J1683" s="48">
        <f ca="1">IF(Curso[[#This Row],[Data Prevista]]&gt;TODAY(),0,IF(Curso[[#This Row],[Data Prevista]]=TODAY(),3,2))</f>
        <v>0</v>
      </c>
      <c r="K1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3" s="53" t="str">
        <f>IF((Curso[[#This Row],[Estudado]]-7)&lt;$H$2,"",Curso[[#This Row],[Estudado]]-7)</f>
        <v/>
      </c>
      <c r="M1683" s="53" t="str">
        <f>IF((Curso[[#This Row],[Estudado]]-15)&lt;$H$2,"",Curso[[#This Row],[Estudado]]-15)</f>
        <v/>
      </c>
      <c r="N1683" s="53" t="str">
        <f>IF((Curso[[#This Row],[Estudado]]-30)&lt;$H$2,"",Curso[[#This Row],[Estudado]]-30)</f>
        <v/>
      </c>
      <c r="O1683" s="53" t="str">
        <f>IF((Curso[[#This Row],[Estudado]]-60)&lt;$H$2,"",Curso[[#This Row],[Estudado]]-60)</f>
        <v/>
      </c>
      <c r="P1683" s="53" t="str">
        <f>IF((Curso[[#This Row],[Estudado]]-120)&lt;$H$2,"",Curso[[#This Row],[Estudado]]-120)</f>
        <v/>
      </c>
      <c r="Q1683" s="48"/>
    </row>
    <row r="1684" spans="1:17" x14ac:dyDescent="0.25">
      <c r="A1684" s="44">
        <f t="shared" si="84"/>
        <v>1683</v>
      </c>
      <c r="B1684" s="44" t="s">
        <v>2394</v>
      </c>
      <c r="C1684" s="44" t="s">
        <v>2180</v>
      </c>
      <c r="D1684" s="45">
        <v>5.0347222222222217E-3</v>
      </c>
      <c r="E1684" s="44"/>
      <c r="F1684" s="45">
        <f>Curso[[#This Row],[Tempo]]*$AG$4</f>
        <v>9.9848475492742179E-3</v>
      </c>
      <c r="G1684" s="46">
        <f t="shared" si="83"/>
        <v>12.167581130890623</v>
      </c>
      <c r="H1684" s="47">
        <f>_xlfn.XLOOKUP(Curso[[#This Row],[Tempo Progr Acum]],Controle[Tempo Esperado Acum],Controle[Data corrida],,1,1)</f>
        <v>44834</v>
      </c>
      <c r="I1684" s="44"/>
      <c r="J1684" s="48">
        <f ca="1">IF(Curso[[#This Row],[Data Prevista]]&gt;TODAY(),0,IF(Curso[[#This Row],[Data Prevista]]=TODAY(),3,2))</f>
        <v>0</v>
      </c>
      <c r="K1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4" s="53" t="str">
        <f>IF((Curso[[#This Row],[Estudado]]-7)&lt;$H$2,"",Curso[[#This Row],[Estudado]]-7)</f>
        <v/>
      </c>
      <c r="M1684" s="53" t="str">
        <f>IF((Curso[[#This Row],[Estudado]]-15)&lt;$H$2,"",Curso[[#This Row],[Estudado]]-15)</f>
        <v/>
      </c>
      <c r="N1684" s="53" t="str">
        <f>IF((Curso[[#This Row],[Estudado]]-30)&lt;$H$2,"",Curso[[#This Row],[Estudado]]-30)</f>
        <v/>
      </c>
      <c r="O1684" s="53" t="str">
        <f>IF((Curso[[#This Row],[Estudado]]-60)&lt;$H$2,"",Curso[[#This Row],[Estudado]]-60)</f>
        <v/>
      </c>
      <c r="P1684" s="53" t="str">
        <f>IF((Curso[[#This Row],[Estudado]]-120)&lt;$H$2,"",Curso[[#This Row],[Estudado]]-120)</f>
        <v/>
      </c>
      <c r="Q1684" s="48"/>
    </row>
    <row r="1685" spans="1:17" x14ac:dyDescent="0.25">
      <c r="A1685" s="44">
        <f t="shared" si="84"/>
        <v>1684</v>
      </c>
      <c r="B1685" s="44" t="s">
        <v>2394</v>
      </c>
      <c r="C1685" s="44" t="s">
        <v>2181</v>
      </c>
      <c r="D1685" s="45">
        <v>3.9930555555555561E-3</v>
      </c>
      <c r="E1685" s="44"/>
      <c r="F1685" s="45">
        <f>Curso[[#This Row],[Tempo]]*$AG$4</f>
        <v>7.919017021838174E-3</v>
      </c>
      <c r="G1685" s="46">
        <f t="shared" si="83"/>
        <v>12.17550014791246</v>
      </c>
      <c r="H1685" s="47">
        <f>_xlfn.XLOOKUP(Curso[[#This Row],[Tempo Progr Acum]],Controle[Tempo Esperado Acum],Controle[Data corrida],,1,1)</f>
        <v>44834</v>
      </c>
      <c r="I1685" s="44"/>
      <c r="J1685" s="48">
        <f ca="1">IF(Curso[[#This Row],[Data Prevista]]&gt;TODAY(),0,IF(Curso[[#This Row],[Data Prevista]]=TODAY(),3,2))</f>
        <v>0</v>
      </c>
      <c r="K1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5" s="53" t="str">
        <f>IF((Curso[[#This Row],[Estudado]]-7)&lt;$H$2,"",Curso[[#This Row],[Estudado]]-7)</f>
        <v/>
      </c>
      <c r="M1685" s="53" t="str">
        <f>IF((Curso[[#This Row],[Estudado]]-15)&lt;$H$2,"",Curso[[#This Row],[Estudado]]-15)</f>
        <v/>
      </c>
      <c r="N1685" s="53" t="str">
        <f>IF((Curso[[#This Row],[Estudado]]-30)&lt;$H$2,"",Curso[[#This Row],[Estudado]]-30)</f>
        <v/>
      </c>
      <c r="O1685" s="53" t="str">
        <f>IF((Curso[[#This Row],[Estudado]]-60)&lt;$H$2,"",Curso[[#This Row],[Estudado]]-60)</f>
        <v/>
      </c>
      <c r="P1685" s="53" t="str">
        <f>IF((Curso[[#This Row],[Estudado]]-120)&lt;$H$2,"",Curso[[#This Row],[Estudado]]-120)</f>
        <v/>
      </c>
      <c r="Q1685" s="48"/>
    </row>
    <row r="1686" spans="1:17" x14ac:dyDescent="0.25">
      <c r="A1686" s="44">
        <f t="shared" si="84"/>
        <v>1685</v>
      </c>
      <c r="B1686" s="44" t="s">
        <v>2394</v>
      </c>
      <c r="C1686" s="44" t="s">
        <v>2182</v>
      </c>
      <c r="D1686" s="45">
        <v>4.6759259259259263E-3</v>
      </c>
      <c r="E1686" s="44"/>
      <c r="F1686" s="45">
        <f>Curso[[#This Row],[Tempo]]*$AG$4</f>
        <v>9.2732837009351365E-3</v>
      </c>
      <c r="G1686" s="46">
        <f t="shared" si="83"/>
        <v>12.184773431613396</v>
      </c>
      <c r="H1686" s="47">
        <f>_xlfn.XLOOKUP(Curso[[#This Row],[Tempo Progr Acum]],Controle[Tempo Esperado Acum],Controle[Data corrida],,1,1)</f>
        <v>44834</v>
      </c>
      <c r="I1686" s="44"/>
      <c r="J1686" s="48">
        <f ca="1">IF(Curso[[#This Row],[Data Prevista]]&gt;TODAY(),0,IF(Curso[[#This Row],[Data Prevista]]=TODAY(),3,2))</f>
        <v>0</v>
      </c>
      <c r="K1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6" s="53" t="str">
        <f>IF((Curso[[#This Row],[Estudado]]-7)&lt;$H$2,"",Curso[[#This Row],[Estudado]]-7)</f>
        <v/>
      </c>
      <c r="M1686" s="53" t="str">
        <f>IF((Curso[[#This Row],[Estudado]]-15)&lt;$H$2,"",Curso[[#This Row],[Estudado]]-15)</f>
        <v/>
      </c>
      <c r="N1686" s="53" t="str">
        <f>IF((Curso[[#This Row],[Estudado]]-30)&lt;$H$2,"",Curso[[#This Row],[Estudado]]-30)</f>
        <v/>
      </c>
      <c r="O1686" s="53" t="str">
        <f>IF((Curso[[#This Row],[Estudado]]-60)&lt;$H$2,"",Curso[[#This Row],[Estudado]]-60)</f>
        <v/>
      </c>
      <c r="P1686" s="53" t="str">
        <f>IF((Curso[[#This Row],[Estudado]]-120)&lt;$H$2,"",Curso[[#This Row],[Estudado]]-120)</f>
        <v/>
      </c>
      <c r="Q1686" s="48"/>
    </row>
    <row r="1687" spans="1:17" x14ac:dyDescent="0.25">
      <c r="A1687" s="44">
        <f t="shared" si="84"/>
        <v>1686</v>
      </c>
      <c r="B1687" s="44" t="s">
        <v>2394</v>
      </c>
      <c r="C1687" s="44" t="s">
        <v>2183</v>
      </c>
      <c r="D1687" s="45">
        <v>6.2962962962962964E-3</v>
      </c>
      <c r="E1687" s="44"/>
      <c r="F1687" s="45">
        <f>Curso[[#This Row],[Tempo]]*$AG$4</f>
        <v>1.248679785472454E-2</v>
      </c>
      <c r="G1687" s="46">
        <f t="shared" si="83"/>
        <v>12.197260229468121</v>
      </c>
      <c r="H1687" s="47">
        <f>_xlfn.XLOOKUP(Curso[[#This Row],[Tempo Progr Acum]],Controle[Tempo Esperado Acum],Controle[Data corrida],,1,1)</f>
        <v>44834</v>
      </c>
      <c r="I1687" s="44"/>
      <c r="J1687" s="48">
        <f ca="1">IF(Curso[[#This Row],[Data Prevista]]&gt;TODAY(),0,IF(Curso[[#This Row],[Data Prevista]]=TODAY(),3,2))</f>
        <v>0</v>
      </c>
      <c r="K1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7" s="53" t="str">
        <f>IF((Curso[[#This Row],[Estudado]]-7)&lt;$H$2,"",Curso[[#This Row],[Estudado]]-7)</f>
        <v/>
      </c>
      <c r="M1687" s="53" t="str">
        <f>IF((Curso[[#This Row],[Estudado]]-15)&lt;$H$2,"",Curso[[#This Row],[Estudado]]-15)</f>
        <v/>
      </c>
      <c r="N1687" s="53" t="str">
        <f>IF((Curso[[#This Row],[Estudado]]-30)&lt;$H$2,"",Curso[[#This Row],[Estudado]]-30)</f>
        <v/>
      </c>
      <c r="O1687" s="53" t="str">
        <f>IF((Curso[[#This Row],[Estudado]]-60)&lt;$H$2,"",Curso[[#This Row],[Estudado]]-60)</f>
        <v/>
      </c>
      <c r="P1687" s="53" t="str">
        <f>IF((Curso[[#This Row],[Estudado]]-120)&lt;$H$2,"",Curso[[#This Row],[Estudado]]-120)</f>
        <v/>
      </c>
      <c r="Q1687" s="48"/>
    </row>
    <row r="1688" spans="1:17" x14ac:dyDescent="0.25">
      <c r="A1688" s="44">
        <f t="shared" si="84"/>
        <v>1687</v>
      </c>
      <c r="B1688" s="44" t="s">
        <v>2394</v>
      </c>
      <c r="C1688" s="44" t="s">
        <v>2184</v>
      </c>
      <c r="D1688" s="45">
        <v>2.9166666666666668E-3</v>
      </c>
      <c r="E1688" s="44"/>
      <c r="F1688" s="45">
        <f>Curso[[#This Row],[Tempo]]*$AG$4</f>
        <v>5.7843254768209272E-3</v>
      </c>
      <c r="G1688" s="46">
        <f t="shared" si="83"/>
        <v>12.203044554944942</v>
      </c>
      <c r="H1688" s="47">
        <f>_xlfn.XLOOKUP(Curso[[#This Row],[Tempo Progr Acum]],Controle[Tempo Esperado Acum],Controle[Data corrida],,1,1)</f>
        <v>44834</v>
      </c>
      <c r="I1688" s="44"/>
      <c r="J1688" s="48">
        <f ca="1">IF(Curso[[#This Row],[Data Prevista]]&gt;TODAY(),0,IF(Curso[[#This Row],[Data Prevista]]=TODAY(),3,2))</f>
        <v>0</v>
      </c>
      <c r="K1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8" s="53" t="str">
        <f>IF((Curso[[#This Row],[Estudado]]-7)&lt;$H$2,"",Curso[[#This Row],[Estudado]]-7)</f>
        <v/>
      </c>
      <c r="M1688" s="53" t="str">
        <f>IF((Curso[[#This Row],[Estudado]]-15)&lt;$H$2,"",Curso[[#This Row],[Estudado]]-15)</f>
        <v/>
      </c>
      <c r="N1688" s="53" t="str">
        <f>IF((Curso[[#This Row],[Estudado]]-30)&lt;$H$2,"",Curso[[#This Row],[Estudado]]-30)</f>
        <v/>
      </c>
      <c r="O1688" s="53" t="str">
        <f>IF((Curso[[#This Row],[Estudado]]-60)&lt;$H$2,"",Curso[[#This Row],[Estudado]]-60)</f>
        <v/>
      </c>
      <c r="P1688" s="53" t="str">
        <f>IF((Curso[[#This Row],[Estudado]]-120)&lt;$H$2,"",Curso[[#This Row],[Estudado]]-120)</f>
        <v/>
      </c>
      <c r="Q1688" s="48"/>
    </row>
    <row r="1689" spans="1:17" x14ac:dyDescent="0.25">
      <c r="A1689" s="44">
        <f t="shared" si="84"/>
        <v>1688</v>
      </c>
      <c r="B1689" s="44" t="s">
        <v>2394</v>
      </c>
      <c r="C1689" s="44" t="s">
        <v>2185</v>
      </c>
      <c r="D1689" s="45">
        <v>5.9490740740740745E-3</v>
      </c>
      <c r="E1689" s="44"/>
      <c r="F1689" s="45">
        <f>Curso[[#This Row],[Tempo]]*$AG$4</f>
        <v>1.1798187678912527E-2</v>
      </c>
      <c r="G1689" s="46">
        <f t="shared" si="83"/>
        <v>12.214842742623855</v>
      </c>
      <c r="H1689" s="47">
        <f>_xlfn.XLOOKUP(Curso[[#This Row],[Tempo Progr Acum]],Controle[Tempo Esperado Acum],Controle[Data corrida],,1,1)</f>
        <v>44834</v>
      </c>
      <c r="I1689" s="44"/>
      <c r="J1689" s="48">
        <f ca="1">IF(Curso[[#This Row],[Data Prevista]]&gt;TODAY(),0,IF(Curso[[#This Row],[Data Prevista]]=TODAY(),3,2))</f>
        <v>0</v>
      </c>
      <c r="K1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9" s="53" t="str">
        <f>IF((Curso[[#This Row],[Estudado]]-7)&lt;$H$2,"",Curso[[#This Row],[Estudado]]-7)</f>
        <v/>
      </c>
      <c r="M1689" s="53" t="str">
        <f>IF((Curso[[#This Row],[Estudado]]-15)&lt;$H$2,"",Curso[[#This Row],[Estudado]]-15)</f>
        <v/>
      </c>
      <c r="N1689" s="53" t="str">
        <f>IF((Curso[[#This Row],[Estudado]]-30)&lt;$H$2,"",Curso[[#This Row],[Estudado]]-30)</f>
        <v/>
      </c>
      <c r="O1689" s="53" t="str">
        <f>IF((Curso[[#This Row],[Estudado]]-60)&lt;$H$2,"",Curso[[#This Row],[Estudado]]-60)</f>
        <v/>
      </c>
      <c r="P1689" s="53" t="str">
        <f>IF((Curso[[#This Row],[Estudado]]-120)&lt;$H$2,"",Curso[[#This Row],[Estudado]]-120)</f>
        <v/>
      </c>
      <c r="Q1689" s="48"/>
    </row>
    <row r="1690" spans="1:17" x14ac:dyDescent="0.25">
      <c r="A1690" s="44">
        <f t="shared" si="84"/>
        <v>1689</v>
      </c>
      <c r="B1690" s="44" t="s">
        <v>2394</v>
      </c>
      <c r="C1690" s="44" t="s">
        <v>2186</v>
      </c>
      <c r="D1690" s="45">
        <v>5.6134259259259262E-3</v>
      </c>
      <c r="E1690" s="44"/>
      <c r="F1690" s="45">
        <f>Curso[[#This Row],[Tempo]]*$AG$4</f>
        <v>1.1132531175627578E-2</v>
      </c>
      <c r="G1690" s="46">
        <f t="shared" si="83"/>
        <v>12.225975273799483</v>
      </c>
      <c r="H1690" s="47">
        <f>_xlfn.XLOOKUP(Curso[[#This Row],[Tempo Progr Acum]],Controle[Tempo Esperado Acum],Controle[Data corrida],,1,1)</f>
        <v>44834</v>
      </c>
      <c r="I1690" s="44"/>
      <c r="J1690" s="48">
        <f ca="1">IF(Curso[[#This Row],[Data Prevista]]&gt;TODAY(),0,IF(Curso[[#This Row],[Data Prevista]]=TODAY(),3,2))</f>
        <v>0</v>
      </c>
      <c r="K1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0" s="53" t="str">
        <f>IF((Curso[[#This Row],[Estudado]]-7)&lt;$H$2,"",Curso[[#This Row],[Estudado]]-7)</f>
        <v/>
      </c>
      <c r="M1690" s="53" t="str">
        <f>IF((Curso[[#This Row],[Estudado]]-15)&lt;$H$2,"",Curso[[#This Row],[Estudado]]-15)</f>
        <v/>
      </c>
      <c r="N1690" s="53" t="str">
        <f>IF((Curso[[#This Row],[Estudado]]-30)&lt;$H$2,"",Curso[[#This Row],[Estudado]]-30)</f>
        <v/>
      </c>
      <c r="O1690" s="53" t="str">
        <f>IF((Curso[[#This Row],[Estudado]]-60)&lt;$H$2,"",Curso[[#This Row],[Estudado]]-60)</f>
        <v/>
      </c>
      <c r="P1690" s="53" t="str">
        <f>IF((Curso[[#This Row],[Estudado]]-120)&lt;$H$2,"",Curso[[#This Row],[Estudado]]-120)</f>
        <v/>
      </c>
      <c r="Q1690" s="48"/>
    </row>
    <row r="1691" spans="1:17" x14ac:dyDescent="0.25">
      <c r="A1691" s="44">
        <f t="shared" si="84"/>
        <v>1690</v>
      </c>
      <c r="B1691" s="44" t="s">
        <v>2394</v>
      </c>
      <c r="C1691" s="44" t="s">
        <v>2187</v>
      </c>
      <c r="D1691" s="45">
        <v>4.8611111111111112E-3</v>
      </c>
      <c r="E1691" s="44"/>
      <c r="F1691" s="45">
        <f>Curso[[#This Row],[Tempo]]*$AG$4</f>
        <v>9.6405424613682112E-3</v>
      </c>
      <c r="G1691" s="46">
        <f t="shared" si="83"/>
        <v>12.23561581626085</v>
      </c>
      <c r="H1691" s="47">
        <f>_xlfn.XLOOKUP(Curso[[#This Row],[Tempo Progr Acum]],Controle[Tempo Esperado Acum],Controle[Data corrida],,1,1)</f>
        <v>44834</v>
      </c>
      <c r="I1691" s="44"/>
      <c r="J1691" s="48">
        <f ca="1">IF(Curso[[#This Row],[Data Prevista]]&gt;TODAY(),0,IF(Curso[[#This Row],[Data Prevista]]=TODAY(),3,2))</f>
        <v>0</v>
      </c>
      <c r="K1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1" s="53" t="str">
        <f>IF((Curso[[#This Row],[Estudado]]-7)&lt;$H$2,"",Curso[[#This Row],[Estudado]]-7)</f>
        <v/>
      </c>
      <c r="M1691" s="53" t="str">
        <f>IF((Curso[[#This Row],[Estudado]]-15)&lt;$H$2,"",Curso[[#This Row],[Estudado]]-15)</f>
        <v/>
      </c>
      <c r="N1691" s="53" t="str">
        <f>IF((Curso[[#This Row],[Estudado]]-30)&lt;$H$2,"",Curso[[#This Row],[Estudado]]-30)</f>
        <v/>
      </c>
      <c r="O1691" s="53" t="str">
        <f>IF((Curso[[#This Row],[Estudado]]-60)&lt;$H$2,"",Curso[[#This Row],[Estudado]]-60)</f>
        <v/>
      </c>
      <c r="P1691" s="53" t="str">
        <f>IF((Curso[[#This Row],[Estudado]]-120)&lt;$H$2,"",Curso[[#This Row],[Estudado]]-120)</f>
        <v/>
      </c>
      <c r="Q1691" s="48"/>
    </row>
    <row r="1692" spans="1:17" x14ac:dyDescent="0.25">
      <c r="A1692" s="44">
        <f t="shared" si="84"/>
        <v>1691</v>
      </c>
      <c r="B1692" s="44" t="s">
        <v>2394</v>
      </c>
      <c r="C1692" s="44" t="s">
        <v>2188</v>
      </c>
      <c r="D1692" s="45">
        <v>5.0115740740740737E-3</v>
      </c>
      <c r="E1692" s="44"/>
      <c r="F1692" s="45">
        <f>Curso[[#This Row],[Tempo]]*$AG$4</f>
        <v>9.9389402042200838E-3</v>
      </c>
      <c r="G1692" s="46">
        <f t="shared" si="83"/>
        <v>12.24555475646507</v>
      </c>
      <c r="H1692" s="47">
        <f>_xlfn.XLOOKUP(Curso[[#This Row],[Tempo Progr Acum]],Controle[Tempo Esperado Acum],Controle[Data corrida],,1,1)</f>
        <v>44835</v>
      </c>
      <c r="I1692" s="44"/>
      <c r="J1692" s="48">
        <f ca="1">IF(Curso[[#This Row],[Data Prevista]]&gt;TODAY(),0,IF(Curso[[#This Row],[Data Prevista]]=TODAY(),3,2))</f>
        <v>0</v>
      </c>
      <c r="K1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2" s="53" t="str">
        <f>IF((Curso[[#This Row],[Estudado]]-7)&lt;$H$2,"",Curso[[#This Row],[Estudado]]-7)</f>
        <v/>
      </c>
      <c r="M1692" s="53" t="str">
        <f>IF((Curso[[#This Row],[Estudado]]-15)&lt;$H$2,"",Curso[[#This Row],[Estudado]]-15)</f>
        <v/>
      </c>
      <c r="N1692" s="53" t="str">
        <f>IF((Curso[[#This Row],[Estudado]]-30)&lt;$H$2,"",Curso[[#This Row],[Estudado]]-30)</f>
        <v/>
      </c>
      <c r="O1692" s="53" t="str">
        <f>IF((Curso[[#This Row],[Estudado]]-60)&lt;$H$2,"",Curso[[#This Row],[Estudado]]-60)</f>
        <v/>
      </c>
      <c r="P1692" s="53" t="str">
        <f>IF((Curso[[#This Row],[Estudado]]-120)&lt;$H$2,"",Curso[[#This Row],[Estudado]]-120)</f>
        <v/>
      </c>
      <c r="Q1692" s="48"/>
    </row>
    <row r="1693" spans="1:17" x14ac:dyDescent="0.25">
      <c r="A1693" s="44">
        <f t="shared" si="84"/>
        <v>1692</v>
      </c>
      <c r="B1693" s="44" t="s">
        <v>2394</v>
      </c>
      <c r="C1693" s="44" t="s">
        <v>2189</v>
      </c>
      <c r="D1693" s="45">
        <v>5.8796296296296296E-3</v>
      </c>
      <c r="E1693" s="44"/>
      <c r="F1693" s="45">
        <f>Curso[[#This Row],[Tempo]]*$AG$4</f>
        <v>1.1660465643750123E-2</v>
      </c>
      <c r="G1693" s="46">
        <f t="shared" si="83"/>
        <v>12.257215222108821</v>
      </c>
      <c r="H1693" s="47">
        <f>_xlfn.XLOOKUP(Curso[[#This Row],[Tempo Progr Acum]],Controle[Tempo Esperado Acum],Controle[Data corrida],,1,1)</f>
        <v>44835</v>
      </c>
      <c r="I1693" s="44"/>
      <c r="J1693" s="48">
        <f ca="1">IF(Curso[[#This Row],[Data Prevista]]&gt;TODAY(),0,IF(Curso[[#This Row],[Data Prevista]]=TODAY(),3,2))</f>
        <v>0</v>
      </c>
      <c r="K1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3" s="53" t="str">
        <f>IF((Curso[[#This Row],[Estudado]]-7)&lt;$H$2,"",Curso[[#This Row],[Estudado]]-7)</f>
        <v/>
      </c>
      <c r="M1693" s="53" t="str">
        <f>IF((Curso[[#This Row],[Estudado]]-15)&lt;$H$2,"",Curso[[#This Row],[Estudado]]-15)</f>
        <v/>
      </c>
      <c r="N1693" s="53" t="str">
        <f>IF((Curso[[#This Row],[Estudado]]-30)&lt;$H$2,"",Curso[[#This Row],[Estudado]]-30)</f>
        <v/>
      </c>
      <c r="O1693" s="53" t="str">
        <f>IF((Curso[[#This Row],[Estudado]]-60)&lt;$H$2,"",Curso[[#This Row],[Estudado]]-60)</f>
        <v/>
      </c>
      <c r="P1693" s="53" t="str">
        <f>IF((Curso[[#This Row],[Estudado]]-120)&lt;$H$2,"",Curso[[#This Row],[Estudado]]-120)</f>
        <v/>
      </c>
      <c r="Q1693" s="48"/>
    </row>
    <row r="1694" spans="1:17" x14ac:dyDescent="0.25">
      <c r="A1694" s="44">
        <f t="shared" si="84"/>
        <v>1693</v>
      </c>
      <c r="B1694" s="44" t="s">
        <v>2394</v>
      </c>
      <c r="C1694" s="44" t="s">
        <v>2190</v>
      </c>
      <c r="D1694" s="45">
        <v>3.0787037037037037E-3</v>
      </c>
      <c r="E1694" s="44"/>
      <c r="F1694" s="45">
        <f>Curso[[#This Row],[Tempo]]*$AG$4</f>
        <v>6.1056768921998669E-3</v>
      </c>
      <c r="G1694" s="46">
        <f t="shared" si="83"/>
        <v>12.26332089900102</v>
      </c>
      <c r="H1694" s="47">
        <f>_xlfn.XLOOKUP(Curso[[#This Row],[Tempo Progr Acum]],Controle[Tempo Esperado Acum],Controle[Data corrida],,1,1)</f>
        <v>44835</v>
      </c>
      <c r="I1694" s="44"/>
      <c r="J1694" s="48">
        <f ca="1">IF(Curso[[#This Row],[Data Prevista]]&gt;TODAY(),0,IF(Curso[[#This Row],[Data Prevista]]=TODAY(),3,2))</f>
        <v>0</v>
      </c>
      <c r="K1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4" s="53" t="str">
        <f>IF((Curso[[#This Row],[Estudado]]-7)&lt;$H$2,"",Curso[[#This Row],[Estudado]]-7)</f>
        <v/>
      </c>
      <c r="M1694" s="53" t="str">
        <f>IF((Curso[[#This Row],[Estudado]]-15)&lt;$H$2,"",Curso[[#This Row],[Estudado]]-15)</f>
        <v/>
      </c>
      <c r="N1694" s="53" t="str">
        <f>IF((Curso[[#This Row],[Estudado]]-30)&lt;$H$2,"",Curso[[#This Row],[Estudado]]-30)</f>
        <v/>
      </c>
      <c r="O1694" s="53" t="str">
        <f>IF((Curso[[#This Row],[Estudado]]-60)&lt;$H$2,"",Curso[[#This Row],[Estudado]]-60)</f>
        <v/>
      </c>
      <c r="P1694" s="53" t="str">
        <f>IF((Curso[[#This Row],[Estudado]]-120)&lt;$H$2,"",Curso[[#This Row],[Estudado]]-120)</f>
        <v/>
      </c>
      <c r="Q1694" s="48"/>
    </row>
    <row r="1695" spans="1:17" x14ac:dyDescent="0.25">
      <c r="A1695" s="44">
        <f t="shared" si="84"/>
        <v>1694</v>
      </c>
      <c r="B1695" s="44" t="s">
        <v>2394</v>
      </c>
      <c r="C1695" s="44" t="s">
        <v>2191</v>
      </c>
      <c r="D1695" s="45">
        <v>1.7129629629629632E-3</v>
      </c>
      <c r="E1695" s="44"/>
      <c r="F1695" s="45">
        <f>Curso[[#This Row],[Tempo]]*$AG$4</f>
        <v>3.3971435340059415E-3</v>
      </c>
      <c r="G1695" s="46">
        <f t="shared" si="83"/>
        <v>12.266718042535025</v>
      </c>
      <c r="H1695" s="47">
        <f>_xlfn.XLOOKUP(Curso[[#This Row],[Tempo Progr Acum]],Controle[Tempo Esperado Acum],Controle[Data corrida],,1,1)</f>
        <v>44835</v>
      </c>
      <c r="I1695" s="44"/>
      <c r="J1695" s="48">
        <f ca="1">IF(Curso[[#This Row],[Data Prevista]]&gt;TODAY(),0,IF(Curso[[#This Row],[Data Prevista]]=TODAY(),3,2))</f>
        <v>0</v>
      </c>
      <c r="K1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5" s="53" t="str">
        <f>IF((Curso[[#This Row],[Estudado]]-7)&lt;$H$2,"",Curso[[#This Row],[Estudado]]-7)</f>
        <v/>
      </c>
      <c r="M1695" s="53" t="str">
        <f>IF((Curso[[#This Row],[Estudado]]-15)&lt;$H$2,"",Curso[[#This Row],[Estudado]]-15)</f>
        <v/>
      </c>
      <c r="N1695" s="53" t="str">
        <f>IF((Curso[[#This Row],[Estudado]]-30)&lt;$H$2,"",Curso[[#This Row],[Estudado]]-30)</f>
        <v/>
      </c>
      <c r="O1695" s="53" t="str">
        <f>IF((Curso[[#This Row],[Estudado]]-60)&lt;$H$2,"",Curso[[#This Row],[Estudado]]-60)</f>
        <v/>
      </c>
      <c r="P1695" s="53" t="str">
        <f>IF((Curso[[#This Row],[Estudado]]-120)&lt;$H$2,"",Curso[[#This Row],[Estudado]]-120)</f>
        <v/>
      </c>
      <c r="Q1695" s="48"/>
    </row>
    <row r="1696" spans="1:17" x14ac:dyDescent="0.25">
      <c r="A1696" s="44">
        <f t="shared" si="84"/>
        <v>1695</v>
      </c>
      <c r="B1696" s="44" t="s">
        <v>2394</v>
      </c>
      <c r="C1696" s="44" t="s">
        <v>2192</v>
      </c>
      <c r="D1696" s="45">
        <v>2.2800925925925922E-3</v>
      </c>
      <c r="E1696" s="44"/>
      <c r="F1696" s="45">
        <f>Curso[[#This Row],[Tempo]]*$AG$4</f>
        <v>4.5218734878322321E-3</v>
      </c>
      <c r="G1696" s="46">
        <f t="shared" si="83"/>
        <v>12.271239916022857</v>
      </c>
      <c r="H1696" s="47">
        <f>_xlfn.XLOOKUP(Curso[[#This Row],[Tempo Progr Acum]],Controle[Tempo Esperado Acum],Controle[Data corrida],,1,1)</f>
        <v>44835</v>
      </c>
      <c r="I1696" s="44"/>
      <c r="J1696" s="48">
        <f ca="1">IF(Curso[[#This Row],[Data Prevista]]&gt;TODAY(),0,IF(Curso[[#This Row],[Data Prevista]]=TODAY(),3,2))</f>
        <v>0</v>
      </c>
      <c r="K1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6" s="53" t="str">
        <f>IF((Curso[[#This Row],[Estudado]]-7)&lt;$H$2,"",Curso[[#This Row],[Estudado]]-7)</f>
        <v/>
      </c>
      <c r="M1696" s="53" t="str">
        <f>IF((Curso[[#This Row],[Estudado]]-15)&lt;$H$2,"",Curso[[#This Row],[Estudado]]-15)</f>
        <v/>
      </c>
      <c r="N1696" s="53" t="str">
        <f>IF((Curso[[#This Row],[Estudado]]-30)&lt;$H$2,"",Curso[[#This Row],[Estudado]]-30)</f>
        <v/>
      </c>
      <c r="O1696" s="53" t="str">
        <f>IF((Curso[[#This Row],[Estudado]]-60)&lt;$H$2,"",Curso[[#This Row],[Estudado]]-60)</f>
        <v/>
      </c>
      <c r="P1696" s="53" t="str">
        <f>IF((Curso[[#This Row],[Estudado]]-120)&lt;$H$2,"",Curso[[#This Row],[Estudado]]-120)</f>
        <v/>
      </c>
      <c r="Q1696" s="48"/>
    </row>
    <row r="1697" spans="1:17" x14ac:dyDescent="0.25">
      <c r="A1697" s="44">
        <f t="shared" si="84"/>
        <v>1696</v>
      </c>
      <c r="B1697" s="44" t="s">
        <v>2394</v>
      </c>
      <c r="C1697" s="44" t="s">
        <v>2193</v>
      </c>
      <c r="D1697" s="45">
        <v>2.4305555555555556E-3</v>
      </c>
      <c r="E1697" s="44"/>
      <c r="F1697" s="45">
        <f>Curso[[#This Row],[Tempo]]*$AG$4</f>
        <v>4.8202712306841056E-3</v>
      </c>
      <c r="G1697" s="46">
        <f t="shared" si="83"/>
        <v>12.276060187253542</v>
      </c>
      <c r="H1697" s="47">
        <f>_xlfn.XLOOKUP(Curso[[#This Row],[Tempo Progr Acum]],Controle[Tempo Esperado Acum],Controle[Data corrida],,1,1)</f>
        <v>44835</v>
      </c>
      <c r="I1697" s="44"/>
      <c r="J1697" s="48">
        <f ca="1">IF(Curso[[#This Row],[Data Prevista]]&gt;TODAY(),0,IF(Curso[[#This Row],[Data Prevista]]=TODAY(),3,2))</f>
        <v>0</v>
      </c>
      <c r="K1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7" s="53" t="str">
        <f>IF((Curso[[#This Row],[Estudado]]-7)&lt;$H$2,"",Curso[[#This Row],[Estudado]]-7)</f>
        <v/>
      </c>
      <c r="M1697" s="53" t="str">
        <f>IF((Curso[[#This Row],[Estudado]]-15)&lt;$H$2,"",Curso[[#This Row],[Estudado]]-15)</f>
        <v/>
      </c>
      <c r="N1697" s="53" t="str">
        <f>IF((Curso[[#This Row],[Estudado]]-30)&lt;$H$2,"",Curso[[#This Row],[Estudado]]-30)</f>
        <v/>
      </c>
      <c r="O1697" s="53" t="str">
        <f>IF((Curso[[#This Row],[Estudado]]-60)&lt;$H$2,"",Curso[[#This Row],[Estudado]]-60)</f>
        <v/>
      </c>
      <c r="P1697" s="53" t="str">
        <f>IF((Curso[[#This Row],[Estudado]]-120)&lt;$H$2,"",Curso[[#This Row],[Estudado]]-120)</f>
        <v/>
      </c>
      <c r="Q1697" s="48"/>
    </row>
    <row r="1698" spans="1:17" x14ac:dyDescent="0.25">
      <c r="A1698" s="44">
        <f t="shared" si="84"/>
        <v>1697</v>
      </c>
      <c r="B1698" s="44" t="s">
        <v>2394</v>
      </c>
      <c r="C1698" s="44" t="s">
        <v>2194</v>
      </c>
      <c r="D1698" s="45">
        <v>3.9004629629629636E-3</v>
      </c>
      <c r="E1698" s="44"/>
      <c r="F1698" s="45">
        <f>Curso[[#This Row],[Tempo]]*$AG$4</f>
        <v>7.7353876416216376E-3</v>
      </c>
      <c r="G1698" s="46">
        <f t="shared" si="83"/>
        <v>12.283795574895164</v>
      </c>
      <c r="H1698" s="47">
        <f>_xlfn.XLOOKUP(Curso[[#This Row],[Tempo Progr Acum]],Controle[Tempo Esperado Acum],Controle[Data corrida],,1,1)</f>
        <v>44835</v>
      </c>
      <c r="I1698" s="44"/>
      <c r="J1698" s="48">
        <f ca="1">IF(Curso[[#This Row],[Data Prevista]]&gt;TODAY(),0,IF(Curso[[#This Row],[Data Prevista]]=TODAY(),3,2))</f>
        <v>0</v>
      </c>
      <c r="K1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8" s="53" t="str">
        <f>IF((Curso[[#This Row],[Estudado]]-7)&lt;$H$2,"",Curso[[#This Row],[Estudado]]-7)</f>
        <v/>
      </c>
      <c r="M1698" s="53" t="str">
        <f>IF((Curso[[#This Row],[Estudado]]-15)&lt;$H$2,"",Curso[[#This Row],[Estudado]]-15)</f>
        <v/>
      </c>
      <c r="N1698" s="53" t="str">
        <f>IF((Curso[[#This Row],[Estudado]]-30)&lt;$H$2,"",Curso[[#This Row],[Estudado]]-30)</f>
        <v/>
      </c>
      <c r="O1698" s="53" t="str">
        <f>IF((Curso[[#This Row],[Estudado]]-60)&lt;$H$2,"",Curso[[#This Row],[Estudado]]-60)</f>
        <v/>
      </c>
      <c r="P1698" s="53" t="str">
        <f>IF((Curso[[#This Row],[Estudado]]-120)&lt;$H$2,"",Curso[[#This Row],[Estudado]]-120)</f>
        <v/>
      </c>
      <c r="Q1698" s="48"/>
    </row>
    <row r="1699" spans="1:17" x14ac:dyDescent="0.25">
      <c r="A1699" s="44">
        <f t="shared" si="84"/>
        <v>1698</v>
      </c>
      <c r="B1699" s="44" t="s">
        <v>2394</v>
      </c>
      <c r="C1699" s="44" t="s">
        <v>2195</v>
      </c>
      <c r="D1699" s="45">
        <v>3.8657407407407403E-3</v>
      </c>
      <c r="E1699" s="44"/>
      <c r="F1699" s="45">
        <f>Curso[[#This Row],[Tempo]]*$AG$4</f>
        <v>7.6665266240404338E-3</v>
      </c>
      <c r="G1699" s="46">
        <f t="shared" si="83"/>
        <v>12.291462101519205</v>
      </c>
      <c r="H1699" s="47">
        <f>_xlfn.XLOOKUP(Curso[[#This Row],[Tempo Progr Acum]],Controle[Tempo Esperado Acum],Controle[Data corrida],,1,1)</f>
        <v>44835</v>
      </c>
      <c r="I1699" s="44"/>
      <c r="J1699" s="48">
        <f ca="1">IF(Curso[[#This Row],[Data Prevista]]&gt;TODAY(),0,IF(Curso[[#This Row],[Data Prevista]]=TODAY(),3,2))</f>
        <v>0</v>
      </c>
      <c r="K1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9" s="53" t="str">
        <f>IF((Curso[[#This Row],[Estudado]]-7)&lt;$H$2,"",Curso[[#This Row],[Estudado]]-7)</f>
        <v/>
      </c>
      <c r="M1699" s="53" t="str">
        <f>IF((Curso[[#This Row],[Estudado]]-15)&lt;$H$2,"",Curso[[#This Row],[Estudado]]-15)</f>
        <v/>
      </c>
      <c r="N1699" s="53" t="str">
        <f>IF((Curso[[#This Row],[Estudado]]-30)&lt;$H$2,"",Curso[[#This Row],[Estudado]]-30)</f>
        <v/>
      </c>
      <c r="O1699" s="53" t="str">
        <f>IF((Curso[[#This Row],[Estudado]]-60)&lt;$H$2,"",Curso[[#This Row],[Estudado]]-60)</f>
        <v/>
      </c>
      <c r="P1699" s="53" t="str">
        <f>IF((Curso[[#This Row],[Estudado]]-120)&lt;$H$2,"",Curso[[#This Row],[Estudado]]-120)</f>
        <v/>
      </c>
      <c r="Q1699" s="48"/>
    </row>
    <row r="1700" spans="1:17" x14ac:dyDescent="0.25">
      <c r="A1700" s="44">
        <f t="shared" si="84"/>
        <v>1699</v>
      </c>
      <c r="B1700" s="44" t="s">
        <v>2394</v>
      </c>
      <c r="C1700" s="44" t="s">
        <v>2194</v>
      </c>
      <c r="D1700" s="45">
        <v>2.1990740740740742E-3</v>
      </c>
      <c r="E1700" s="44"/>
      <c r="F1700" s="45">
        <f>Curso[[#This Row],[Tempo]]*$AG$4</f>
        <v>4.3611977801427627E-3</v>
      </c>
      <c r="G1700" s="46">
        <f t="shared" si="83"/>
        <v>12.295823299299347</v>
      </c>
      <c r="H1700" s="47">
        <f>_xlfn.XLOOKUP(Curso[[#This Row],[Tempo Progr Acum]],Controle[Tempo Esperado Acum],Controle[Data corrida],,1,1)</f>
        <v>44835</v>
      </c>
      <c r="I1700" s="44"/>
      <c r="J1700" s="48">
        <f ca="1">IF(Curso[[#This Row],[Data Prevista]]&gt;TODAY(),0,IF(Curso[[#This Row],[Data Prevista]]=TODAY(),3,2))</f>
        <v>0</v>
      </c>
      <c r="K1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0" s="53" t="str">
        <f>IF((Curso[[#This Row],[Estudado]]-7)&lt;$H$2,"",Curso[[#This Row],[Estudado]]-7)</f>
        <v/>
      </c>
      <c r="M1700" s="53" t="str">
        <f>IF((Curso[[#This Row],[Estudado]]-15)&lt;$H$2,"",Curso[[#This Row],[Estudado]]-15)</f>
        <v/>
      </c>
      <c r="N1700" s="53" t="str">
        <f>IF((Curso[[#This Row],[Estudado]]-30)&lt;$H$2,"",Curso[[#This Row],[Estudado]]-30)</f>
        <v/>
      </c>
      <c r="O1700" s="53" t="str">
        <f>IF((Curso[[#This Row],[Estudado]]-60)&lt;$H$2,"",Curso[[#This Row],[Estudado]]-60)</f>
        <v/>
      </c>
      <c r="P1700" s="53" t="str">
        <f>IF((Curso[[#This Row],[Estudado]]-120)&lt;$H$2,"",Curso[[#This Row],[Estudado]]-120)</f>
        <v/>
      </c>
      <c r="Q1700" s="48"/>
    </row>
    <row r="1701" spans="1:17" x14ac:dyDescent="0.25">
      <c r="A1701" s="44">
        <f t="shared" si="84"/>
        <v>1700</v>
      </c>
      <c r="B1701" s="44" t="s">
        <v>2394</v>
      </c>
      <c r="C1701" s="44" t="s">
        <v>2196</v>
      </c>
      <c r="D1701" s="45">
        <v>5.9027777777777785E-3</v>
      </c>
      <c r="E1701" s="44"/>
      <c r="F1701" s="45">
        <f>Curso[[#This Row],[Tempo]]*$AG$4</f>
        <v>1.1706372988804259E-2</v>
      </c>
      <c r="G1701" s="46">
        <f t="shared" si="83"/>
        <v>12.307529672288151</v>
      </c>
      <c r="H1701" s="47">
        <f>_xlfn.XLOOKUP(Curso[[#This Row],[Tempo Progr Acum]],Controle[Tempo Esperado Acum],Controle[Data corrida],,1,1)</f>
        <v>44835</v>
      </c>
      <c r="I1701" s="44"/>
      <c r="J1701" s="48">
        <f ca="1">IF(Curso[[#This Row],[Data Prevista]]&gt;TODAY(),0,IF(Curso[[#This Row],[Data Prevista]]=TODAY(),3,2))</f>
        <v>0</v>
      </c>
      <c r="K1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1" s="53" t="str">
        <f>IF((Curso[[#This Row],[Estudado]]-7)&lt;$H$2,"",Curso[[#This Row],[Estudado]]-7)</f>
        <v/>
      </c>
      <c r="M1701" s="53" t="str">
        <f>IF((Curso[[#This Row],[Estudado]]-15)&lt;$H$2,"",Curso[[#This Row],[Estudado]]-15)</f>
        <v/>
      </c>
      <c r="N1701" s="53" t="str">
        <f>IF((Curso[[#This Row],[Estudado]]-30)&lt;$H$2,"",Curso[[#This Row],[Estudado]]-30)</f>
        <v/>
      </c>
      <c r="O1701" s="53" t="str">
        <f>IF((Curso[[#This Row],[Estudado]]-60)&lt;$H$2,"",Curso[[#This Row],[Estudado]]-60)</f>
        <v/>
      </c>
      <c r="P1701" s="53" t="str">
        <f>IF((Curso[[#This Row],[Estudado]]-120)&lt;$H$2,"",Curso[[#This Row],[Estudado]]-120)</f>
        <v/>
      </c>
      <c r="Q1701" s="48"/>
    </row>
    <row r="1702" spans="1:17" x14ac:dyDescent="0.25">
      <c r="A1702" s="44">
        <f t="shared" si="84"/>
        <v>1701</v>
      </c>
      <c r="B1702" s="44" t="s">
        <v>2394</v>
      </c>
      <c r="C1702" s="44" t="s">
        <v>2197</v>
      </c>
      <c r="D1702" s="45">
        <v>6.2268518518518523E-3</v>
      </c>
      <c r="E1702" s="44"/>
      <c r="F1702" s="45">
        <f>Curso[[#This Row],[Tempo]]*$AG$4</f>
        <v>1.2349075819562138E-2</v>
      </c>
      <c r="G1702" s="46">
        <f t="shared" si="83"/>
        <v>12.319878748107714</v>
      </c>
      <c r="H1702" s="47">
        <f>_xlfn.XLOOKUP(Curso[[#This Row],[Tempo Progr Acum]],Controle[Tempo Esperado Acum],Controle[Data corrida],,1,1)</f>
        <v>44835</v>
      </c>
      <c r="I1702" s="44"/>
      <c r="J1702" s="48">
        <f ca="1">IF(Curso[[#This Row],[Data Prevista]]&gt;TODAY(),0,IF(Curso[[#This Row],[Data Prevista]]=TODAY(),3,2))</f>
        <v>0</v>
      </c>
      <c r="K1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2" s="53" t="str">
        <f>IF((Curso[[#This Row],[Estudado]]-7)&lt;$H$2,"",Curso[[#This Row],[Estudado]]-7)</f>
        <v/>
      </c>
      <c r="M1702" s="53" t="str">
        <f>IF((Curso[[#This Row],[Estudado]]-15)&lt;$H$2,"",Curso[[#This Row],[Estudado]]-15)</f>
        <v/>
      </c>
      <c r="N1702" s="53" t="str">
        <f>IF((Curso[[#This Row],[Estudado]]-30)&lt;$H$2,"",Curso[[#This Row],[Estudado]]-30)</f>
        <v/>
      </c>
      <c r="O1702" s="53" t="str">
        <f>IF((Curso[[#This Row],[Estudado]]-60)&lt;$H$2,"",Curso[[#This Row],[Estudado]]-60)</f>
        <v/>
      </c>
      <c r="P1702" s="53" t="str">
        <f>IF((Curso[[#This Row],[Estudado]]-120)&lt;$H$2,"",Curso[[#This Row],[Estudado]]-120)</f>
        <v/>
      </c>
      <c r="Q1702" s="48"/>
    </row>
    <row r="1703" spans="1:17" x14ac:dyDescent="0.25">
      <c r="A1703" s="44">
        <f t="shared" si="84"/>
        <v>1702</v>
      </c>
      <c r="B1703" s="44" t="s">
        <v>2394</v>
      </c>
      <c r="C1703" s="44" t="s">
        <v>2198</v>
      </c>
      <c r="D1703" s="45">
        <v>4.1666666666666666E-3</v>
      </c>
      <c r="E1703" s="44"/>
      <c r="F1703" s="45">
        <f>Curso[[#This Row],[Tempo]]*$AG$4</f>
        <v>8.2633221097441808E-3</v>
      </c>
      <c r="G1703" s="46">
        <f t="shared" si="83"/>
        <v>12.328142070217458</v>
      </c>
      <c r="H1703" s="47">
        <f>_xlfn.XLOOKUP(Curso[[#This Row],[Tempo Progr Acum]],Controle[Tempo Esperado Acum],Controle[Data corrida],,1,1)</f>
        <v>44837</v>
      </c>
      <c r="I1703" s="44"/>
      <c r="J1703" s="48">
        <f ca="1">IF(Curso[[#This Row],[Data Prevista]]&gt;TODAY(),0,IF(Curso[[#This Row],[Data Prevista]]=TODAY(),3,2))</f>
        <v>0</v>
      </c>
      <c r="K1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3" s="53" t="str">
        <f>IF((Curso[[#This Row],[Estudado]]-7)&lt;$H$2,"",Curso[[#This Row],[Estudado]]-7)</f>
        <v/>
      </c>
      <c r="M1703" s="53" t="str">
        <f>IF((Curso[[#This Row],[Estudado]]-15)&lt;$H$2,"",Curso[[#This Row],[Estudado]]-15)</f>
        <v/>
      </c>
      <c r="N1703" s="53" t="str">
        <f>IF((Curso[[#This Row],[Estudado]]-30)&lt;$H$2,"",Curso[[#This Row],[Estudado]]-30)</f>
        <v/>
      </c>
      <c r="O1703" s="53" t="str">
        <f>IF((Curso[[#This Row],[Estudado]]-60)&lt;$H$2,"",Curso[[#This Row],[Estudado]]-60)</f>
        <v/>
      </c>
      <c r="P1703" s="53" t="str">
        <f>IF((Curso[[#This Row],[Estudado]]-120)&lt;$H$2,"",Curso[[#This Row],[Estudado]]-120)</f>
        <v/>
      </c>
      <c r="Q1703" s="48"/>
    </row>
    <row r="1704" spans="1:17" x14ac:dyDescent="0.25">
      <c r="A1704" s="44">
        <f t="shared" si="84"/>
        <v>1703</v>
      </c>
      <c r="B1704" s="44" t="s">
        <v>2394</v>
      </c>
      <c r="C1704" s="44" t="s">
        <v>2199</v>
      </c>
      <c r="D1704" s="45">
        <v>5.6481481481481478E-3</v>
      </c>
      <c r="E1704" s="44"/>
      <c r="F1704" s="45">
        <f>Curso[[#This Row],[Tempo]]*$AG$4</f>
        <v>1.1201392193208778E-2</v>
      </c>
      <c r="G1704" s="46">
        <f t="shared" si="83"/>
        <v>12.339343462410667</v>
      </c>
      <c r="H1704" s="47">
        <f>_xlfn.XLOOKUP(Curso[[#This Row],[Tempo Progr Acum]],Controle[Tempo Esperado Acum],Controle[Data corrida],,1,1)</f>
        <v>44837</v>
      </c>
      <c r="I1704" s="44"/>
      <c r="J1704" s="48">
        <f ca="1">IF(Curso[[#This Row],[Data Prevista]]&gt;TODAY(),0,IF(Curso[[#This Row],[Data Prevista]]=TODAY(),3,2))</f>
        <v>0</v>
      </c>
      <c r="K1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4" s="53" t="str">
        <f>IF((Curso[[#This Row],[Estudado]]-7)&lt;$H$2,"",Curso[[#This Row],[Estudado]]-7)</f>
        <v/>
      </c>
      <c r="M1704" s="53" t="str">
        <f>IF((Curso[[#This Row],[Estudado]]-15)&lt;$H$2,"",Curso[[#This Row],[Estudado]]-15)</f>
        <v/>
      </c>
      <c r="N1704" s="53" t="str">
        <f>IF((Curso[[#This Row],[Estudado]]-30)&lt;$H$2,"",Curso[[#This Row],[Estudado]]-30)</f>
        <v/>
      </c>
      <c r="O1704" s="53" t="str">
        <f>IF((Curso[[#This Row],[Estudado]]-60)&lt;$H$2,"",Curso[[#This Row],[Estudado]]-60)</f>
        <v/>
      </c>
      <c r="P1704" s="53" t="str">
        <f>IF((Curso[[#This Row],[Estudado]]-120)&lt;$H$2,"",Curso[[#This Row],[Estudado]]-120)</f>
        <v/>
      </c>
      <c r="Q1704" s="48"/>
    </row>
    <row r="1705" spans="1:17" x14ac:dyDescent="0.25">
      <c r="A1705" s="44">
        <f t="shared" si="84"/>
        <v>1704</v>
      </c>
      <c r="B1705" s="44" t="s">
        <v>2394</v>
      </c>
      <c r="C1705" s="44" t="s">
        <v>2200</v>
      </c>
      <c r="D1705" s="45">
        <v>3.0902777777777777E-3</v>
      </c>
      <c r="E1705" s="44"/>
      <c r="F1705" s="45">
        <f>Curso[[#This Row],[Tempo]]*$AG$4</f>
        <v>6.128630564726934E-3</v>
      </c>
      <c r="G1705" s="46">
        <f t="shared" si="83"/>
        <v>12.345472092975394</v>
      </c>
      <c r="H1705" s="47">
        <f>_xlfn.XLOOKUP(Curso[[#This Row],[Tempo Progr Acum]],Controle[Tempo Esperado Acum],Controle[Data corrida],,1,1)</f>
        <v>44837</v>
      </c>
      <c r="I1705" s="44"/>
      <c r="J1705" s="48">
        <f ca="1">IF(Curso[[#This Row],[Data Prevista]]&gt;TODAY(),0,IF(Curso[[#This Row],[Data Prevista]]=TODAY(),3,2))</f>
        <v>0</v>
      </c>
      <c r="K1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5" s="53" t="str">
        <f>IF((Curso[[#This Row],[Estudado]]-7)&lt;$H$2,"",Curso[[#This Row],[Estudado]]-7)</f>
        <v/>
      </c>
      <c r="M1705" s="53" t="str">
        <f>IF((Curso[[#This Row],[Estudado]]-15)&lt;$H$2,"",Curso[[#This Row],[Estudado]]-15)</f>
        <v/>
      </c>
      <c r="N1705" s="53" t="str">
        <f>IF((Curso[[#This Row],[Estudado]]-30)&lt;$H$2,"",Curso[[#This Row],[Estudado]]-30)</f>
        <v/>
      </c>
      <c r="O1705" s="53" t="str">
        <f>IF((Curso[[#This Row],[Estudado]]-60)&lt;$H$2,"",Curso[[#This Row],[Estudado]]-60)</f>
        <v/>
      </c>
      <c r="P1705" s="53" t="str">
        <f>IF((Curso[[#This Row],[Estudado]]-120)&lt;$H$2,"",Curso[[#This Row],[Estudado]]-120)</f>
        <v/>
      </c>
      <c r="Q1705" s="48"/>
    </row>
    <row r="1706" spans="1:17" x14ac:dyDescent="0.25">
      <c r="A1706" s="44">
        <f t="shared" si="84"/>
        <v>1705</v>
      </c>
      <c r="B1706" s="44" t="s">
        <v>2394</v>
      </c>
      <c r="C1706" s="44" t="s">
        <v>2201</v>
      </c>
      <c r="D1706" s="45">
        <v>5.4398148148148149E-3</v>
      </c>
      <c r="E1706" s="44"/>
      <c r="F1706" s="45">
        <f>Curso[[#This Row],[Tempo]]*$AG$4</f>
        <v>1.0788226087721569E-2</v>
      </c>
      <c r="G1706" s="46">
        <f t="shared" si="83"/>
        <v>12.356260319063114</v>
      </c>
      <c r="H1706" s="47">
        <f>_xlfn.XLOOKUP(Curso[[#This Row],[Tempo Progr Acum]],Controle[Tempo Esperado Acum],Controle[Data corrida],,1,1)</f>
        <v>44837</v>
      </c>
      <c r="I1706" s="44"/>
      <c r="J1706" s="48">
        <f ca="1">IF(Curso[[#This Row],[Data Prevista]]&gt;TODAY(),0,IF(Curso[[#This Row],[Data Prevista]]=TODAY(),3,2))</f>
        <v>0</v>
      </c>
      <c r="K1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6" s="53" t="str">
        <f>IF((Curso[[#This Row],[Estudado]]-7)&lt;$H$2,"",Curso[[#This Row],[Estudado]]-7)</f>
        <v/>
      </c>
      <c r="M1706" s="53" t="str">
        <f>IF((Curso[[#This Row],[Estudado]]-15)&lt;$H$2,"",Curso[[#This Row],[Estudado]]-15)</f>
        <v/>
      </c>
      <c r="N1706" s="53" t="str">
        <f>IF((Curso[[#This Row],[Estudado]]-30)&lt;$H$2,"",Curso[[#This Row],[Estudado]]-30)</f>
        <v/>
      </c>
      <c r="O1706" s="53" t="str">
        <f>IF((Curso[[#This Row],[Estudado]]-60)&lt;$H$2,"",Curso[[#This Row],[Estudado]]-60)</f>
        <v/>
      </c>
      <c r="P1706" s="53" t="str">
        <f>IF((Curso[[#This Row],[Estudado]]-120)&lt;$H$2,"",Curso[[#This Row],[Estudado]]-120)</f>
        <v/>
      </c>
      <c r="Q1706" s="48"/>
    </row>
    <row r="1707" spans="1:17" x14ac:dyDescent="0.25">
      <c r="A1707" s="44">
        <f t="shared" si="84"/>
        <v>1706</v>
      </c>
      <c r="B1707" s="44" t="s">
        <v>2394</v>
      </c>
      <c r="C1707" s="44" t="s">
        <v>2202</v>
      </c>
      <c r="D1707" s="45">
        <v>5.8333333333333336E-3</v>
      </c>
      <c r="E1707" s="44"/>
      <c r="F1707" s="45">
        <f>Curso[[#This Row],[Tempo]]*$AG$4</f>
        <v>1.1568650953641854E-2</v>
      </c>
      <c r="G1707" s="46">
        <f t="shared" si="83"/>
        <v>12.367828970016756</v>
      </c>
      <c r="H1707" s="47">
        <f>_xlfn.XLOOKUP(Curso[[#This Row],[Tempo Progr Acum]],Controle[Tempo Esperado Acum],Controle[Data corrida],,1,1)</f>
        <v>44837</v>
      </c>
      <c r="I1707" s="44"/>
      <c r="J1707" s="48">
        <f ca="1">IF(Curso[[#This Row],[Data Prevista]]&gt;TODAY(),0,IF(Curso[[#This Row],[Data Prevista]]=TODAY(),3,2))</f>
        <v>0</v>
      </c>
      <c r="K1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7" s="53" t="str">
        <f>IF((Curso[[#This Row],[Estudado]]-7)&lt;$H$2,"",Curso[[#This Row],[Estudado]]-7)</f>
        <v/>
      </c>
      <c r="M1707" s="53" t="str">
        <f>IF((Curso[[#This Row],[Estudado]]-15)&lt;$H$2,"",Curso[[#This Row],[Estudado]]-15)</f>
        <v/>
      </c>
      <c r="N1707" s="53" t="str">
        <f>IF((Curso[[#This Row],[Estudado]]-30)&lt;$H$2,"",Curso[[#This Row],[Estudado]]-30)</f>
        <v/>
      </c>
      <c r="O1707" s="53" t="str">
        <f>IF((Curso[[#This Row],[Estudado]]-60)&lt;$H$2,"",Curso[[#This Row],[Estudado]]-60)</f>
        <v/>
      </c>
      <c r="P1707" s="53" t="str">
        <f>IF((Curso[[#This Row],[Estudado]]-120)&lt;$H$2,"",Curso[[#This Row],[Estudado]]-120)</f>
        <v/>
      </c>
      <c r="Q1707" s="48"/>
    </row>
    <row r="1708" spans="1:17" x14ac:dyDescent="0.25">
      <c r="A1708" s="44">
        <f t="shared" si="84"/>
        <v>1707</v>
      </c>
      <c r="B1708" s="44" t="s">
        <v>2394</v>
      </c>
      <c r="C1708" s="44" t="s">
        <v>2203</v>
      </c>
      <c r="D1708" s="45">
        <v>4.0162037037037041E-3</v>
      </c>
      <c r="E1708" s="44"/>
      <c r="F1708" s="45">
        <f>Curso[[#This Row],[Tempo]]*$AG$4</f>
        <v>7.9649243668923082E-3</v>
      </c>
      <c r="G1708" s="46">
        <f t="shared" si="83"/>
        <v>12.375793894383648</v>
      </c>
      <c r="H1708" s="47">
        <f>_xlfn.XLOOKUP(Curso[[#This Row],[Tempo Progr Acum]],Controle[Tempo Esperado Acum],Controle[Data corrida],,1,1)</f>
        <v>44837</v>
      </c>
      <c r="I1708" s="44"/>
      <c r="J1708" s="48">
        <f ca="1">IF(Curso[[#This Row],[Data Prevista]]&gt;TODAY(),0,IF(Curso[[#This Row],[Data Prevista]]=TODAY(),3,2))</f>
        <v>0</v>
      </c>
      <c r="K1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8" s="53" t="str">
        <f>IF((Curso[[#This Row],[Estudado]]-7)&lt;$H$2,"",Curso[[#This Row],[Estudado]]-7)</f>
        <v/>
      </c>
      <c r="M1708" s="53" t="str">
        <f>IF((Curso[[#This Row],[Estudado]]-15)&lt;$H$2,"",Curso[[#This Row],[Estudado]]-15)</f>
        <v/>
      </c>
      <c r="N1708" s="53" t="str">
        <f>IF((Curso[[#This Row],[Estudado]]-30)&lt;$H$2,"",Curso[[#This Row],[Estudado]]-30)</f>
        <v/>
      </c>
      <c r="O1708" s="53" t="str">
        <f>IF((Curso[[#This Row],[Estudado]]-60)&lt;$H$2,"",Curso[[#This Row],[Estudado]]-60)</f>
        <v/>
      </c>
      <c r="P1708" s="53" t="str">
        <f>IF((Curso[[#This Row],[Estudado]]-120)&lt;$H$2,"",Curso[[#This Row],[Estudado]]-120)</f>
        <v/>
      </c>
      <c r="Q1708" s="48"/>
    </row>
    <row r="1709" spans="1:17" x14ac:dyDescent="0.25">
      <c r="A1709" s="44">
        <f t="shared" si="84"/>
        <v>1708</v>
      </c>
      <c r="B1709" s="44" t="s">
        <v>2394</v>
      </c>
      <c r="C1709" s="44" t="s">
        <v>2204</v>
      </c>
      <c r="D1709" s="45">
        <v>5.4745370370370373E-3</v>
      </c>
      <c r="E1709" s="44"/>
      <c r="F1709" s="45">
        <f>Curso[[#This Row],[Tempo]]*$AG$4</f>
        <v>1.0857087105302771E-2</v>
      </c>
      <c r="G1709" s="46">
        <f t="shared" si="83"/>
        <v>12.38665098148895</v>
      </c>
      <c r="H1709" s="47">
        <f>_xlfn.XLOOKUP(Curso[[#This Row],[Tempo Progr Acum]],Controle[Tempo Esperado Acum],Controle[Data corrida],,1,1)</f>
        <v>44837</v>
      </c>
      <c r="I1709" s="44"/>
      <c r="J1709" s="48">
        <f ca="1">IF(Curso[[#This Row],[Data Prevista]]&gt;TODAY(),0,IF(Curso[[#This Row],[Data Prevista]]=TODAY(),3,2))</f>
        <v>0</v>
      </c>
      <c r="K1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9" s="53" t="str">
        <f>IF((Curso[[#This Row],[Estudado]]-7)&lt;$H$2,"",Curso[[#This Row],[Estudado]]-7)</f>
        <v/>
      </c>
      <c r="M1709" s="53" t="str">
        <f>IF((Curso[[#This Row],[Estudado]]-15)&lt;$H$2,"",Curso[[#This Row],[Estudado]]-15)</f>
        <v/>
      </c>
      <c r="N1709" s="53" t="str">
        <f>IF((Curso[[#This Row],[Estudado]]-30)&lt;$H$2,"",Curso[[#This Row],[Estudado]]-30)</f>
        <v/>
      </c>
      <c r="O1709" s="53" t="str">
        <f>IF((Curso[[#This Row],[Estudado]]-60)&lt;$H$2,"",Curso[[#This Row],[Estudado]]-60)</f>
        <v/>
      </c>
      <c r="P1709" s="53" t="str">
        <f>IF((Curso[[#This Row],[Estudado]]-120)&lt;$H$2,"",Curso[[#This Row],[Estudado]]-120)</f>
        <v/>
      </c>
      <c r="Q1709" s="48"/>
    </row>
    <row r="1710" spans="1:17" x14ac:dyDescent="0.25">
      <c r="A1710" s="44">
        <f t="shared" si="84"/>
        <v>1709</v>
      </c>
      <c r="B1710" s="44" t="s">
        <v>2394</v>
      </c>
      <c r="C1710" s="44" t="s">
        <v>2205</v>
      </c>
      <c r="D1710" s="45">
        <v>6.5277777777777773E-3</v>
      </c>
      <c r="E1710" s="44"/>
      <c r="F1710" s="45">
        <f>Curso[[#This Row],[Tempo]]*$AG$4</f>
        <v>1.2945871305265883E-2</v>
      </c>
      <c r="G1710" s="46">
        <f t="shared" si="83"/>
        <v>12.399596852794216</v>
      </c>
      <c r="H1710" s="47">
        <f>_xlfn.XLOOKUP(Curso[[#This Row],[Tempo Progr Acum]],Controle[Tempo Esperado Acum],Controle[Data corrida],,1,1)</f>
        <v>44837</v>
      </c>
      <c r="I1710" s="44"/>
      <c r="J1710" s="48">
        <f ca="1">IF(Curso[[#This Row],[Data Prevista]]&gt;TODAY(),0,IF(Curso[[#This Row],[Data Prevista]]=TODAY(),3,2))</f>
        <v>0</v>
      </c>
      <c r="K1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0" s="53" t="str">
        <f>IF((Curso[[#This Row],[Estudado]]-7)&lt;$H$2,"",Curso[[#This Row],[Estudado]]-7)</f>
        <v/>
      </c>
      <c r="M1710" s="53" t="str">
        <f>IF((Curso[[#This Row],[Estudado]]-15)&lt;$H$2,"",Curso[[#This Row],[Estudado]]-15)</f>
        <v/>
      </c>
      <c r="N1710" s="53" t="str">
        <f>IF((Curso[[#This Row],[Estudado]]-30)&lt;$H$2,"",Curso[[#This Row],[Estudado]]-30)</f>
        <v/>
      </c>
      <c r="O1710" s="53" t="str">
        <f>IF((Curso[[#This Row],[Estudado]]-60)&lt;$H$2,"",Curso[[#This Row],[Estudado]]-60)</f>
        <v/>
      </c>
      <c r="P1710" s="53" t="str">
        <f>IF((Curso[[#This Row],[Estudado]]-120)&lt;$H$2,"",Curso[[#This Row],[Estudado]]-120)</f>
        <v/>
      </c>
      <c r="Q1710" s="48"/>
    </row>
    <row r="1711" spans="1:17" x14ac:dyDescent="0.25">
      <c r="A1711" s="44">
        <f t="shared" si="84"/>
        <v>1710</v>
      </c>
      <c r="B1711" s="44" t="s">
        <v>2394</v>
      </c>
      <c r="C1711" s="44" t="s">
        <v>2206</v>
      </c>
      <c r="D1711" s="45">
        <v>3.8888888888888883E-3</v>
      </c>
      <c r="E1711" s="44"/>
      <c r="F1711" s="45">
        <f>Curso[[#This Row],[Tempo]]*$AG$4</f>
        <v>7.7124339690945679E-3</v>
      </c>
      <c r="G1711" s="46">
        <f t="shared" si="83"/>
        <v>12.407309286763311</v>
      </c>
      <c r="H1711" s="47">
        <f>_xlfn.XLOOKUP(Curso[[#This Row],[Tempo Progr Acum]],Controle[Tempo Esperado Acum],Controle[Data corrida],,1,1)</f>
        <v>44837</v>
      </c>
      <c r="I1711" s="44"/>
      <c r="J1711" s="48">
        <f ca="1">IF(Curso[[#This Row],[Data Prevista]]&gt;TODAY(),0,IF(Curso[[#This Row],[Data Prevista]]=TODAY(),3,2))</f>
        <v>0</v>
      </c>
      <c r="K1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1" s="53" t="str">
        <f>IF((Curso[[#This Row],[Estudado]]-7)&lt;$H$2,"",Curso[[#This Row],[Estudado]]-7)</f>
        <v/>
      </c>
      <c r="M1711" s="53" t="str">
        <f>IF((Curso[[#This Row],[Estudado]]-15)&lt;$H$2,"",Curso[[#This Row],[Estudado]]-15)</f>
        <v/>
      </c>
      <c r="N1711" s="53" t="str">
        <f>IF((Curso[[#This Row],[Estudado]]-30)&lt;$H$2,"",Curso[[#This Row],[Estudado]]-30)</f>
        <v/>
      </c>
      <c r="O1711" s="53" t="str">
        <f>IF((Curso[[#This Row],[Estudado]]-60)&lt;$H$2,"",Curso[[#This Row],[Estudado]]-60)</f>
        <v/>
      </c>
      <c r="P1711" s="53" t="str">
        <f>IF((Curso[[#This Row],[Estudado]]-120)&lt;$H$2,"",Curso[[#This Row],[Estudado]]-120)</f>
        <v/>
      </c>
      <c r="Q1711" s="48"/>
    </row>
    <row r="1712" spans="1:17" x14ac:dyDescent="0.25">
      <c r="A1712" s="44">
        <f t="shared" si="84"/>
        <v>1711</v>
      </c>
      <c r="B1712" s="44" t="s">
        <v>2394</v>
      </c>
      <c r="C1712" s="44" t="s">
        <v>2207</v>
      </c>
      <c r="D1712" s="45">
        <v>4.5717592592592589E-3</v>
      </c>
      <c r="E1712" s="44"/>
      <c r="F1712" s="45">
        <f>Curso[[#This Row],[Tempo]]*$AG$4</f>
        <v>9.0667006481915322E-3</v>
      </c>
      <c r="G1712" s="46">
        <f t="shared" si="83"/>
        <v>12.416375987411502</v>
      </c>
      <c r="H1712" s="47">
        <f>_xlfn.XLOOKUP(Curso[[#This Row],[Tempo Progr Acum]],Controle[Tempo Esperado Acum],Controle[Data corrida],,1,1)</f>
        <v>44838</v>
      </c>
      <c r="I1712" s="44"/>
      <c r="J1712" s="48">
        <f ca="1">IF(Curso[[#This Row],[Data Prevista]]&gt;TODAY(),0,IF(Curso[[#This Row],[Data Prevista]]=TODAY(),3,2))</f>
        <v>0</v>
      </c>
      <c r="K1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2" s="53" t="str">
        <f>IF((Curso[[#This Row],[Estudado]]-7)&lt;$H$2,"",Curso[[#This Row],[Estudado]]-7)</f>
        <v/>
      </c>
      <c r="M1712" s="53" t="str">
        <f>IF((Curso[[#This Row],[Estudado]]-15)&lt;$H$2,"",Curso[[#This Row],[Estudado]]-15)</f>
        <v/>
      </c>
      <c r="N1712" s="53" t="str">
        <f>IF((Curso[[#This Row],[Estudado]]-30)&lt;$H$2,"",Curso[[#This Row],[Estudado]]-30)</f>
        <v/>
      </c>
      <c r="O1712" s="53" t="str">
        <f>IF((Curso[[#This Row],[Estudado]]-60)&lt;$H$2,"",Curso[[#This Row],[Estudado]]-60)</f>
        <v/>
      </c>
      <c r="P1712" s="53" t="str">
        <f>IF((Curso[[#This Row],[Estudado]]-120)&lt;$H$2,"",Curso[[#This Row],[Estudado]]-120)</f>
        <v/>
      </c>
      <c r="Q1712" s="48"/>
    </row>
    <row r="1713" spans="1:17" x14ac:dyDescent="0.25">
      <c r="A1713" s="44">
        <f t="shared" si="84"/>
        <v>1712</v>
      </c>
      <c r="B1713" s="44" t="s">
        <v>2394</v>
      </c>
      <c r="C1713" s="44" t="s">
        <v>2208</v>
      </c>
      <c r="D1713" s="45">
        <v>6.0300925925925921E-3</v>
      </c>
      <c r="E1713" s="44"/>
      <c r="F1713" s="45">
        <f>Curso[[#This Row],[Tempo]]*$AG$4</f>
        <v>1.1958863386601995E-2</v>
      </c>
      <c r="G1713" s="46">
        <f t="shared" si="83"/>
        <v>12.428334850798104</v>
      </c>
      <c r="H1713" s="47">
        <f>_xlfn.XLOOKUP(Curso[[#This Row],[Tempo Progr Acum]],Controle[Tempo Esperado Acum],Controle[Data corrida],,1,1)</f>
        <v>44838</v>
      </c>
      <c r="I1713" s="44"/>
      <c r="J1713" s="48">
        <f ca="1">IF(Curso[[#This Row],[Data Prevista]]&gt;TODAY(),0,IF(Curso[[#This Row],[Data Prevista]]=TODAY(),3,2))</f>
        <v>0</v>
      </c>
      <c r="K1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3" s="53" t="str">
        <f>IF((Curso[[#This Row],[Estudado]]-7)&lt;$H$2,"",Curso[[#This Row],[Estudado]]-7)</f>
        <v/>
      </c>
      <c r="M1713" s="53" t="str">
        <f>IF((Curso[[#This Row],[Estudado]]-15)&lt;$H$2,"",Curso[[#This Row],[Estudado]]-15)</f>
        <v/>
      </c>
      <c r="N1713" s="53" t="str">
        <f>IF((Curso[[#This Row],[Estudado]]-30)&lt;$H$2,"",Curso[[#This Row],[Estudado]]-30)</f>
        <v/>
      </c>
      <c r="O1713" s="53" t="str">
        <f>IF((Curso[[#This Row],[Estudado]]-60)&lt;$H$2,"",Curso[[#This Row],[Estudado]]-60)</f>
        <v/>
      </c>
      <c r="P1713" s="53" t="str">
        <f>IF((Curso[[#This Row],[Estudado]]-120)&lt;$H$2,"",Curso[[#This Row],[Estudado]]-120)</f>
        <v/>
      </c>
      <c r="Q1713" s="48"/>
    </row>
    <row r="1714" spans="1:17" x14ac:dyDescent="0.25">
      <c r="A1714" s="44">
        <f t="shared" si="84"/>
        <v>1713</v>
      </c>
      <c r="B1714" s="44" t="s">
        <v>2394</v>
      </c>
      <c r="C1714" s="44" t="s">
        <v>2209</v>
      </c>
      <c r="D1714" s="45">
        <v>5.3587962962962964E-3</v>
      </c>
      <c r="E1714" s="44"/>
      <c r="F1714" s="45">
        <f>Curso[[#This Row],[Tempo]]*$AG$4</f>
        <v>1.0627550380032099E-2</v>
      </c>
      <c r="G1714" s="46">
        <f t="shared" si="83"/>
        <v>12.438962401178136</v>
      </c>
      <c r="H1714" s="47">
        <f>_xlfn.XLOOKUP(Curso[[#This Row],[Tempo Progr Acum]],Controle[Tempo Esperado Acum],Controle[Data corrida],,1,1)</f>
        <v>44838</v>
      </c>
      <c r="I1714" s="44"/>
      <c r="J1714" s="48">
        <f ca="1">IF(Curso[[#This Row],[Data Prevista]]&gt;TODAY(),0,IF(Curso[[#This Row],[Data Prevista]]=TODAY(),3,2))</f>
        <v>0</v>
      </c>
      <c r="K1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4" s="53" t="str">
        <f>IF((Curso[[#This Row],[Estudado]]-7)&lt;$H$2,"",Curso[[#This Row],[Estudado]]-7)</f>
        <v/>
      </c>
      <c r="M1714" s="53" t="str">
        <f>IF((Curso[[#This Row],[Estudado]]-15)&lt;$H$2,"",Curso[[#This Row],[Estudado]]-15)</f>
        <v/>
      </c>
      <c r="N1714" s="53" t="str">
        <f>IF((Curso[[#This Row],[Estudado]]-30)&lt;$H$2,"",Curso[[#This Row],[Estudado]]-30)</f>
        <v/>
      </c>
      <c r="O1714" s="53" t="str">
        <f>IF((Curso[[#This Row],[Estudado]]-60)&lt;$H$2,"",Curso[[#This Row],[Estudado]]-60)</f>
        <v/>
      </c>
      <c r="P1714" s="53" t="str">
        <f>IF((Curso[[#This Row],[Estudado]]-120)&lt;$H$2,"",Curso[[#This Row],[Estudado]]-120)</f>
        <v/>
      </c>
      <c r="Q1714" s="48"/>
    </row>
    <row r="1715" spans="1:17" x14ac:dyDescent="0.25">
      <c r="A1715" s="44">
        <f t="shared" si="84"/>
        <v>1714</v>
      </c>
      <c r="B1715" s="44" t="s">
        <v>2394</v>
      </c>
      <c r="C1715" s="44" t="s">
        <v>2210</v>
      </c>
      <c r="D1715" s="45">
        <v>5.6249999999999998E-3</v>
      </c>
      <c r="E1715" s="44"/>
      <c r="F1715" s="45">
        <f>Curso[[#This Row],[Tempo]]*$AG$4</f>
        <v>1.1155484848154644E-2</v>
      </c>
      <c r="G1715" s="46">
        <f t="shared" si="83"/>
        <v>12.450117886026291</v>
      </c>
      <c r="H1715" s="47">
        <f>_xlfn.XLOOKUP(Curso[[#This Row],[Tempo Progr Acum]],Controle[Tempo Esperado Acum],Controle[Data corrida],,1,1)</f>
        <v>44838</v>
      </c>
      <c r="I1715" s="44"/>
      <c r="J1715" s="48">
        <f ca="1">IF(Curso[[#This Row],[Data Prevista]]&gt;TODAY(),0,IF(Curso[[#This Row],[Data Prevista]]=TODAY(),3,2))</f>
        <v>0</v>
      </c>
      <c r="K1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5" s="53" t="str">
        <f>IF((Curso[[#This Row],[Estudado]]-7)&lt;$H$2,"",Curso[[#This Row],[Estudado]]-7)</f>
        <v/>
      </c>
      <c r="M1715" s="53" t="str">
        <f>IF((Curso[[#This Row],[Estudado]]-15)&lt;$H$2,"",Curso[[#This Row],[Estudado]]-15)</f>
        <v/>
      </c>
      <c r="N1715" s="53" t="str">
        <f>IF((Curso[[#This Row],[Estudado]]-30)&lt;$H$2,"",Curso[[#This Row],[Estudado]]-30)</f>
        <v/>
      </c>
      <c r="O1715" s="53" t="str">
        <f>IF((Curso[[#This Row],[Estudado]]-60)&lt;$H$2,"",Curso[[#This Row],[Estudado]]-60)</f>
        <v/>
      </c>
      <c r="P1715" s="53" t="str">
        <f>IF((Curso[[#This Row],[Estudado]]-120)&lt;$H$2,"",Curso[[#This Row],[Estudado]]-120)</f>
        <v/>
      </c>
      <c r="Q1715" s="48"/>
    </row>
    <row r="1716" spans="1:17" x14ac:dyDescent="0.25">
      <c r="A1716" s="44">
        <f t="shared" si="84"/>
        <v>1715</v>
      </c>
      <c r="B1716" s="44" t="s">
        <v>2394</v>
      </c>
      <c r="C1716" s="44" t="s">
        <v>2211</v>
      </c>
      <c r="D1716" s="45">
        <v>3.8078703703703703E-3</v>
      </c>
      <c r="E1716" s="44"/>
      <c r="F1716" s="45">
        <f>Curso[[#This Row],[Tempo]]*$AG$4</f>
        <v>7.5517582614050985E-3</v>
      </c>
      <c r="G1716" s="46">
        <f t="shared" si="83"/>
        <v>12.457669644287696</v>
      </c>
      <c r="H1716" s="47">
        <f>_xlfn.XLOOKUP(Curso[[#This Row],[Tempo Progr Acum]],Controle[Tempo Esperado Acum],Controle[Data corrida],,1,1)</f>
        <v>44838</v>
      </c>
      <c r="I1716" s="44"/>
      <c r="J1716" s="48">
        <f ca="1">IF(Curso[[#This Row],[Data Prevista]]&gt;TODAY(),0,IF(Curso[[#This Row],[Data Prevista]]=TODAY(),3,2))</f>
        <v>0</v>
      </c>
      <c r="K1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6" s="53" t="str">
        <f>IF((Curso[[#This Row],[Estudado]]-7)&lt;$H$2,"",Curso[[#This Row],[Estudado]]-7)</f>
        <v/>
      </c>
      <c r="M1716" s="53" t="str">
        <f>IF((Curso[[#This Row],[Estudado]]-15)&lt;$H$2,"",Curso[[#This Row],[Estudado]]-15)</f>
        <v/>
      </c>
      <c r="N1716" s="53" t="str">
        <f>IF((Curso[[#This Row],[Estudado]]-30)&lt;$H$2,"",Curso[[#This Row],[Estudado]]-30)</f>
        <v/>
      </c>
      <c r="O1716" s="53" t="str">
        <f>IF((Curso[[#This Row],[Estudado]]-60)&lt;$H$2,"",Curso[[#This Row],[Estudado]]-60)</f>
        <v/>
      </c>
      <c r="P1716" s="53" t="str">
        <f>IF((Curso[[#This Row],[Estudado]]-120)&lt;$H$2,"",Curso[[#This Row],[Estudado]]-120)</f>
        <v/>
      </c>
      <c r="Q1716" s="48"/>
    </row>
    <row r="1717" spans="1:17" x14ac:dyDescent="0.25">
      <c r="A1717" s="44">
        <f t="shared" si="84"/>
        <v>1716</v>
      </c>
      <c r="B1717" s="44" t="s">
        <v>2394</v>
      </c>
      <c r="C1717" s="44" t="s">
        <v>2212</v>
      </c>
      <c r="D1717" s="45">
        <v>2.8587962962962959E-3</v>
      </c>
      <c r="E1717" s="44"/>
      <c r="F1717" s="45">
        <f>Curso[[#This Row],[Tempo]]*$AG$4</f>
        <v>5.6695571141855902E-3</v>
      </c>
      <c r="G1717" s="46">
        <f t="shared" si="83"/>
        <v>12.463339201401881</v>
      </c>
      <c r="H1717" s="47">
        <f>_xlfn.XLOOKUP(Curso[[#This Row],[Tempo Progr Acum]],Controle[Tempo Esperado Acum],Controle[Data corrida],,1,1)</f>
        <v>44838</v>
      </c>
      <c r="I1717" s="44"/>
      <c r="J1717" s="48">
        <f ca="1">IF(Curso[[#This Row],[Data Prevista]]&gt;TODAY(),0,IF(Curso[[#This Row],[Data Prevista]]=TODAY(),3,2))</f>
        <v>0</v>
      </c>
      <c r="K1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7" s="53" t="str">
        <f>IF((Curso[[#This Row],[Estudado]]-7)&lt;$H$2,"",Curso[[#This Row],[Estudado]]-7)</f>
        <v/>
      </c>
      <c r="M1717" s="53" t="str">
        <f>IF((Curso[[#This Row],[Estudado]]-15)&lt;$H$2,"",Curso[[#This Row],[Estudado]]-15)</f>
        <v/>
      </c>
      <c r="N1717" s="53" t="str">
        <f>IF((Curso[[#This Row],[Estudado]]-30)&lt;$H$2,"",Curso[[#This Row],[Estudado]]-30)</f>
        <v/>
      </c>
      <c r="O1717" s="53" t="str">
        <f>IF((Curso[[#This Row],[Estudado]]-60)&lt;$H$2,"",Curso[[#This Row],[Estudado]]-60)</f>
        <v/>
      </c>
      <c r="P1717" s="53" t="str">
        <f>IF((Curso[[#This Row],[Estudado]]-120)&lt;$H$2,"",Curso[[#This Row],[Estudado]]-120)</f>
        <v/>
      </c>
      <c r="Q1717" s="48"/>
    </row>
    <row r="1718" spans="1:17" x14ac:dyDescent="0.25">
      <c r="A1718" s="44">
        <f t="shared" si="84"/>
        <v>1717</v>
      </c>
      <c r="B1718" s="44" t="s">
        <v>2394</v>
      </c>
      <c r="C1718" s="44" t="s">
        <v>2213</v>
      </c>
      <c r="D1718" s="45">
        <v>7.1643518518518514E-3</v>
      </c>
      <c r="E1718" s="44"/>
      <c r="F1718" s="45">
        <f>Curso[[#This Row],[Tempo]]*$AG$4</f>
        <v>1.4208323294254577E-2</v>
      </c>
      <c r="G1718" s="46">
        <f t="shared" si="83"/>
        <v>12.477547524696137</v>
      </c>
      <c r="H1718" s="47">
        <f>_xlfn.XLOOKUP(Curso[[#This Row],[Tempo Progr Acum]],Controle[Tempo Esperado Acum],Controle[Data corrida],,1,1)</f>
        <v>44838</v>
      </c>
      <c r="I1718" s="44"/>
      <c r="J1718" s="48">
        <f ca="1">IF(Curso[[#This Row],[Data Prevista]]&gt;TODAY(),0,IF(Curso[[#This Row],[Data Prevista]]=TODAY(),3,2))</f>
        <v>0</v>
      </c>
      <c r="K1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8" s="53" t="str">
        <f>IF((Curso[[#This Row],[Estudado]]-7)&lt;$H$2,"",Curso[[#This Row],[Estudado]]-7)</f>
        <v/>
      </c>
      <c r="M1718" s="53" t="str">
        <f>IF((Curso[[#This Row],[Estudado]]-15)&lt;$H$2,"",Curso[[#This Row],[Estudado]]-15)</f>
        <v/>
      </c>
      <c r="N1718" s="53" t="str">
        <f>IF((Curso[[#This Row],[Estudado]]-30)&lt;$H$2,"",Curso[[#This Row],[Estudado]]-30)</f>
        <v/>
      </c>
      <c r="O1718" s="53" t="str">
        <f>IF((Curso[[#This Row],[Estudado]]-60)&lt;$H$2,"",Curso[[#This Row],[Estudado]]-60)</f>
        <v/>
      </c>
      <c r="P1718" s="53" t="str">
        <f>IF((Curso[[#This Row],[Estudado]]-120)&lt;$H$2,"",Curso[[#This Row],[Estudado]]-120)</f>
        <v/>
      </c>
      <c r="Q1718" s="48"/>
    </row>
    <row r="1719" spans="1:17" x14ac:dyDescent="0.25">
      <c r="A1719" s="44">
        <f t="shared" si="84"/>
        <v>1718</v>
      </c>
      <c r="B1719" s="44" t="s">
        <v>2394</v>
      </c>
      <c r="C1719" s="44" t="s">
        <v>68</v>
      </c>
      <c r="D1719" s="45">
        <v>0</v>
      </c>
      <c r="E1719" s="44"/>
      <c r="F1719" s="45">
        <f>Curso[[#This Row],[Tempo]]*$AG$4</f>
        <v>0</v>
      </c>
      <c r="G1719" s="46">
        <f t="shared" si="83"/>
        <v>12.477547524696137</v>
      </c>
      <c r="H1719" s="47">
        <f>_xlfn.XLOOKUP(Curso[[#This Row],[Tempo Progr Acum]],Controle[Tempo Esperado Acum],Controle[Data corrida],,1,1)</f>
        <v>44838</v>
      </c>
      <c r="I1719" s="44"/>
      <c r="J1719" s="48">
        <f ca="1">IF(Curso[[#This Row],[Data Prevista]]&gt;TODAY(),0,IF(Curso[[#This Row],[Data Prevista]]=TODAY(),3,2))</f>
        <v>0</v>
      </c>
      <c r="K1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9" s="53" t="str">
        <f>IF((Curso[[#This Row],[Estudado]]-7)&lt;$H$2,"",Curso[[#This Row],[Estudado]]-7)</f>
        <v/>
      </c>
      <c r="M1719" s="53" t="str">
        <f>IF((Curso[[#This Row],[Estudado]]-15)&lt;$H$2,"",Curso[[#This Row],[Estudado]]-15)</f>
        <v/>
      </c>
      <c r="N1719" s="53" t="str">
        <f>IF((Curso[[#This Row],[Estudado]]-30)&lt;$H$2,"",Curso[[#This Row],[Estudado]]-30)</f>
        <v/>
      </c>
      <c r="O1719" s="53" t="str">
        <f>IF((Curso[[#This Row],[Estudado]]-60)&lt;$H$2,"",Curso[[#This Row],[Estudado]]-60)</f>
        <v/>
      </c>
      <c r="P1719" s="53" t="str">
        <f>IF((Curso[[#This Row],[Estudado]]-120)&lt;$H$2,"",Curso[[#This Row],[Estudado]]-120)</f>
        <v/>
      </c>
      <c r="Q1719" s="48"/>
    </row>
    <row r="1720" spans="1:17" x14ac:dyDescent="0.25">
      <c r="A1720" s="44">
        <f t="shared" si="84"/>
        <v>1719</v>
      </c>
      <c r="B1720" s="44" t="s">
        <v>2394</v>
      </c>
      <c r="C1720" s="44" t="s">
        <v>70</v>
      </c>
      <c r="D1720" s="45">
        <v>0</v>
      </c>
      <c r="E1720" s="44"/>
      <c r="F1720" s="45">
        <f>Curso[[#This Row],[Tempo]]*$AG$4</f>
        <v>0</v>
      </c>
      <c r="G1720" s="46">
        <f t="shared" si="83"/>
        <v>12.477547524696137</v>
      </c>
      <c r="H1720" s="47">
        <f>_xlfn.XLOOKUP(Curso[[#This Row],[Tempo Progr Acum]],Controle[Tempo Esperado Acum],Controle[Data corrida],,1,1)</f>
        <v>44838</v>
      </c>
      <c r="I1720" s="44"/>
      <c r="J1720" s="48">
        <f ca="1">IF(Curso[[#This Row],[Data Prevista]]&gt;TODAY(),0,IF(Curso[[#This Row],[Data Prevista]]=TODAY(),3,2))</f>
        <v>0</v>
      </c>
      <c r="K1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0" s="53" t="str">
        <f>IF((Curso[[#This Row],[Estudado]]-7)&lt;$H$2,"",Curso[[#This Row],[Estudado]]-7)</f>
        <v/>
      </c>
      <c r="M1720" s="53" t="str">
        <f>IF((Curso[[#This Row],[Estudado]]-15)&lt;$H$2,"",Curso[[#This Row],[Estudado]]-15)</f>
        <v/>
      </c>
      <c r="N1720" s="53" t="str">
        <f>IF((Curso[[#This Row],[Estudado]]-30)&lt;$H$2,"",Curso[[#This Row],[Estudado]]-30)</f>
        <v/>
      </c>
      <c r="O1720" s="53" t="str">
        <f>IF((Curso[[#This Row],[Estudado]]-60)&lt;$H$2,"",Curso[[#This Row],[Estudado]]-60)</f>
        <v/>
      </c>
      <c r="P1720" s="53" t="str">
        <f>IF((Curso[[#This Row],[Estudado]]-120)&lt;$H$2,"",Curso[[#This Row],[Estudado]]-120)</f>
        <v/>
      </c>
      <c r="Q1720" s="48"/>
    </row>
    <row r="1721" spans="1:17" x14ac:dyDescent="0.25">
      <c r="A1721" s="44">
        <f t="shared" si="84"/>
        <v>1720</v>
      </c>
      <c r="B1721" s="44" t="s">
        <v>2394</v>
      </c>
      <c r="C1721" s="44" t="s">
        <v>381</v>
      </c>
      <c r="D1721" s="45">
        <v>0</v>
      </c>
      <c r="E1721" s="44"/>
      <c r="F1721" s="45">
        <f>Curso[[#This Row],[Tempo]]*$AG$4</f>
        <v>0</v>
      </c>
      <c r="G1721" s="46">
        <f t="shared" si="83"/>
        <v>12.477547524696137</v>
      </c>
      <c r="H1721" s="47">
        <f>_xlfn.XLOOKUP(Curso[[#This Row],[Tempo Progr Acum]],Controle[Tempo Esperado Acum],Controle[Data corrida],,1,1)</f>
        <v>44838</v>
      </c>
      <c r="I1721" s="44"/>
      <c r="J1721" s="48">
        <f ca="1">IF(Curso[[#This Row],[Data Prevista]]&gt;TODAY(),0,IF(Curso[[#This Row],[Data Prevista]]=TODAY(),3,2))</f>
        <v>0</v>
      </c>
      <c r="K1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1" s="53" t="str">
        <f>IF((Curso[[#This Row],[Estudado]]-7)&lt;$H$2,"",Curso[[#This Row],[Estudado]]-7)</f>
        <v/>
      </c>
      <c r="M1721" s="53" t="str">
        <f>IF((Curso[[#This Row],[Estudado]]-15)&lt;$H$2,"",Curso[[#This Row],[Estudado]]-15)</f>
        <v/>
      </c>
      <c r="N1721" s="53" t="str">
        <f>IF((Curso[[#This Row],[Estudado]]-30)&lt;$H$2,"",Curso[[#This Row],[Estudado]]-30)</f>
        <v/>
      </c>
      <c r="O1721" s="53" t="str">
        <f>IF((Curso[[#This Row],[Estudado]]-60)&lt;$H$2,"",Curso[[#This Row],[Estudado]]-60)</f>
        <v/>
      </c>
      <c r="P1721" s="53" t="str">
        <f>IF((Curso[[#This Row],[Estudado]]-120)&lt;$H$2,"",Curso[[#This Row],[Estudado]]-120)</f>
        <v/>
      </c>
      <c r="Q1721" s="48"/>
    </row>
    <row r="1722" spans="1:17" x14ac:dyDescent="0.25">
      <c r="A1722" s="44">
        <f t="shared" si="84"/>
        <v>1721</v>
      </c>
      <c r="B1722" s="44" t="s">
        <v>2394</v>
      </c>
      <c r="C1722" s="44" t="s">
        <v>39</v>
      </c>
      <c r="D1722" s="45">
        <v>0</v>
      </c>
      <c r="E1722" s="44"/>
      <c r="F1722" s="45">
        <f>Curso[[#This Row],[Tempo]]*$AG$4</f>
        <v>0</v>
      </c>
      <c r="G1722" s="46">
        <f t="shared" si="83"/>
        <v>12.477547524696137</v>
      </c>
      <c r="H1722" s="47">
        <f>_xlfn.XLOOKUP(Curso[[#This Row],[Tempo Progr Acum]],Controle[Tempo Esperado Acum],Controle[Data corrida],,1,1)</f>
        <v>44838</v>
      </c>
      <c r="I1722" s="44"/>
      <c r="J1722" s="48">
        <f ca="1">IF(Curso[[#This Row],[Data Prevista]]&gt;TODAY(),0,IF(Curso[[#This Row],[Data Prevista]]=TODAY(),3,2))</f>
        <v>0</v>
      </c>
      <c r="K1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2" s="53" t="str">
        <f>IF((Curso[[#This Row],[Estudado]]-7)&lt;$H$2,"",Curso[[#This Row],[Estudado]]-7)</f>
        <v/>
      </c>
      <c r="M1722" s="53" t="str">
        <f>IF((Curso[[#This Row],[Estudado]]-15)&lt;$H$2,"",Curso[[#This Row],[Estudado]]-15)</f>
        <v/>
      </c>
      <c r="N1722" s="53" t="str">
        <f>IF((Curso[[#This Row],[Estudado]]-30)&lt;$H$2,"",Curso[[#This Row],[Estudado]]-30)</f>
        <v/>
      </c>
      <c r="O1722" s="53" t="str">
        <f>IF((Curso[[#This Row],[Estudado]]-60)&lt;$H$2,"",Curso[[#This Row],[Estudado]]-60)</f>
        <v/>
      </c>
      <c r="P1722" s="53" t="str">
        <f>IF((Curso[[#This Row],[Estudado]]-120)&lt;$H$2,"",Curso[[#This Row],[Estudado]]-120)</f>
        <v/>
      </c>
      <c r="Q1722" s="48"/>
    </row>
    <row r="1723" spans="1:17" x14ac:dyDescent="0.25">
      <c r="A1723" s="44">
        <f t="shared" si="84"/>
        <v>1722</v>
      </c>
      <c r="B1723" s="44" t="s">
        <v>2394</v>
      </c>
      <c r="C1723" s="44" t="s">
        <v>42</v>
      </c>
      <c r="D1723" s="45">
        <v>2.1180555555555553E-3</v>
      </c>
      <c r="E1723" s="44"/>
      <c r="F1723" s="45">
        <f>Curso[[#This Row],[Tempo]]*$AG$4</f>
        <v>4.2005220724532916E-3</v>
      </c>
      <c r="G1723" s="46">
        <f t="shared" si="83"/>
        <v>12.48174804676859</v>
      </c>
      <c r="H1723" s="47">
        <f>_xlfn.XLOOKUP(Curso[[#This Row],[Tempo Progr Acum]],Controle[Tempo Esperado Acum],Controle[Data corrida],,1,1)</f>
        <v>44838</v>
      </c>
      <c r="I1723" s="44"/>
      <c r="J1723" s="48">
        <f ca="1">IF(Curso[[#This Row],[Data Prevista]]&gt;TODAY(),0,IF(Curso[[#This Row],[Data Prevista]]=TODAY(),3,2))</f>
        <v>0</v>
      </c>
      <c r="K1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3" s="53" t="str">
        <f>IF((Curso[[#This Row],[Estudado]]-7)&lt;$H$2,"",Curso[[#This Row],[Estudado]]-7)</f>
        <v/>
      </c>
      <c r="M1723" s="53" t="str">
        <f>IF((Curso[[#This Row],[Estudado]]-15)&lt;$H$2,"",Curso[[#This Row],[Estudado]]-15)</f>
        <v/>
      </c>
      <c r="N1723" s="53" t="str">
        <f>IF((Curso[[#This Row],[Estudado]]-30)&lt;$H$2,"",Curso[[#This Row],[Estudado]]-30)</f>
        <v/>
      </c>
      <c r="O1723" s="53" t="str">
        <f>IF((Curso[[#This Row],[Estudado]]-60)&lt;$H$2,"",Curso[[#This Row],[Estudado]]-60)</f>
        <v/>
      </c>
      <c r="P1723" s="53" t="str">
        <f>IF((Curso[[#This Row],[Estudado]]-120)&lt;$H$2,"",Curso[[#This Row],[Estudado]]-120)</f>
        <v/>
      </c>
      <c r="Q1723" s="48"/>
    </row>
    <row r="1724" spans="1:17" x14ac:dyDescent="0.25">
      <c r="A1724" s="44">
        <f t="shared" si="84"/>
        <v>1723</v>
      </c>
      <c r="B1724" s="44" t="s">
        <v>2394</v>
      </c>
      <c r="C1724" s="44" t="s">
        <v>2214</v>
      </c>
      <c r="D1724" s="45">
        <v>6.5393518518518517E-3</v>
      </c>
      <c r="E1724" s="44"/>
      <c r="F1724" s="45">
        <f>Curso[[#This Row],[Tempo]]*$AG$4</f>
        <v>1.2968824977792951E-2</v>
      </c>
      <c r="G1724" s="46">
        <f t="shared" si="83"/>
        <v>12.494716871746384</v>
      </c>
      <c r="H1724" s="47">
        <f>_xlfn.XLOOKUP(Curso[[#This Row],[Tempo Progr Acum]],Controle[Tempo Esperado Acum],Controle[Data corrida],,1,1)</f>
        <v>44838</v>
      </c>
      <c r="I1724" s="44"/>
      <c r="J1724" s="48">
        <f ca="1">IF(Curso[[#This Row],[Data Prevista]]&gt;TODAY(),0,IF(Curso[[#This Row],[Data Prevista]]=TODAY(),3,2))</f>
        <v>0</v>
      </c>
      <c r="K1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4" s="53" t="str">
        <f>IF((Curso[[#This Row],[Estudado]]-7)&lt;$H$2,"",Curso[[#This Row],[Estudado]]-7)</f>
        <v/>
      </c>
      <c r="M1724" s="53" t="str">
        <f>IF((Curso[[#This Row],[Estudado]]-15)&lt;$H$2,"",Curso[[#This Row],[Estudado]]-15)</f>
        <v/>
      </c>
      <c r="N1724" s="53" t="str">
        <f>IF((Curso[[#This Row],[Estudado]]-30)&lt;$H$2,"",Curso[[#This Row],[Estudado]]-30)</f>
        <v/>
      </c>
      <c r="O1724" s="53" t="str">
        <f>IF((Curso[[#This Row],[Estudado]]-60)&lt;$H$2,"",Curso[[#This Row],[Estudado]]-60)</f>
        <v/>
      </c>
      <c r="P1724" s="53" t="str">
        <f>IF((Curso[[#This Row],[Estudado]]-120)&lt;$H$2,"",Curso[[#This Row],[Estudado]]-120)</f>
        <v/>
      </c>
      <c r="Q1724" s="48"/>
    </row>
    <row r="1725" spans="1:17" x14ac:dyDescent="0.25">
      <c r="A1725" s="44">
        <f t="shared" si="84"/>
        <v>1724</v>
      </c>
      <c r="B1725" s="44" t="s">
        <v>2394</v>
      </c>
      <c r="C1725" s="44" t="s">
        <v>2215</v>
      </c>
      <c r="D1725" s="45">
        <v>4.5023148148148149E-3</v>
      </c>
      <c r="E1725" s="44"/>
      <c r="F1725" s="45">
        <f>Curso[[#This Row],[Tempo]]*$AG$4</f>
        <v>8.9289786130291298E-3</v>
      </c>
      <c r="G1725" s="46">
        <f t="shared" si="83"/>
        <v>12.503645850359414</v>
      </c>
      <c r="H1725" s="47">
        <f>_xlfn.XLOOKUP(Curso[[#This Row],[Tempo Progr Acum]],Controle[Tempo Esperado Acum],Controle[Data corrida],,1,1)</f>
        <v>44839</v>
      </c>
      <c r="I1725" s="44"/>
      <c r="J1725" s="48">
        <f ca="1">IF(Curso[[#This Row],[Data Prevista]]&gt;TODAY(),0,IF(Curso[[#This Row],[Data Prevista]]=TODAY(),3,2))</f>
        <v>0</v>
      </c>
      <c r="K1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5" s="53" t="str">
        <f>IF((Curso[[#This Row],[Estudado]]-7)&lt;$H$2,"",Curso[[#This Row],[Estudado]]-7)</f>
        <v/>
      </c>
      <c r="M1725" s="53" t="str">
        <f>IF((Curso[[#This Row],[Estudado]]-15)&lt;$H$2,"",Curso[[#This Row],[Estudado]]-15)</f>
        <v/>
      </c>
      <c r="N1725" s="53" t="str">
        <f>IF((Curso[[#This Row],[Estudado]]-30)&lt;$H$2,"",Curso[[#This Row],[Estudado]]-30)</f>
        <v/>
      </c>
      <c r="O1725" s="53" t="str">
        <f>IF((Curso[[#This Row],[Estudado]]-60)&lt;$H$2,"",Curso[[#This Row],[Estudado]]-60)</f>
        <v/>
      </c>
      <c r="P1725" s="53" t="str">
        <f>IF((Curso[[#This Row],[Estudado]]-120)&lt;$H$2,"",Curso[[#This Row],[Estudado]]-120)</f>
        <v/>
      </c>
      <c r="Q1725" s="48"/>
    </row>
    <row r="1726" spans="1:17" x14ac:dyDescent="0.25">
      <c r="A1726" s="44">
        <f t="shared" si="84"/>
        <v>1725</v>
      </c>
      <c r="B1726" s="44" t="s">
        <v>2394</v>
      </c>
      <c r="C1726" s="44" t="s">
        <v>2216</v>
      </c>
      <c r="D1726" s="45">
        <v>2.9166666666666668E-3</v>
      </c>
      <c r="E1726" s="44"/>
      <c r="F1726" s="45">
        <f>Curso[[#This Row],[Tempo]]*$AG$4</f>
        <v>5.7843254768209272E-3</v>
      </c>
      <c r="G1726" s="46">
        <f t="shared" si="83"/>
        <v>12.509430175836235</v>
      </c>
      <c r="H1726" s="47">
        <f>_xlfn.XLOOKUP(Curso[[#This Row],[Tempo Progr Acum]],Controle[Tempo Esperado Acum],Controle[Data corrida],,1,1)</f>
        <v>44839</v>
      </c>
      <c r="I1726" s="44"/>
      <c r="J1726" s="48">
        <f ca="1">IF(Curso[[#This Row],[Data Prevista]]&gt;TODAY(),0,IF(Curso[[#This Row],[Data Prevista]]=TODAY(),3,2))</f>
        <v>0</v>
      </c>
      <c r="K1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6" s="53" t="str">
        <f>IF((Curso[[#This Row],[Estudado]]-7)&lt;$H$2,"",Curso[[#This Row],[Estudado]]-7)</f>
        <v/>
      </c>
      <c r="M1726" s="53" t="str">
        <f>IF((Curso[[#This Row],[Estudado]]-15)&lt;$H$2,"",Curso[[#This Row],[Estudado]]-15)</f>
        <v/>
      </c>
      <c r="N1726" s="53" t="str">
        <f>IF((Curso[[#This Row],[Estudado]]-30)&lt;$H$2,"",Curso[[#This Row],[Estudado]]-30)</f>
        <v/>
      </c>
      <c r="O1726" s="53" t="str">
        <f>IF((Curso[[#This Row],[Estudado]]-60)&lt;$H$2,"",Curso[[#This Row],[Estudado]]-60)</f>
        <v/>
      </c>
      <c r="P1726" s="53" t="str">
        <f>IF((Curso[[#This Row],[Estudado]]-120)&lt;$H$2,"",Curso[[#This Row],[Estudado]]-120)</f>
        <v/>
      </c>
      <c r="Q1726" s="48"/>
    </row>
    <row r="1727" spans="1:17" x14ac:dyDescent="0.25">
      <c r="A1727" s="44">
        <f t="shared" si="84"/>
        <v>1726</v>
      </c>
      <c r="B1727" s="44" t="s">
        <v>2394</v>
      </c>
      <c r="C1727" s="44" t="s">
        <v>2217</v>
      </c>
      <c r="D1727" s="45">
        <v>7.2222222222222228E-3</v>
      </c>
      <c r="E1727" s="44"/>
      <c r="F1727" s="45">
        <f>Curso[[#This Row],[Tempo]]*$AG$4</f>
        <v>1.4323091656889915E-2</v>
      </c>
      <c r="G1727" s="46">
        <f t="shared" si="83"/>
        <v>12.523753267493124</v>
      </c>
      <c r="H1727" s="47">
        <f>_xlfn.XLOOKUP(Curso[[#This Row],[Tempo Progr Acum]],Controle[Tempo Esperado Acum],Controle[Data corrida],,1,1)</f>
        <v>44839</v>
      </c>
      <c r="I1727" s="44"/>
      <c r="J1727" s="48">
        <f ca="1">IF(Curso[[#This Row],[Data Prevista]]&gt;TODAY(),0,IF(Curso[[#This Row],[Data Prevista]]=TODAY(),3,2))</f>
        <v>0</v>
      </c>
      <c r="K1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7" s="53" t="str">
        <f>IF((Curso[[#This Row],[Estudado]]-7)&lt;$H$2,"",Curso[[#This Row],[Estudado]]-7)</f>
        <v/>
      </c>
      <c r="M1727" s="53" t="str">
        <f>IF((Curso[[#This Row],[Estudado]]-15)&lt;$H$2,"",Curso[[#This Row],[Estudado]]-15)</f>
        <v/>
      </c>
      <c r="N1727" s="53" t="str">
        <f>IF((Curso[[#This Row],[Estudado]]-30)&lt;$H$2,"",Curso[[#This Row],[Estudado]]-30)</f>
        <v/>
      </c>
      <c r="O1727" s="53" t="str">
        <f>IF((Curso[[#This Row],[Estudado]]-60)&lt;$H$2,"",Curso[[#This Row],[Estudado]]-60)</f>
        <v/>
      </c>
      <c r="P1727" s="53" t="str">
        <f>IF((Curso[[#This Row],[Estudado]]-120)&lt;$H$2,"",Curso[[#This Row],[Estudado]]-120)</f>
        <v/>
      </c>
      <c r="Q1727" s="48"/>
    </row>
    <row r="1728" spans="1:17" x14ac:dyDescent="0.25">
      <c r="A1728" s="44">
        <f t="shared" si="84"/>
        <v>1727</v>
      </c>
      <c r="B1728" s="44" t="s">
        <v>2394</v>
      </c>
      <c r="C1728" s="44" t="s">
        <v>2218</v>
      </c>
      <c r="D1728" s="45">
        <v>6.215277777777777E-3</v>
      </c>
      <c r="E1728" s="44"/>
      <c r="F1728" s="45">
        <f>Curso[[#This Row],[Tempo]]*$AG$4</f>
        <v>1.2326122147035068E-2</v>
      </c>
      <c r="G1728" s="46">
        <f t="shared" si="83"/>
        <v>12.536079389640159</v>
      </c>
      <c r="H1728" s="47">
        <f>_xlfn.XLOOKUP(Curso[[#This Row],[Tempo Progr Acum]],Controle[Tempo Esperado Acum],Controle[Data corrida],,1,1)</f>
        <v>44839</v>
      </c>
      <c r="I1728" s="44"/>
      <c r="J1728" s="48">
        <f ca="1">IF(Curso[[#This Row],[Data Prevista]]&gt;TODAY(),0,IF(Curso[[#This Row],[Data Prevista]]=TODAY(),3,2))</f>
        <v>0</v>
      </c>
      <c r="K1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8" s="53" t="str">
        <f>IF((Curso[[#This Row],[Estudado]]-7)&lt;$H$2,"",Curso[[#This Row],[Estudado]]-7)</f>
        <v/>
      </c>
      <c r="M1728" s="53" t="str">
        <f>IF((Curso[[#This Row],[Estudado]]-15)&lt;$H$2,"",Curso[[#This Row],[Estudado]]-15)</f>
        <v/>
      </c>
      <c r="N1728" s="53" t="str">
        <f>IF((Curso[[#This Row],[Estudado]]-30)&lt;$H$2,"",Curso[[#This Row],[Estudado]]-30)</f>
        <v/>
      </c>
      <c r="O1728" s="53" t="str">
        <f>IF((Curso[[#This Row],[Estudado]]-60)&lt;$H$2,"",Curso[[#This Row],[Estudado]]-60)</f>
        <v/>
      </c>
      <c r="P1728" s="53" t="str">
        <f>IF((Curso[[#This Row],[Estudado]]-120)&lt;$H$2,"",Curso[[#This Row],[Estudado]]-120)</f>
        <v/>
      </c>
      <c r="Q1728" s="48"/>
    </row>
    <row r="1729" spans="1:17" x14ac:dyDescent="0.25">
      <c r="A1729" s="44">
        <f t="shared" si="84"/>
        <v>1728</v>
      </c>
      <c r="B1729" s="44" t="s">
        <v>2394</v>
      </c>
      <c r="C1729" s="44" t="s">
        <v>2219</v>
      </c>
      <c r="D1729" s="45">
        <v>6.3425925925925924E-3</v>
      </c>
      <c r="E1729" s="44"/>
      <c r="F1729" s="45">
        <f>Curso[[#This Row],[Tempo]]*$AG$4</f>
        <v>1.2578612544832809E-2</v>
      </c>
      <c r="G1729" s="46">
        <f t="shared" si="83"/>
        <v>12.548658002184991</v>
      </c>
      <c r="H1729" s="47">
        <f>_xlfn.XLOOKUP(Curso[[#This Row],[Tempo Progr Acum]],Controle[Tempo Esperado Acum],Controle[Data corrida],,1,1)</f>
        <v>44839</v>
      </c>
      <c r="I1729" s="44"/>
      <c r="J1729" s="48">
        <f ca="1">IF(Curso[[#This Row],[Data Prevista]]&gt;TODAY(),0,IF(Curso[[#This Row],[Data Prevista]]=TODAY(),3,2))</f>
        <v>0</v>
      </c>
      <c r="K1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9" s="53" t="str">
        <f>IF((Curso[[#This Row],[Estudado]]-7)&lt;$H$2,"",Curso[[#This Row],[Estudado]]-7)</f>
        <v/>
      </c>
      <c r="M1729" s="53" t="str">
        <f>IF((Curso[[#This Row],[Estudado]]-15)&lt;$H$2,"",Curso[[#This Row],[Estudado]]-15)</f>
        <v/>
      </c>
      <c r="N1729" s="53" t="str">
        <f>IF((Curso[[#This Row],[Estudado]]-30)&lt;$H$2,"",Curso[[#This Row],[Estudado]]-30)</f>
        <v/>
      </c>
      <c r="O1729" s="53" t="str">
        <f>IF((Curso[[#This Row],[Estudado]]-60)&lt;$H$2,"",Curso[[#This Row],[Estudado]]-60)</f>
        <v/>
      </c>
      <c r="P1729" s="53" t="str">
        <f>IF((Curso[[#This Row],[Estudado]]-120)&lt;$H$2,"",Curso[[#This Row],[Estudado]]-120)</f>
        <v/>
      </c>
      <c r="Q1729" s="48"/>
    </row>
    <row r="1730" spans="1:17" x14ac:dyDescent="0.25">
      <c r="A1730" s="44">
        <f t="shared" si="84"/>
        <v>1729</v>
      </c>
      <c r="B1730" s="44" t="s">
        <v>2394</v>
      </c>
      <c r="C1730" s="44" t="s">
        <v>2220</v>
      </c>
      <c r="D1730" s="45">
        <v>4.178240740740741E-3</v>
      </c>
      <c r="E1730" s="44"/>
      <c r="F1730" s="45">
        <f>Curso[[#This Row],[Tempo]]*$AG$4</f>
        <v>8.2862757822712487E-3</v>
      </c>
      <c r="G1730" s="46">
        <f t="shared" si="83"/>
        <v>12.556944277967263</v>
      </c>
      <c r="H1730" s="47">
        <f>_xlfn.XLOOKUP(Curso[[#This Row],[Tempo Progr Acum]],Controle[Tempo Esperado Acum],Controle[Data corrida],,1,1)</f>
        <v>44839</v>
      </c>
      <c r="I1730" s="44"/>
      <c r="J1730" s="48">
        <f ca="1">IF(Curso[[#This Row],[Data Prevista]]&gt;TODAY(),0,IF(Curso[[#This Row],[Data Prevista]]=TODAY(),3,2))</f>
        <v>0</v>
      </c>
      <c r="K1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0" s="53" t="str">
        <f>IF((Curso[[#This Row],[Estudado]]-7)&lt;$H$2,"",Curso[[#This Row],[Estudado]]-7)</f>
        <v/>
      </c>
      <c r="M1730" s="53" t="str">
        <f>IF((Curso[[#This Row],[Estudado]]-15)&lt;$H$2,"",Curso[[#This Row],[Estudado]]-15)</f>
        <v/>
      </c>
      <c r="N1730" s="53" t="str">
        <f>IF((Curso[[#This Row],[Estudado]]-30)&lt;$H$2,"",Curso[[#This Row],[Estudado]]-30)</f>
        <v/>
      </c>
      <c r="O1730" s="53" t="str">
        <f>IF((Curso[[#This Row],[Estudado]]-60)&lt;$H$2,"",Curso[[#This Row],[Estudado]]-60)</f>
        <v/>
      </c>
      <c r="P1730" s="53" t="str">
        <f>IF((Curso[[#This Row],[Estudado]]-120)&lt;$H$2,"",Curso[[#This Row],[Estudado]]-120)</f>
        <v/>
      </c>
      <c r="Q1730" s="48"/>
    </row>
    <row r="1731" spans="1:17" x14ac:dyDescent="0.25">
      <c r="A1731" s="44">
        <f t="shared" si="84"/>
        <v>1730</v>
      </c>
      <c r="B1731" s="44" t="s">
        <v>2394</v>
      </c>
      <c r="C1731" s="44" t="s">
        <v>2221</v>
      </c>
      <c r="D1731" s="45">
        <v>6.0185185185185185E-3</v>
      </c>
      <c r="E1731" s="44"/>
      <c r="F1731" s="45">
        <f>Curso[[#This Row],[Tempo]]*$AG$4</f>
        <v>1.1935909714074929E-2</v>
      </c>
      <c r="G1731" s="46">
        <f t="shared" si="83"/>
        <v>12.568880187681337</v>
      </c>
      <c r="H1731" s="47">
        <f>_xlfn.XLOOKUP(Curso[[#This Row],[Tempo Progr Acum]],Controle[Tempo Esperado Acum],Controle[Data corrida],,1,1)</f>
        <v>44839</v>
      </c>
      <c r="I1731" s="44"/>
      <c r="J1731" s="48">
        <f ca="1">IF(Curso[[#This Row],[Data Prevista]]&gt;TODAY(),0,IF(Curso[[#This Row],[Data Prevista]]=TODAY(),3,2))</f>
        <v>0</v>
      </c>
      <c r="K1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1" s="53" t="str">
        <f>IF((Curso[[#This Row],[Estudado]]-7)&lt;$H$2,"",Curso[[#This Row],[Estudado]]-7)</f>
        <v/>
      </c>
      <c r="M1731" s="53" t="str">
        <f>IF((Curso[[#This Row],[Estudado]]-15)&lt;$H$2,"",Curso[[#This Row],[Estudado]]-15)</f>
        <v/>
      </c>
      <c r="N1731" s="53" t="str">
        <f>IF((Curso[[#This Row],[Estudado]]-30)&lt;$H$2,"",Curso[[#This Row],[Estudado]]-30)</f>
        <v/>
      </c>
      <c r="O1731" s="53" t="str">
        <f>IF((Curso[[#This Row],[Estudado]]-60)&lt;$H$2,"",Curso[[#This Row],[Estudado]]-60)</f>
        <v/>
      </c>
      <c r="P1731" s="53" t="str">
        <f>IF((Curso[[#This Row],[Estudado]]-120)&lt;$H$2,"",Curso[[#This Row],[Estudado]]-120)</f>
        <v/>
      </c>
      <c r="Q1731" s="48"/>
    </row>
    <row r="1732" spans="1:17" x14ac:dyDescent="0.25">
      <c r="A1732" s="44">
        <f t="shared" si="84"/>
        <v>1731</v>
      </c>
      <c r="B1732" s="44" t="s">
        <v>2394</v>
      </c>
      <c r="C1732" s="44" t="s">
        <v>2222</v>
      </c>
      <c r="D1732" s="45">
        <v>5.8449074074074072E-3</v>
      </c>
      <c r="E1732" s="44"/>
      <c r="F1732" s="45">
        <f>Curso[[#This Row],[Tempo]]*$AG$4</f>
        <v>1.1591604626168921E-2</v>
      </c>
      <c r="G1732" s="46">
        <f t="shared" ref="G1732:G1795" si="85">F1732+G1731</f>
        <v>12.580471792307506</v>
      </c>
      <c r="H1732" s="47">
        <f>_xlfn.XLOOKUP(Curso[[#This Row],[Tempo Progr Acum]],Controle[Tempo Esperado Acum],Controle[Data corrida],,1,1)</f>
        <v>44839</v>
      </c>
      <c r="I1732" s="44"/>
      <c r="J1732" s="48">
        <f ca="1">IF(Curso[[#This Row],[Data Prevista]]&gt;TODAY(),0,IF(Curso[[#This Row],[Data Prevista]]=TODAY(),3,2))</f>
        <v>0</v>
      </c>
      <c r="K1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2" s="53" t="str">
        <f>IF((Curso[[#This Row],[Estudado]]-7)&lt;$H$2,"",Curso[[#This Row],[Estudado]]-7)</f>
        <v/>
      </c>
      <c r="M1732" s="53" t="str">
        <f>IF((Curso[[#This Row],[Estudado]]-15)&lt;$H$2,"",Curso[[#This Row],[Estudado]]-15)</f>
        <v/>
      </c>
      <c r="N1732" s="53" t="str">
        <f>IF((Curso[[#This Row],[Estudado]]-30)&lt;$H$2,"",Curso[[#This Row],[Estudado]]-30)</f>
        <v/>
      </c>
      <c r="O1732" s="53" t="str">
        <f>IF((Curso[[#This Row],[Estudado]]-60)&lt;$H$2,"",Curso[[#This Row],[Estudado]]-60)</f>
        <v/>
      </c>
      <c r="P1732" s="53" t="str">
        <f>IF((Curso[[#This Row],[Estudado]]-120)&lt;$H$2,"",Curso[[#This Row],[Estudado]]-120)</f>
        <v/>
      </c>
      <c r="Q1732" s="48"/>
    </row>
    <row r="1733" spans="1:17" x14ac:dyDescent="0.25">
      <c r="A1733" s="44">
        <f t="shared" si="84"/>
        <v>1732</v>
      </c>
      <c r="B1733" s="44" t="s">
        <v>2394</v>
      </c>
      <c r="C1733" s="44" t="s">
        <v>2223</v>
      </c>
      <c r="D1733" s="45">
        <v>7.858796296296296E-3</v>
      </c>
      <c r="E1733" s="44"/>
      <c r="F1733" s="45">
        <f>Curso[[#This Row],[Tempo]]*$AG$4</f>
        <v>1.5585543645878608E-2</v>
      </c>
      <c r="G1733" s="46">
        <f t="shared" si="85"/>
        <v>12.596057335953384</v>
      </c>
      <c r="H1733" s="47">
        <f>_xlfn.XLOOKUP(Curso[[#This Row],[Tempo Progr Acum]],Controle[Tempo Esperado Acum],Controle[Data corrida],,1,1)</f>
        <v>44840</v>
      </c>
      <c r="I1733" s="44"/>
      <c r="J1733" s="48">
        <f ca="1">IF(Curso[[#This Row],[Data Prevista]]&gt;TODAY(),0,IF(Curso[[#This Row],[Data Prevista]]=TODAY(),3,2))</f>
        <v>0</v>
      </c>
      <c r="K1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3" s="53" t="str">
        <f>IF((Curso[[#This Row],[Estudado]]-7)&lt;$H$2,"",Curso[[#This Row],[Estudado]]-7)</f>
        <v/>
      </c>
      <c r="M1733" s="53" t="str">
        <f>IF((Curso[[#This Row],[Estudado]]-15)&lt;$H$2,"",Curso[[#This Row],[Estudado]]-15)</f>
        <v/>
      </c>
      <c r="N1733" s="53" t="str">
        <f>IF((Curso[[#This Row],[Estudado]]-30)&lt;$H$2,"",Curso[[#This Row],[Estudado]]-30)</f>
        <v/>
      </c>
      <c r="O1733" s="53" t="str">
        <f>IF((Curso[[#This Row],[Estudado]]-60)&lt;$H$2,"",Curso[[#This Row],[Estudado]]-60)</f>
        <v/>
      </c>
      <c r="P1733" s="53" t="str">
        <f>IF((Curso[[#This Row],[Estudado]]-120)&lt;$H$2,"",Curso[[#This Row],[Estudado]]-120)</f>
        <v/>
      </c>
      <c r="Q1733" s="48"/>
    </row>
    <row r="1734" spans="1:17" x14ac:dyDescent="0.25">
      <c r="A1734" s="44">
        <f t="shared" ref="A1734:A1797" si="86">A1733+1</f>
        <v>1733</v>
      </c>
      <c r="B1734" s="44" t="s">
        <v>2394</v>
      </c>
      <c r="C1734" s="44" t="s">
        <v>2224</v>
      </c>
      <c r="D1734" s="45">
        <v>5.7754629629629631E-3</v>
      </c>
      <c r="E1734" s="44"/>
      <c r="F1734" s="45">
        <f>Curso[[#This Row],[Tempo]]*$AG$4</f>
        <v>1.1453882591006518E-2</v>
      </c>
      <c r="G1734" s="46">
        <f t="shared" si="85"/>
        <v>12.60751121854439</v>
      </c>
      <c r="H1734" s="47">
        <f>_xlfn.XLOOKUP(Curso[[#This Row],[Tempo Progr Acum]],Controle[Tempo Esperado Acum],Controle[Data corrida],,1,1)</f>
        <v>44840</v>
      </c>
      <c r="I1734" s="44"/>
      <c r="J1734" s="48">
        <f ca="1">IF(Curso[[#This Row],[Data Prevista]]&gt;TODAY(),0,IF(Curso[[#This Row],[Data Prevista]]=TODAY(),3,2))</f>
        <v>0</v>
      </c>
      <c r="K1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4" s="53" t="str">
        <f>IF((Curso[[#This Row],[Estudado]]-7)&lt;$H$2,"",Curso[[#This Row],[Estudado]]-7)</f>
        <v/>
      </c>
      <c r="M1734" s="53" t="str">
        <f>IF((Curso[[#This Row],[Estudado]]-15)&lt;$H$2,"",Curso[[#This Row],[Estudado]]-15)</f>
        <v/>
      </c>
      <c r="N1734" s="53" t="str">
        <f>IF((Curso[[#This Row],[Estudado]]-30)&lt;$H$2,"",Curso[[#This Row],[Estudado]]-30)</f>
        <v/>
      </c>
      <c r="O1734" s="53" t="str">
        <f>IF((Curso[[#This Row],[Estudado]]-60)&lt;$H$2,"",Curso[[#This Row],[Estudado]]-60)</f>
        <v/>
      </c>
      <c r="P1734" s="53" t="str">
        <f>IF((Curso[[#This Row],[Estudado]]-120)&lt;$H$2,"",Curso[[#This Row],[Estudado]]-120)</f>
        <v/>
      </c>
      <c r="Q1734" s="48"/>
    </row>
    <row r="1735" spans="1:17" x14ac:dyDescent="0.25">
      <c r="A1735" s="44">
        <f t="shared" si="86"/>
        <v>1734</v>
      </c>
      <c r="B1735" s="44" t="s">
        <v>2394</v>
      </c>
      <c r="C1735" s="44" t="s">
        <v>2225</v>
      </c>
      <c r="D1735" s="45">
        <v>6.0416666666666665E-3</v>
      </c>
      <c r="E1735" s="44"/>
      <c r="F1735" s="45">
        <f>Curso[[#This Row],[Tempo]]*$AG$4</f>
        <v>1.1981817059129062E-2</v>
      </c>
      <c r="G1735" s="46">
        <f t="shared" si="85"/>
        <v>12.619493035603519</v>
      </c>
      <c r="H1735" s="47">
        <f>_xlfn.XLOOKUP(Curso[[#This Row],[Tempo Progr Acum]],Controle[Tempo Esperado Acum],Controle[Data corrida],,1,1)</f>
        <v>44840</v>
      </c>
      <c r="I1735" s="44"/>
      <c r="J1735" s="48">
        <f ca="1">IF(Curso[[#This Row],[Data Prevista]]&gt;TODAY(),0,IF(Curso[[#This Row],[Data Prevista]]=TODAY(),3,2))</f>
        <v>0</v>
      </c>
      <c r="K1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5" s="53" t="str">
        <f>IF((Curso[[#This Row],[Estudado]]-7)&lt;$H$2,"",Curso[[#This Row],[Estudado]]-7)</f>
        <v/>
      </c>
      <c r="M1735" s="53" t="str">
        <f>IF((Curso[[#This Row],[Estudado]]-15)&lt;$H$2,"",Curso[[#This Row],[Estudado]]-15)</f>
        <v/>
      </c>
      <c r="N1735" s="53" t="str">
        <f>IF((Curso[[#This Row],[Estudado]]-30)&lt;$H$2,"",Curso[[#This Row],[Estudado]]-30)</f>
        <v/>
      </c>
      <c r="O1735" s="53" t="str">
        <f>IF((Curso[[#This Row],[Estudado]]-60)&lt;$H$2,"",Curso[[#This Row],[Estudado]]-60)</f>
        <v/>
      </c>
      <c r="P1735" s="53" t="str">
        <f>IF((Curso[[#This Row],[Estudado]]-120)&lt;$H$2,"",Curso[[#This Row],[Estudado]]-120)</f>
        <v/>
      </c>
      <c r="Q1735" s="48"/>
    </row>
    <row r="1736" spans="1:17" x14ac:dyDescent="0.25">
      <c r="A1736" s="44">
        <f t="shared" si="86"/>
        <v>1735</v>
      </c>
      <c r="B1736" s="44" t="s">
        <v>2394</v>
      </c>
      <c r="C1736" s="44" t="s">
        <v>2226</v>
      </c>
      <c r="D1736" s="45">
        <v>3.0787037037037037E-3</v>
      </c>
      <c r="E1736" s="44"/>
      <c r="F1736" s="45">
        <f>Curso[[#This Row],[Tempo]]*$AG$4</f>
        <v>6.1056768921998669E-3</v>
      </c>
      <c r="G1736" s="46">
        <f t="shared" si="85"/>
        <v>12.625598712495718</v>
      </c>
      <c r="H1736" s="47">
        <f>_xlfn.XLOOKUP(Curso[[#This Row],[Tempo Progr Acum]],Controle[Tempo Esperado Acum],Controle[Data corrida],,1,1)</f>
        <v>44840</v>
      </c>
      <c r="I1736" s="44"/>
      <c r="J1736" s="48">
        <f ca="1">IF(Curso[[#This Row],[Data Prevista]]&gt;TODAY(),0,IF(Curso[[#This Row],[Data Prevista]]=TODAY(),3,2))</f>
        <v>0</v>
      </c>
      <c r="K1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6" s="53" t="str">
        <f>IF((Curso[[#This Row],[Estudado]]-7)&lt;$H$2,"",Curso[[#This Row],[Estudado]]-7)</f>
        <v/>
      </c>
      <c r="M1736" s="53" t="str">
        <f>IF((Curso[[#This Row],[Estudado]]-15)&lt;$H$2,"",Curso[[#This Row],[Estudado]]-15)</f>
        <v/>
      </c>
      <c r="N1736" s="53" t="str">
        <f>IF((Curso[[#This Row],[Estudado]]-30)&lt;$H$2,"",Curso[[#This Row],[Estudado]]-30)</f>
        <v/>
      </c>
      <c r="O1736" s="53" t="str">
        <f>IF((Curso[[#This Row],[Estudado]]-60)&lt;$H$2,"",Curso[[#This Row],[Estudado]]-60)</f>
        <v/>
      </c>
      <c r="P1736" s="53" t="str">
        <f>IF((Curso[[#This Row],[Estudado]]-120)&lt;$H$2,"",Curso[[#This Row],[Estudado]]-120)</f>
        <v/>
      </c>
      <c r="Q1736" s="48"/>
    </row>
    <row r="1737" spans="1:17" x14ac:dyDescent="0.25">
      <c r="A1737" s="44">
        <f t="shared" si="86"/>
        <v>1736</v>
      </c>
      <c r="B1737" s="44" t="s">
        <v>2394</v>
      </c>
      <c r="C1737" s="44" t="s">
        <v>2227</v>
      </c>
      <c r="D1737" s="45">
        <v>5.9143518518518521E-3</v>
      </c>
      <c r="E1737" s="44"/>
      <c r="F1737" s="45">
        <f>Curso[[#This Row],[Tempo]]*$AG$4</f>
        <v>1.1729326661331325E-2</v>
      </c>
      <c r="G1737" s="46">
        <f t="shared" si="85"/>
        <v>12.637328039157049</v>
      </c>
      <c r="H1737" s="47">
        <f>_xlfn.XLOOKUP(Curso[[#This Row],[Tempo Progr Acum]],Controle[Tempo Esperado Acum],Controle[Data corrida],,1,1)</f>
        <v>44840</v>
      </c>
      <c r="I1737" s="44"/>
      <c r="J1737" s="48">
        <f ca="1">IF(Curso[[#This Row],[Data Prevista]]&gt;TODAY(),0,IF(Curso[[#This Row],[Data Prevista]]=TODAY(),3,2))</f>
        <v>0</v>
      </c>
      <c r="K1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7" s="53" t="str">
        <f>IF((Curso[[#This Row],[Estudado]]-7)&lt;$H$2,"",Curso[[#This Row],[Estudado]]-7)</f>
        <v/>
      </c>
      <c r="M1737" s="53" t="str">
        <f>IF((Curso[[#This Row],[Estudado]]-15)&lt;$H$2,"",Curso[[#This Row],[Estudado]]-15)</f>
        <v/>
      </c>
      <c r="N1737" s="53" t="str">
        <f>IF((Curso[[#This Row],[Estudado]]-30)&lt;$H$2,"",Curso[[#This Row],[Estudado]]-30)</f>
        <v/>
      </c>
      <c r="O1737" s="53" t="str">
        <f>IF((Curso[[#This Row],[Estudado]]-60)&lt;$H$2,"",Curso[[#This Row],[Estudado]]-60)</f>
        <v/>
      </c>
      <c r="P1737" s="53" t="str">
        <f>IF((Curso[[#This Row],[Estudado]]-120)&lt;$H$2,"",Curso[[#This Row],[Estudado]]-120)</f>
        <v/>
      </c>
      <c r="Q1737" s="48"/>
    </row>
    <row r="1738" spans="1:17" x14ac:dyDescent="0.25">
      <c r="A1738" s="44">
        <f t="shared" si="86"/>
        <v>1737</v>
      </c>
      <c r="B1738" s="44" t="s">
        <v>2394</v>
      </c>
      <c r="C1738" s="44" t="s">
        <v>2228</v>
      </c>
      <c r="D1738" s="45">
        <v>6.5856481481481478E-3</v>
      </c>
      <c r="E1738" s="44"/>
      <c r="F1738" s="45">
        <f>Curso[[#This Row],[Tempo]]*$AG$4</f>
        <v>1.3060639667901219E-2</v>
      </c>
      <c r="G1738" s="46">
        <f t="shared" si="85"/>
        <v>12.650388678824951</v>
      </c>
      <c r="H1738" s="47">
        <f>_xlfn.XLOOKUP(Curso[[#This Row],[Tempo Progr Acum]],Controle[Tempo Esperado Acum],Controle[Data corrida],,1,1)</f>
        <v>44840</v>
      </c>
      <c r="I1738" s="44"/>
      <c r="J1738" s="48">
        <f ca="1">IF(Curso[[#This Row],[Data Prevista]]&gt;TODAY(),0,IF(Curso[[#This Row],[Data Prevista]]=TODAY(),3,2))</f>
        <v>0</v>
      </c>
      <c r="K1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8" s="53" t="str">
        <f>IF((Curso[[#This Row],[Estudado]]-7)&lt;$H$2,"",Curso[[#This Row],[Estudado]]-7)</f>
        <v/>
      </c>
      <c r="M1738" s="53" t="str">
        <f>IF((Curso[[#This Row],[Estudado]]-15)&lt;$H$2,"",Curso[[#This Row],[Estudado]]-15)</f>
        <v/>
      </c>
      <c r="N1738" s="53" t="str">
        <f>IF((Curso[[#This Row],[Estudado]]-30)&lt;$H$2,"",Curso[[#This Row],[Estudado]]-30)</f>
        <v/>
      </c>
      <c r="O1738" s="53" t="str">
        <f>IF((Curso[[#This Row],[Estudado]]-60)&lt;$H$2,"",Curso[[#This Row],[Estudado]]-60)</f>
        <v/>
      </c>
      <c r="P1738" s="53" t="str">
        <f>IF((Curso[[#This Row],[Estudado]]-120)&lt;$H$2,"",Curso[[#This Row],[Estudado]]-120)</f>
        <v/>
      </c>
      <c r="Q1738" s="48"/>
    </row>
    <row r="1739" spans="1:17" x14ac:dyDescent="0.25">
      <c r="A1739" s="44">
        <f t="shared" si="86"/>
        <v>1738</v>
      </c>
      <c r="B1739" s="44" t="s">
        <v>2394</v>
      </c>
      <c r="C1739" s="44" t="s">
        <v>2229</v>
      </c>
      <c r="D1739" s="45">
        <v>2.9629629629629632E-3</v>
      </c>
      <c r="E1739" s="44"/>
      <c r="F1739" s="45">
        <f>Curso[[#This Row],[Tempo]]*$AG$4</f>
        <v>5.8761401669291963E-3</v>
      </c>
      <c r="G1739" s="46">
        <f t="shared" si="85"/>
        <v>12.656264818991881</v>
      </c>
      <c r="H1739" s="47">
        <f>_xlfn.XLOOKUP(Curso[[#This Row],[Tempo Progr Acum]],Controle[Tempo Esperado Acum],Controle[Data corrida],,1,1)</f>
        <v>44840</v>
      </c>
      <c r="I1739" s="44"/>
      <c r="J1739" s="48">
        <f ca="1">IF(Curso[[#This Row],[Data Prevista]]&gt;TODAY(),0,IF(Curso[[#This Row],[Data Prevista]]=TODAY(),3,2))</f>
        <v>0</v>
      </c>
      <c r="K1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9" s="53" t="str">
        <f>IF((Curso[[#This Row],[Estudado]]-7)&lt;$H$2,"",Curso[[#This Row],[Estudado]]-7)</f>
        <v/>
      </c>
      <c r="M1739" s="53" t="str">
        <f>IF((Curso[[#This Row],[Estudado]]-15)&lt;$H$2,"",Curso[[#This Row],[Estudado]]-15)</f>
        <v/>
      </c>
      <c r="N1739" s="53" t="str">
        <f>IF((Curso[[#This Row],[Estudado]]-30)&lt;$H$2,"",Curso[[#This Row],[Estudado]]-30)</f>
        <v/>
      </c>
      <c r="O1739" s="53" t="str">
        <f>IF((Curso[[#This Row],[Estudado]]-60)&lt;$H$2,"",Curso[[#This Row],[Estudado]]-60)</f>
        <v/>
      </c>
      <c r="P1739" s="53" t="str">
        <f>IF((Curso[[#This Row],[Estudado]]-120)&lt;$H$2,"",Curso[[#This Row],[Estudado]]-120)</f>
        <v/>
      </c>
      <c r="Q1739" s="48"/>
    </row>
    <row r="1740" spans="1:17" x14ac:dyDescent="0.25">
      <c r="A1740" s="44">
        <f t="shared" si="86"/>
        <v>1739</v>
      </c>
      <c r="B1740" s="44" t="s">
        <v>2394</v>
      </c>
      <c r="C1740" s="44" t="s">
        <v>2230</v>
      </c>
      <c r="D1740" s="45">
        <v>4.2129629629629626E-3</v>
      </c>
      <c r="E1740" s="44"/>
      <c r="F1740" s="45">
        <f>Curso[[#This Row],[Tempo]]*$AG$4</f>
        <v>8.355136799852449E-3</v>
      </c>
      <c r="G1740" s="46">
        <f t="shared" si="85"/>
        <v>12.664619955791734</v>
      </c>
      <c r="H1740" s="47">
        <f>_xlfn.XLOOKUP(Curso[[#This Row],[Tempo Progr Acum]],Controle[Tempo Esperado Acum],Controle[Data corrida],,1,1)</f>
        <v>44840</v>
      </c>
      <c r="I1740" s="44"/>
      <c r="J1740" s="48">
        <f ca="1">IF(Curso[[#This Row],[Data Prevista]]&gt;TODAY(),0,IF(Curso[[#This Row],[Data Prevista]]=TODAY(),3,2))</f>
        <v>0</v>
      </c>
      <c r="K1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0" s="53" t="str">
        <f>IF((Curso[[#This Row],[Estudado]]-7)&lt;$H$2,"",Curso[[#This Row],[Estudado]]-7)</f>
        <v/>
      </c>
      <c r="M1740" s="53" t="str">
        <f>IF((Curso[[#This Row],[Estudado]]-15)&lt;$H$2,"",Curso[[#This Row],[Estudado]]-15)</f>
        <v/>
      </c>
      <c r="N1740" s="53" t="str">
        <f>IF((Curso[[#This Row],[Estudado]]-30)&lt;$H$2,"",Curso[[#This Row],[Estudado]]-30)</f>
        <v/>
      </c>
      <c r="O1740" s="53" t="str">
        <f>IF((Curso[[#This Row],[Estudado]]-60)&lt;$H$2,"",Curso[[#This Row],[Estudado]]-60)</f>
        <v/>
      </c>
      <c r="P1740" s="53" t="str">
        <f>IF((Curso[[#This Row],[Estudado]]-120)&lt;$H$2,"",Curso[[#This Row],[Estudado]]-120)</f>
        <v/>
      </c>
      <c r="Q1740" s="48"/>
    </row>
    <row r="1741" spans="1:17" x14ac:dyDescent="0.25">
      <c r="A1741" s="44">
        <f t="shared" si="86"/>
        <v>1740</v>
      </c>
      <c r="B1741" s="44" t="s">
        <v>2394</v>
      </c>
      <c r="C1741" s="44" t="s">
        <v>2231</v>
      </c>
      <c r="D1741" s="45">
        <v>2.3958333333333336E-3</v>
      </c>
      <c r="E1741" s="44"/>
      <c r="F1741" s="45">
        <f>Curso[[#This Row],[Tempo]]*$AG$4</f>
        <v>4.7514102131029044E-3</v>
      </c>
      <c r="G1741" s="46">
        <f t="shared" si="85"/>
        <v>12.669371366004837</v>
      </c>
      <c r="H1741" s="47">
        <f>_xlfn.XLOOKUP(Curso[[#This Row],[Tempo Progr Acum]],Controle[Tempo Esperado Acum],Controle[Data corrida],,1,1)</f>
        <v>44841</v>
      </c>
      <c r="I1741" s="44"/>
      <c r="J1741" s="48">
        <f ca="1">IF(Curso[[#This Row],[Data Prevista]]&gt;TODAY(),0,IF(Curso[[#This Row],[Data Prevista]]=TODAY(),3,2))</f>
        <v>0</v>
      </c>
      <c r="K1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1" s="53" t="str">
        <f>IF((Curso[[#This Row],[Estudado]]-7)&lt;$H$2,"",Curso[[#This Row],[Estudado]]-7)</f>
        <v/>
      </c>
      <c r="M1741" s="53" t="str">
        <f>IF((Curso[[#This Row],[Estudado]]-15)&lt;$H$2,"",Curso[[#This Row],[Estudado]]-15)</f>
        <v/>
      </c>
      <c r="N1741" s="53" t="str">
        <f>IF((Curso[[#This Row],[Estudado]]-30)&lt;$H$2,"",Curso[[#This Row],[Estudado]]-30)</f>
        <v/>
      </c>
      <c r="O1741" s="53" t="str">
        <f>IF((Curso[[#This Row],[Estudado]]-60)&lt;$H$2,"",Curso[[#This Row],[Estudado]]-60)</f>
        <v/>
      </c>
      <c r="P1741" s="53" t="str">
        <f>IF((Curso[[#This Row],[Estudado]]-120)&lt;$H$2,"",Curso[[#This Row],[Estudado]]-120)</f>
        <v/>
      </c>
      <c r="Q1741" s="48"/>
    </row>
    <row r="1742" spans="1:17" x14ac:dyDescent="0.25">
      <c r="A1742" s="44">
        <f t="shared" si="86"/>
        <v>1741</v>
      </c>
      <c r="B1742" s="44" t="s">
        <v>2394</v>
      </c>
      <c r="C1742" s="44" t="s">
        <v>2232</v>
      </c>
      <c r="D1742" s="45">
        <v>6.5393518518518517E-3</v>
      </c>
      <c r="E1742" s="44"/>
      <c r="F1742" s="45">
        <f>Curso[[#This Row],[Tempo]]*$AG$4</f>
        <v>1.2968824977792951E-2</v>
      </c>
      <c r="G1742" s="46">
        <f t="shared" si="85"/>
        <v>12.682340190982631</v>
      </c>
      <c r="H1742" s="47">
        <f>_xlfn.XLOOKUP(Curso[[#This Row],[Tempo Progr Acum]],Controle[Tempo Esperado Acum],Controle[Data corrida],,1,1)</f>
        <v>44841</v>
      </c>
      <c r="I1742" s="44"/>
      <c r="J1742" s="48">
        <f ca="1">IF(Curso[[#This Row],[Data Prevista]]&gt;TODAY(),0,IF(Curso[[#This Row],[Data Prevista]]=TODAY(),3,2))</f>
        <v>0</v>
      </c>
      <c r="K1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2" s="53" t="str">
        <f>IF((Curso[[#This Row],[Estudado]]-7)&lt;$H$2,"",Curso[[#This Row],[Estudado]]-7)</f>
        <v/>
      </c>
      <c r="M1742" s="53" t="str">
        <f>IF((Curso[[#This Row],[Estudado]]-15)&lt;$H$2,"",Curso[[#This Row],[Estudado]]-15)</f>
        <v/>
      </c>
      <c r="N1742" s="53" t="str">
        <f>IF((Curso[[#This Row],[Estudado]]-30)&lt;$H$2,"",Curso[[#This Row],[Estudado]]-30)</f>
        <v/>
      </c>
      <c r="O1742" s="53" t="str">
        <f>IF((Curso[[#This Row],[Estudado]]-60)&lt;$H$2,"",Curso[[#This Row],[Estudado]]-60)</f>
        <v/>
      </c>
      <c r="P1742" s="53" t="str">
        <f>IF((Curso[[#This Row],[Estudado]]-120)&lt;$H$2,"",Curso[[#This Row],[Estudado]]-120)</f>
        <v/>
      </c>
      <c r="Q1742" s="48"/>
    </row>
    <row r="1743" spans="1:17" x14ac:dyDescent="0.25">
      <c r="A1743" s="44">
        <f t="shared" si="86"/>
        <v>1742</v>
      </c>
      <c r="B1743" s="44" t="s">
        <v>2394</v>
      </c>
      <c r="C1743" s="44" t="s">
        <v>2233</v>
      </c>
      <c r="D1743" s="45">
        <v>3.9004629629629636E-3</v>
      </c>
      <c r="E1743" s="44"/>
      <c r="F1743" s="45">
        <f>Curso[[#This Row],[Tempo]]*$AG$4</f>
        <v>7.7353876416216376E-3</v>
      </c>
      <c r="G1743" s="46">
        <f t="shared" si="85"/>
        <v>12.690075578624253</v>
      </c>
      <c r="H1743" s="47">
        <f>_xlfn.XLOOKUP(Curso[[#This Row],[Tempo Progr Acum]],Controle[Tempo Esperado Acum],Controle[Data corrida],,1,1)</f>
        <v>44841</v>
      </c>
      <c r="I1743" s="44"/>
      <c r="J1743" s="48">
        <f ca="1">IF(Curso[[#This Row],[Data Prevista]]&gt;TODAY(),0,IF(Curso[[#This Row],[Data Prevista]]=TODAY(),3,2))</f>
        <v>0</v>
      </c>
      <c r="K1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3" s="53" t="str">
        <f>IF((Curso[[#This Row],[Estudado]]-7)&lt;$H$2,"",Curso[[#This Row],[Estudado]]-7)</f>
        <v/>
      </c>
      <c r="M1743" s="53" t="str">
        <f>IF((Curso[[#This Row],[Estudado]]-15)&lt;$H$2,"",Curso[[#This Row],[Estudado]]-15)</f>
        <v/>
      </c>
      <c r="N1743" s="53" t="str">
        <f>IF((Curso[[#This Row],[Estudado]]-30)&lt;$H$2,"",Curso[[#This Row],[Estudado]]-30)</f>
        <v/>
      </c>
      <c r="O1743" s="53" t="str">
        <f>IF((Curso[[#This Row],[Estudado]]-60)&lt;$H$2,"",Curso[[#This Row],[Estudado]]-60)</f>
        <v/>
      </c>
      <c r="P1743" s="53" t="str">
        <f>IF((Curso[[#This Row],[Estudado]]-120)&lt;$H$2,"",Curso[[#This Row],[Estudado]]-120)</f>
        <v/>
      </c>
      <c r="Q1743" s="48"/>
    </row>
    <row r="1744" spans="1:17" x14ac:dyDescent="0.25">
      <c r="A1744" s="44">
        <f t="shared" si="86"/>
        <v>1743</v>
      </c>
      <c r="B1744" s="44" t="s">
        <v>2394</v>
      </c>
      <c r="C1744" s="44" t="s">
        <v>2234</v>
      </c>
      <c r="D1744" s="45">
        <v>6.4351851851851853E-3</v>
      </c>
      <c r="E1744" s="44"/>
      <c r="F1744" s="45">
        <f>Curso[[#This Row],[Tempo]]*$AG$4</f>
        <v>1.2762241925049347E-2</v>
      </c>
      <c r="G1744" s="46">
        <f t="shared" si="85"/>
        <v>12.702837820549302</v>
      </c>
      <c r="H1744" s="47">
        <f>_xlfn.XLOOKUP(Curso[[#This Row],[Tempo Progr Acum]],Controle[Tempo Esperado Acum],Controle[Data corrida],,1,1)</f>
        <v>44841</v>
      </c>
      <c r="I1744" s="44"/>
      <c r="J1744" s="48">
        <f ca="1">IF(Curso[[#This Row],[Data Prevista]]&gt;TODAY(),0,IF(Curso[[#This Row],[Data Prevista]]=TODAY(),3,2))</f>
        <v>0</v>
      </c>
      <c r="K1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4" s="53" t="str">
        <f>IF((Curso[[#This Row],[Estudado]]-7)&lt;$H$2,"",Curso[[#This Row],[Estudado]]-7)</f>
        <v/>
      </c>
      <c r="M1744" s="53" t="str">
        <f>IF((Curso[[#This Row],[Estudado]]-15)&lt;$H$2,"",Curso[[#This Row],[Estudado]]-15)</f>
        <v/>
      </c>
      <c r="N1744" s="53" t="str">
        <f>IF((Curso[[#This Row],[Estudado]]-30)&lt;$H$2,"",Curso[[#This Row],[Estudado]]-30)</f>
        <v/>
      </c>
      <c r="O1744" s="53" t="str">
        <f>IF((Curso[[#This Row],[Estudado]]-60)&lt;$H$2,"",Curso[[#This Row],[Estudado]]-60)</f>
        <v/>
      </c>
      <c r="P1744" s="53" t="str">
        <f>IF((Curso[[#This Row],[Estudado]]-120)&lt;$H$2,"",Curso[[#This Row],[Estudado]]-120)</f>
        <v/>
      </c>
      <c r="Q1744" s="48"/>
    </row>
    <row r="1745" spans="1:17" x14ac:dyDescent="0.25">
      <c r="A1745" s="44">
        <f t="shared" si="86"/>
        <v>1744</v>
      </c>
      <c r="B1745" s="44" t="s">
        <v>2394</v>
      </c>
      <c r="C1745" s="44" t="s">
        <v>2235</v>
      </c>
      <c r="D1745" s="45">
        <v>5.2314814814814811E-3</v>
      </c>
      <c r="E1745" s="44"/>
      <c r="F1745" s="45">
        <f>Curso[[#This Row],[Tempo]]*$AG$4</f>
        <v>1.0375059982234361E-2</v>
      </c>
      <c r="G1745" s="46">
        <f t="shared" si="85"/>
        <v>12.713212880531536</v>
      </c>
      <c r="H1745" s="47">
        <f>_xlfn.XLOOKUP(Curso[[#This Row],[Tempo Progr Acum]],Controle[Tempo Esperado Acum],Controle[Data corrida],,1,1)</f>
        <v>44841</v>
      </c>
      <c r="I1745" s="44"/>
      <c r="J1745" s="48">
        <f ca="1">IF(Curso[[#This Row],[Data Prevista]]&gt;TODAY(),0,IF(Curso[[#This Row],[Data Prevista]]=TODAY(),3,2))</f>
        <v>0</v>
      </c>
      <c r="K1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5" s="53" t="str">
        <f>IF((Curso[[#This Row],[Estudado]]-7)&lt;$H$2,"",Curso[[#This Row],[Estudado]]-7)</f>
        <v/>
      </c>
      <c r="M1745" s="53" t="str">
        <f>IF((Curso[[#This Row],[Estudado]]-15)&lt;$H$2,"",Curso[[#This Row],[Estudado]]-15)</f>
        <v/>
      </c>
      <c r="N1745" s="53" t="str">
        <f>IF((Curso[[#This Row],[Estudado]]-30)&lt;$H$2,"",Curso[[#This Row],[Estudado]]-30)</f>
        <v/>
      </c>
      <c r="O1745" s="53" t="str">
        <f>IF((Curso[[#This Row],[Estudado]]-60)&lt;$H$2,"",Curso[[#This Row],[Estudado]]-60)</f>
        <v/>
      </c>
      <c r="P1745" s="53" t="str">
        <f>IF((Curso[[#This Row],[Estudado]]-120)&lt;$H$2,"",Curso[[#This Row],[Estudado]]-120)</f>
        <v/>
      </c>
      <c r="Q1745" s="48"/>
    </row>
    <row r="1746" spans="1:17" x14ac:dyDescent="0.25">
      <c r="A1746" s="44">
        <f t="shared" si="86"/>
        <v>1745</v>
      </c>
      <c r="B1746" s="44" t="s">
        <v>2394</v>
      </c>
      <c r="C1746" s="44" t="s">
        <v>2236</v>
      </c>
      <c r="D1746" s="45">
        <v>8.5763888888888886E-3</v>
      </c>
      <c r="E1746" s="44"/>
      <c r="F1746" s="45">
        <f>Curso[[#This Row],[Tempo]]*$AG$4</f>
        <v>1.7008671342556771E-2</v>
      </c>
      <c r="G1746" s="46">
        <f t="shared" si="85"/>
        <v>12.730221551874093</v>
      </c>
      <c r="H1746" s="47">
        <f>_xlfn.XLOOKUP(Curso[[#This Row],[Tempo Progr Acum]],Controle[Tempo Esperado Acum],Controle[Data corrida],,1,1)</f>
        <v>44841</v>
      </c>
      <c r="I1746" s="44"/>
      <c r="J1746" s="48">
        <f ca="1">IF(Curso[[#This Row],[Data Prevista]]&gt;TODAY(),0,IF(Curso[[#This Row],[Data Prevista]]=TODAY(),3,2))</f>
        <v>0</v>
      </c>
      <c r="K1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6" s="53" t="str">
        <f>IF((Curso[[#This Row],[Estudado]]-7)&lt;$H$2,"",Curso[[#This Row],[Estudado]]-7)</f>
        <v/>
      </c>
      <c r="M1746" s="53" t="str">
        <f>IF((Curso[[#This Row],[Estudado]]-15)&lt;$H$2,"",Curso[[#This Row],[Estudado]]-15)</f>
        <v/>
      </c>
      <c r="N1746" s="53" t="str">
        <f>IF((Curso[[#This Row],[Estudado]]-30)&lt;$H$2,"",Curso[[#This Row],[Estudado]]-30)</f>
        <v/>
      </c>
      <c r="O1746" s="53" t="str">
        <f>IF((Curso[[#This Row],[Estudado]]-60)&lt;$H$2,"",Curso[[#This Row],[Estudado]]-60)</f>
        <v/>
      </c>
      <c r="P1746" s="53" t="str">
        <f>IF((Curso[[#This Row],[Estudado]]-120)&lt;$H$2,"",Curso[[#This Row],[Estudado]]-120)</f>
        <v/>
      </c>
      <c r="Q1746" s="48"/>
    </row>
    <row r="1747" spans="1:17" x14ac:dyDescent="0.25">
      <c r="A1747" s="44">
        <f t="shared" si="86"/>
        <v>1746</v>
      </c>
      <c r="B1747" s="44" t="s">
        <v>2394</v>
      </c>
      <c r="C1747" s="44" t="s">
        <v>2237</v>
      </c>
      <c r="D1747" s="45">
        <v>2.3726851851851851E-3</v>
      </c>
      <c r="E1747" s="44"/>
      <c r="F1747" s="45">
        <f>Curso[[#This Row],[Tempo]]*$AG$4</f>
        <v>4.7055028680487694E-3</v>
      </c>
      <c r="G1747" s="46">
        <f t="shared" si="85"/>
        <v>12.734927054742142</v>
      </c>
      <c r="H1747" s="47">
        <f>_xlfn.XLOOKUP(Curso[[#This Row],[Tempo Progr Acum]],Controle[Tempo Esperado Acum],Controle[Data corrida],,1,1)</f>
        <v>44841</v>
      </c>
      <c r="I1747" s="44"/>
      <c r="J1747" s="48">
        <f ca="1">IF(Curso[[#This Row],[Data Prevista]]&gt;TODAY(),0,IF(Curso[[#This Row],[Data Prevista]]=TODAY(),3,2))</f>
        <v>0</v>
      </c>
      <c r="K1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7" s="53" t="str">
        <f>IF((Curso[[#This Row],[Estudado]]-7)&lt;$H$2,"",Curso[[#This Row],[Estudado]]-7)</f>
        <v/>
      </c>
      <c r="M1747" s="53" t="str">
        <f>IF((Curso[[#This Row],[Estudado]]-15)&lt;$H$2,"",Curso[[#This Row],[Estudado]]-15)</f>
        <v/>
      </c>
      <c r="N1747" s="53" t="str">
        <f>IF((Curso[[#This Row],[Estudado]]-30)&lt;$H$2,"",Curso[[#This Row],[Estudado]]-30)</f>
        <v/>
      </c>
      <c r="O1747" s="53" t="str">
        <f>IF((Curso[[#This Row],[Estudado]]-60)&lt;$H$2,"",Curso[[#This Row],[Estudado]]-60)</f>
        <v/>
      </c>
      <c r="P1747" s="53" t="str">
        <f>IF((Curso[[#This Row],[Estudado]]-120)&lt;$H$2,"",Curso[[#This Row],[Estudado]]-120)</f>
        <v/>
      </c>
      <c r="Q1747" s="48"/>
    </row>
    <row r="1748" spans="1:17" x14ac:dyDescent="0.25">
      <c r="A1748" s="44">
        <f t="shared" si="86"/>
        <v>1747</v>
      </c>
      <c r="B1748" s="44" t="s">
        <v>2394</v>
      </c>
      <c r="C1748" s="44" t="s">
        <v>2238</v>
      </c>
      <c r="D1748" s="45">
        <v>6.4467592592592597E-3</v>
      </c>
      <c r="E1748" s="44"/>
      <c r="F1748" s="45">
        <f>Curso[[#This Row],[Tempo]]*$AG$4</f>
        <v>1.2785195597576415E-2</v>
      </c>
      <c r="G1748" s="46">
        <f t="shared" si="85"/>
        <v>12.747712250339719</v>
      </c>
      <c r="H1748" s="47">
        <f>_xlfn.XLOOKUP(Curso[[#This Row],[Tempo Progr Acum]],Controle[Tempo Esperado Acum],Controle[Data corrida],,1,1)</f>
        <v>44841</v>
      </c>
      <c r="I1748" s="44"/>
      <c r="J1748" s="48">
        <f ca="1">IF(Curso[[#This Row],[Data Prevista]]&gt;TODAY(),0,IF(Curso[[#This Row],[Data Prevista]]=TODAY(),3,2))</f>
        <v>0</v>
      </c>
      <c r="K1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8" s="53" t="str">
        <f>IF((Curso[[#This Row],[Estudado]]-7)&lt;$H$2,"",Curso[[#This Row],[Estudado]]-7)</f>
        <v/>
      </c>
      <c r="M1748" s="53" t="str">
        <f>IF((Curso[[#This Row],[Estudado]]-15)&lt;$H$2,"",Curso[[#This Row],[Estudado]]-15)</f>
        <v/>
      </c>
      <c r="N1748" s="53" t="str">
        <f>IF((Curso[[#This Row],[Estudado]]-30)&lt;$H$2,"",Curso[[#This Row],[Estudado]]-30)</f>
        <v/>
      </c>
      <c r="O1748" s="53" t="str">
        <f>IF((Curso[[#This Row],[Estudado]]-60)&lt;$H$2,"",Curso[[#This Row],[Estudado]]-60)</f>
        <v/>
      </c>
      <c r="P1748" s="53" t="str">
        <f>IF((Curso[[#This Row],[Estudado]]-120)&lt;$H$2,"",Curso[[#This Row],[Estudado]]-120)</f>
        <v/>
      </c>
      <c r="Q1748" s="48"/>
    </row>
    <row r="1749" spans="1:17" x14ac:dyDescent="0.25">
      <c r="A1749" s="44">
        <f t="shared" si="86"/>
        <v>1748</v>
      </c>
      <c r="B1749" s="44" t="s">
        <v>2394</v>
      </c>
      <c r="C1749" s="44" t="s">
        <v>2239</v>
      </c>
      <c r="D1749" s="45">
        <v>4.8842592592592592E-3</v>
      </c>
      <c r="E1749" s="44"/>
      <c r="F1749" s="45">
        <f>Curso[[#This Row],[Tempo]]*$AG$4</f>
        <v>9.6864498064223453E-3</v>
      </c>
      <c r="G1749" s="46">
        <f t="shared" si="85"/>
        <v>12.75739870014614</v>
      </c>
      <c r="H1749" s="47">
        <f>_xlfn.XLOOKUP(Curso[[#This Row],[Tempo Progr Acum]],Controle[Tempo Esperado Acum],Controle[Data corrida],,1,1)</f>
        <v>44842</v>
      </c>
      <c r="I1749" s="44"/>
      <c r="J1749" s="48">
        <f ca="1">IF(Curso[[#This Row],[Data Prevista]]&gt;TODAY(),0,IF(Curso[[#This Row],[Data Prevista]]=TODAY(),3,2))</f>
        <v>0</v>
      </c>
      <c r="K1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9" s="53" t="str">
        <f>IF((Curso[[#This Row],[Estudado]]-7)&lt;$H$2,"",Curso[[#This Row],[Estudado]]-7)</f>
        <v/>
      </c>
      <c r="M1749" s="53" t="str">
        <f>IF((Curso[[#This Row],[Estudado]]-15)&lt;$H$2,"",Curso[[#This Row],[Estudado]]-15)</f>
        <v/>
      </c>
      <c r="N1749" s="53" t="str">
        <f>IF((Curso[[#This Row],[Estudado]]-30)&lt;$H$2,"",Curso[[#This Row],[Estudado]]-30)</f>
        <v/>
      </c>
      <c r="O1749" s="53" t="str">
        <f>IF((Curso[[#This Row],[Estudado]]-60)&lt;$H$2,"",Curso[[#This Row],[Estudado]]-60)</f>
        <v/>
      </c>
      <c r="P1749" s="53" t="str">
        <f>IF((Curso[[#This Row],[Estudado]]-120)&lt;$H$2,"",Curso[[#This Row],[Estudado]]-120)</f>
        <v/>
      </c>
      <c r="Q1749" s="48"/>
    </row>
    <row r="1750" spans="1:17" x14ac:dyDescent="0.25">
      <c r="A1750" s="44">
        <f t="shared" si="86"/>
        <v>1749</v>
      </c>
      <c r="B1750" s="44" t="s">
        <v>2394</v>
      </c>
      <c r="C1750" s="44" t="s">
        <v>2240</v>
      </c>
      <c r="D1750" s="45">
        <v>5.4745370370370373E-3</v>
      </c>
      <c r="E1750" s="44"/>
      <c r="F1750" s="45">
        <f>Curso[[#This Row],[Tempo]]*$AG$4</f>
        <v>1.0857087105302771E-2</v>
      </c>
      <c r="G1750" s="46">
        <f t="shared" si="85"/>
        <v>12.768255787251443</v>
      </c>
      <c r="H1750" s="47">
        <f>_xlfn.XLOOKUP(Curso[[#This Row],[Tempo Progr Acum]],Controle[Tempo Esperado Acum],Controle[Data corrida],,1,1)</f>
        <v>44842</v>
      </c>
      <c r="I1750" s="44"/>
      <c r="J1750" s="48">
        <f ca="1">IF(Curso[[#This Row],[Data Prevista]]&gt;TODAY(),0,IF(Curso[[#This Row],[Data Prevista]]=TODAY(),3,2))</f>
        <v>0</v>
      </c>
      <c r="K1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0" s="53" t="str">
        <f>IF((Curso[[#This Row],[Estudado]]-7)&lt;$H$2,"",Curso[[#This Row],[Estudado]]-7)</f>
        <v/>
      </c>
      <c r="M1750" s="53" t="str">
        <f>IF((Curso[[#This Row],[Estudado]]-15)&lt;$H$2,"",Curso[[#This Row],[Estudado]]-15)</f>
        <v/>
      </c>
      <c r="N1750" s="53" t="str">
        <f>IF((Curso[[#This Row],[Estudado]]-30)&lt;$H$2,"",Curso[[#This Row],[Estudado]]-30)</f>
        <v/>
      </c>
      <c r="O1750" s="53" t="str">
        <f>IF((Curso[[#This Row],[Estudado]]-60)&lt;$H$2,"",Curso[[#This Row],[Estudado]]-60)</f>
        <v/>
      </c>
      <c r="P1750" s="53" t="str">
        <f>IF((Curso[[#This Row],[Estudado]]-120)&lt;$H$2,"",Curso[[#This Row],[Estudado]]-120)</f>
        <v/>
      </c>
      <c r="Q1750" s="48"/>
    </row>
    <row r="1751" spans="1:17" x14ac:dyDescent="0.25">
      <c r="A1751" s="44">
        <f t="shared" si="86"/>
        <v>1750</v>
      </c>
      <c r="B1751" s="44" t="s">
        <v>2394</v>
      </c>
      <c r="C1751" s="44" t="s">
        <v>2241</v>
      </c>
      <c r="D1751" s="45">
        <v>3.7615740740740743E-3</v>
      </c>
      <c r="E1751" s="44"/>
      <c r="F1751" s="45">
        <f>Curso[[#This Row],[Tempo]]*$AG$4</f>
        <v>7.4599435712968303E-3</v>
      </c>
      <c r="G1751" s="46">
        <f t="shared" si="85"/>
        <v>12.775715730822739</v>
      </c>
      <c r="H1751" s="47">
        <f>_xlfn.XLOOKUP(Curso[[#This Row],[Tempo Progr Acum]],Controle[Tempo Esperado Acum],Controle[Data corrida],,1,1)</f>
        <v>44842</v>
      </c>
      <c r="I1751" s="44"/>
      <c r="J1751" s="48">
        <f ca="1">IF(Curso[[#This Row],[Data Prevista]]&gt;TODAY(),0,IF(Curso[[#This Row],[Data Prevista]]=TODAY(),3,2))</f>
        <v>0</v>
      </c>
      <c r="K1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1" s="53" t="str">
        <f>IF((Curso[[#This Row],[Estudado]]-7)&lt;$H$2,"",Curso[[#This Row],[Estudado]]-7)</f>
        <v/>
      </c>
      <c r="M1751" s="53" t="str">
        <f>IF((Curso[[#This Row],[Estudado]]-15)&lt;$H$2,"",Curso[[#This Row],[Estudado]]-15)</f>
        <v/>
      </c>
      <c r="N1751" s="53" t="str">
        <f>IF((Curso[[#This Row],[Estudado]]-30)&lt;$H$2,"",Curso[[#This Row],[Estudado]]-30)</f>
        <v/>
      </c>
      <c r="O1751" s="53" t="str">
        <f>IF((Curso[[#This Row],[Estudado]]-60)&lt;$H$2,"",Curso[[#This Row],[Estudado]]-60)</f>
        <v/>
      </c>
      <c r="P1751" s="53" t="str">
        <f>IF((Curso[[#This Row],[Estudado]]-120)&lt;$H$2,"",Curso[[#This Row],[Estudado]]-120)</f>
        <v/>
      </c>
      <c r="Q1751" s="48"/>
    </row>
    <row r="1752" spans="1:17" x14ac:dyDescent="0.25">
      <c r="A1752" s="44">
        <f t="shared" si="86"/>
        <v>1751</v>
      </c>
      <c r="B1752" s="44" t="s">
        <v>2394</v>
      </c>
      <c r="C1752" s="44" t="s">
        <v>2242</v>
      </c>
      <c r="D1752" s="45">
        <v>6.0300925925925921E-3</v>
      </c>
      <c r="E1752" s="44"/>
      <c r="F1752" s="45">
        <f>Curso[[#This Row],[Tempo]]*$AG$4</f>
        <v>1.1958863386601995E-2</v>
      </c>
      <c r="G1752" s="46">
        <f t="shared" si="85"/>
        <v>12.78767459420934</v>
      </c>
      <c r="H1752" s="47">
        <f>_xlfn.XLOOKUP(Curso[[#This Row],[Tempo Progr Acum]],Controle[Tempo Esperado Acum],Controle[Data corrida],,1,1)</f>
        <v>44842</v>
      </c>
      <c r="I1752" s="44"/>
      <c r="J1752" s="48">
        <f ca="1">IF(Curso[[#This Row],[Data Prevista]]&gt;TODAY(),0,IF(Curso[[#This Row],[Data Prevista]]=TODAY(),3,2))</f>
        <v>0</v>
      </c>
      <c r="K1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2" s="53" t="str">
        <f>IF((Curso[[#This Row],[Estudado]]-7)&lt;$H$2,"",Curso[[#This Row],[Estudado]]-7)</f>
        <v/>
      </c>
      <c r="M1752" s="53" t="str">
        <f>IF((Curso[[#This Row],[Estudado]]-15)&lt;$H$2,"",Curso[[#This Row],[Estudado]]-15)</f>
        <v/>
      </c>
      <c r="N1752" s="53" t="str">
        <f>IF((Curso[[#This Row],[Estudado]]-30)&lt;$H$2,"",Curso[[#This Row],[Estudado]]-30)</f>
        <v/>
      </c>
      <c r="O1752" s="53" t="str">
        <f>IF((Curso[[#This Row],[Estudado]]-60)&lt;$H$2,"",Curso[[#This Row],[Estudado]]-60)</f>
        <v/>
      </c>
      <c r="P1752" s="53" t="str">
        <f>IF((Curso[[#This Row],[Estudado]]-120)&lt;$H$2,"",Curso[[#This Row],[Estudado]]-120)</f>
        <v/>
      </c>
      <c r="Q1752" s="48"/>
    </row>
    <row r="1753" spans="1:17" x14ac:dyDescent="0.25">
      <c r="A1753" s="44">
        <f t="shared" si="86"/>
        <v>1752</v>
      </c>
      <c r="B1753" s="44" t="s">
        <v>2394</v>
      </c>
      <c r="C1753" s="44" t="s">
        <v>2243</v>
      </c>
      <c r="D1753" s="45">
        <v>6.7476851851851856E-3</v>
      </c>
      <c r="E1753" s="44"/>
      <c r="F1753" s="45">
        <f>Curso[[#This Row],[Tempo]]*$AG$4</f>
        <v>1.338199108328016E-2</v>
      </c>
      <c r="G1753" s="46">
        <f t="shared" si="85"/>
        <v>12.801056585292621</v>
      </c>
      <c r="H1753" s="47">
        <f>_xlfn.XLOOKUP(Curso[[#This Row],[Tempo Progr Acum]],Controle[Tempo Esperado Acum],Controle[Data corrida],,1,1)</f>
        <v>44842</v>
      </c>
      <c r="I1753" s="44"/>
      <c r="J1753" s="48">
        <f ca="1">IF(Curso[[#This Row],[Data Prevista]]&gt;TODAY(),0,IF(Curso[[#This Row],[Data Prevista]]=TODAY(),3,2))</f>
        <v>0</v>
      </c>
      <c r="K1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3" s="53" t="str">
        <f>IF((Curso[[#This Row],[Estudado]]-7)&lt;$H$2,"",Curso[[#This Row],[Estudado]]-7)</f>
        <v/>
      </c>
      <c r="M1753" s="53" t="str">
        <f>IF((Curso[[#This Row],[Estudado]]-15)&lt;$H$2,"",Curso[[#This Row],[Estudado]]-15)</f>
        <v/>
      </c>
      <c r="N1753" s="53" t="str">
        <f>IF((Curso[[#This Row],[Estudado]]-30)&lt;$H$2,"",Curso[[#This Row],[Estudado]]-30)</f>
        <v/>
      </c>
      <c r="O1753" s="53" t="str">
        <f>IF((Curso[[#This Row],[Estudado]]-60)&lt;$H$2,"",Curso[[#This Row],[Estudado]]-60)</f>
        <v/>
      </c>
      <c r="P1753" s="53" t="str">
        <f>IF((Curso[[#This Row],[Estudado]]-120)&lt;$H$2,"",Curso[[#This Row],[Estudado]]-120)</f>
        <v/>
      </c>
      <c r="Q1753" s="48"/>
    </row>
    <row r="1754" spans="1:17" x14ac:dyDescent="0.25">
      <c r="A1754" s="44">
        <f t="shared" si="86"/>
        <v>1753</v>
      </c>
      <c r="B1754" s="44" t="s">
        <v>2394</v>
      </c>
      <c r="C1754" s="44" t="s">
        <v>2244</v>
      </c>
      <c r="D1754" s="45">
        <v>4.6064814814814805E-3</v>
      </c>
      <c r="E1754" s="44"/>
      <c r="F1754" s="45">
        <f>Curso[[#This Row],[Tempo]]*$AG$4</f>
        <v>9.1355616657727325E-3</v>
      </c>
      <c r="G1754" s="46">
        <f t="shared" si="85"/>
        <v>12.810192146958393</v>
      </c>
      <c r="H1754" s="47">
        <f>_xlfn.XLOOKUP(Curso[[#This Row],[Tempo Progr Acum]],Controle[Tempo Esperado Acum],Controle[Data corrida],,1,1)</f>
        <v>44842</v>
      </c>
      <c r="I1754" s="44"/>
      <c r="J1754" s="48">
        <f ca="1">IF(Curso[[#This Row],[Data Prevista]]&gt;TODAY(),0,IF(Curso[[#This Row],[Data Prevista]]=TODAY(),3,2))</f>
        <v>0</v>
      </c>
      <c r="K1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4" s="53" t="str">
        <f>IF((Curso[[#This Row],[Estudado]]-7)&lt;$H$2,"",Curso[[#This Row],[Estudado]]-7)</f>
        <v/>
      </c>
      <c r="M1754" s="53" t="str">
        <f>IF((Curso[[#This Row],[Estudado]]-15)&lt;$H$2,"",Curso[[#This Row],[Estudado]]-15)</f>
        <v/>
      </c>
      <c r="N1754" s="53" t="str">
        <f>IF((Curso[[#This Row],[Estudado]]-30)&lt;$H$2,"",Curso[[#This Row],[Estudado]]-30)</f>
        <v/>
      </c>
      <c r="O1754" s="53" t="str">
        <f>IF((Curso[[#This Row],[Estudado]]-60)&lt;$H$2,"",Curso[[#This Row],[Estudado]]-60)</f>
        <v/>
      </c>
      <c r="P1754" s="53" t="str">
        <f>IF((Curso[[#This Row],[Estudado]]-120)&lt;$H$2,"",Curso[[#This Row],[Estudado]]-120)</f>
        <v/>
      </c>
      <c r="Q1754" s="48"/>
    </row>
    <row r="1755" spans="1:17" x14ac:dyDescent="0.25">
      <c r="A1755" s="44">
        <f t="shared" si="86"/>
        <v>1754</v>
      </c>
      <c r="B1755" s="44" t="s">
        <v>2394</v>
      </c>
      <c r="C1755" s="44" t="s">
        <v>2245</v>
      </c>
      <c r="D1755" s="45">
        <v>6.9675925925925929E-3</v>
      </c>
      <c r="E1755" s="44"/>
      <c r="F1755" s="45">
        <f>Curso[[#This Row],[Tempo]]*$AG$4</f>
        <v>1.3818110861294437E-2</v>
      </c>
      <c r="G1755" s="46">
        <f t="shared" si="85"/>
        <v>12.824010257819687</v>
      </c>
      <c r="H1755" s="47">
        <f>_xlfn.XLOOKUP(Curso[[#This Row],[Tempo Progr Acum]],Controle[Tempo Esperado Acum],Controle[Data corrida],,1,1)</f>
        <v>44842</v>
      </c>
      <c r="I1755" s="44"/>
      <c r="J1755" s="48">
        <f ca="1">IF(Curso[[#This Row],[Data Prevista]]&gt;TODAY(),0,IF(Curso[[#This Row],[Data Prevista]]=TODAY(),3,2))</f>
        <v>0</v>
      </c>
      <c r="K1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5" s="53" t="str">
        <f>IF((Curso[[#This Row],[Estudado]]-7)&lt;$H$2,"",Curso[[#This Row],[Estudado]]-7)</f>
        <v/>
      </c>
      <c r="M1755" s="53" t="str">
        <f>IF((Curso[[#This Row],[Estudado]]-15)&lt;$H$2,"",Curso[[#This Row],[Estudado]]-15)</f>
        <v/>
      </c>
      <c r="N1755" s="53" t="str">
        <f>IF((Curso[[#This Row],[Estudado]]-30)&lt;$H$2,"",Curso[[#This Row],[Estudado]]-30)</f>
        <v/>
      </c>
      <c r="O1755" s="53" t="str">
        <f>IF((Curso[[#This Row],[Estudado]]-60)&lt;$H$2,"",Curso[[#This Row],[Estudado]]-60)</f>
        <v/>
      </c>
      <c r="P1755" s="53" t="str">
        <f>IF((Curso[[#This Row],[Estudado]]-120)&lt;$H$2,"",Curso[[#This Row],[Estudado]]-120)</f>
        <v/>
      </c>
      <c r="Q1755" s="48"/>
    </row>
    <row r="1756" spans="1:17" x14ac:dyDescent="0.25">
      <c r="A1756" s="44">
        <f t="shared" si="86"/>
        <v>1755</v>
      </c>
      <c r="B1756" s="44" t="s">
        <v>2394</v>
      </c>
      <c r="C1756" s="44" t="s">
        <v>2246</v>
      </c>
      <c r="D1756" s="45">
        <v>4.6412037037037038E-3</v>
      </c>
      <c r="E1756" s="44"/>
      <c r="F1756" s="45">
        <f>Curso[[#This Row],[Tempo]]*$AG$4</f>
        <v>9.2044226833539345E-3</v>
      </c>
      <c r="G1756" s="46">
        <f t="shared" si="85"/>
        <v>12.83321468050304</v>
      </c>
      <c r="H1756" s="47">
        <f>_xlfn.XLOOKUP(Curso[[#This Row],[Tempo Progr Acum]],Controle[Tempo Esperado Acum],Controle[Data corrida],,1,1)</f>
        <v>44842</v>
      </c>
      <c r="I1756" s="44"/>
      <c r="J1756" s="48">
        <f ca="1">IF(Curso[[#This Row],[Data Prevista]]&gt;TODAY(),0,IF(Curso[[#This Row],[Data Prevista]]=TODAY(),3,2))</f>
        <v>0</v>
      </c>
      <c r="K1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6" s="53" t="str">
        <f>IF((Curso[[#This Row],[Estudado]]-7)&lt;$H$2,"",Curso[[#This Row],[Estudado]]-7)</f>
        <v/>
      </c>
      <c r="M1756" s="53" t="str">
        <f>IF((Curso[[#This Row],[Estudado]]-15)&lt;$H$2,"",Curso[[#This Row],[Estudado]]-15)</f>
        <v/>
      </c>
      <c r="N1756" s="53" t="str">
        <f>IF((Curso[[#This Row],[Estudado]]-30)&lt;$H$2,"",Curso[[#This Row],[Estudado]]-30)</f>
        <v/>
      </c>
      <c r="O1756" s="53" t="str">
        <f>IF((Curso[[#This Row],[Estudado]]-60)&lt;$H$2,"",Curso[[#This Row],[Estudado]]-60)</f>
        <v/>
      </c>
      <c r="P1756" s="53" t="str">
        <f>IF((Curso[[#This Row],[Estudado]]-120)&lt;$H$2,"",Curso[[#This Row],[Estudado]]-120)</f>
        <v/>
      </c>
      <c r="Q1756" s="48"/>
    </row>
    <row r="1757" spans="1:17" x14ac:dyDescent="0.25">
      <c r="A1757" s="44">
        <f t="shared" si="86"/>
        <v>1756</v>
      </c>
      <c r="B1757" s="44" t="s">
        <v>2394</v>
      </c>
      <c r="C1757" s="44" t="s">
        <v>2247</v>
      </c>
      <c r="D1757" s="45">
        <v>6.6550925925925927E-3</v>
      </c>
      <c r="E1757" s="44"/>
      <c r="F1757" s="45">
        <f>Curso[[#This Row],[Tempo]]*$AG$4</f>
        <v>1.3198361703063623E-2</v>
      </c>
      <c r="G1757" s="46">
        <f t="shared" si="85"/>
        <v>12.846413042206104</v>
      </c>
      <c r="H1757" s="47">
        <f>_xlfn.XLOOKUP(Curso[[#This Row],[Tempo Progr Acum]],Controle[Tempo Esperado Acum],Controle[Data corrida],,1,1)</f>
        <v>44844</v>
      </c>
      <c r="I1757" s="44"/>
      <c r="J1757" s="48">
        <f ca="1">IF(Curso[[#This Row],[Data Prevista]]&gt;TODAY(),0,IF(Curso[[#This Row],[Data Prevista]]=TODAY(),3,2))</f>
        <v>0</v>
      </c>
      <c r="K1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7" s="53" t="str">
        <f>IF((Curso[[#This Row],[Estudado]]-7)&lt;$H$2,"",Curso[[#This Row],[Estudado]]-7)</f>
        <v/>
      </c>
      <c r="M1757" s="53" t="str">
        <f>IF((Curso[[#This Row],[Estudado]]-15)&lt;$H$2,"",Curso[[#This Row],[Estudado]]-15)</f>
        <v/>
      </c>
      <c r="N1757" s="53" t="str">
        <f>IF((Curso[[#This Row],[Estudado]]-30)&lt;$H$2,"",Curso[[#This Row],[Estudado]]-30)</f>
        <v/>
      </c>
      <c r="O1757" s="53" t="str">
        <f>IF((Curso[[#This Row],[Estudado]]-60)&lt;$H$2,"",Curso[[#This Row],[Estudado]]-60)</f>
        <v/>
      </c>
      <c r="P1757" s="53" t="str">
        <f>IF((Curso[[#This Row],[Estudado]]-120)&lt;$H$2,"",Curso[[#This Row],[Estudado]]-120)</f>
        <v/>
      </c>
      <c r="Q1757" s="48"/>
    </row>
    <row r="1758" spans="1:17" x14ac:dyDescent="0.25">
      <c r="A1758" s="44">
        <f t="shared" si="86"/>
        <v>1757</v>
      </c>
      <c r="B1758" s="44" t="s">
        <v>2394</v>
      </c>
      <c r="C1758" s="44" t="s">
        <v>2248</v>
      </c>
      <c r="D1758" s="45">
        <v>5.1273148148148154E-3</v>
      </c>
      <c r="E1758" s="44"/>
      <c r="F1758" s="45">
        <f>Curso[[#This Row],[Tempo]]*$AG$4</f>
        <v>1.0168476929490758E-2</v>
      </c>
      <c r="G1758" s="46">
        <f t="shared" si="85"/>
        <v>12.856581519135595</v>
      </c>
      <c r="H1758" s="47">
        <f>_xlfn.XLOOKUP(Curso[[#This Row],[Tempo Progr Acum]],Controle[Tempo Esperado Acum],Controle[Data corrida],,1,1)</f>
        <v>44844</v>
      </c>
      <c r="I1758" s="44"/>
      <c r="J1758" s="48">
        <f ca="1">IF(Curso[[#This Row],[Data Prevista]]&gt;TODAY(),0,IF(Curso[[#This Row],[Data Prevista]]=TODAY(),3,2))</f>
        <v>0</v>
      </c>
      <c r="K1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8" s="53" t="str">
        <f>IF((Curso[[#This Row],[Estudado]]-7)&lt;$H$2,"",Curso[[#This Row],[Estudado]]-7)</f>
        <v/>
      </c>
      <c r="M1758" s="53" t="str">
        <f>IF((Curso[[#This Row],[Estudado]]-15)&lt;$H$2,"",Curso[[#This Row],[Estudado]]-15)</f>
        <v/>
      </c>
      <c r="N1758" s="53" t="str">
        <f>IF((Curso[[#This Row],[Estudado]]-30)&lt;$H$2,"",Curso[[#This Row],[Estudado]]-30)</f>
        <v/>
      </c>
      <c r="O1758" s="53" t="str">
        <f>IF((Curso[[#This Row],[Estudado]]-60)&lt;$H$2,"",Curso[[#This Row],[Estudado]]-60)</f>
        <v/>
      </c>
      <c r="P1758" s="53" t="str">
        <f>IF((Curso[[#This Row],[Estudado]]-120)&lt;$H$2,"",Curso[[#This Row],[Estudado]]-120)</f>
        <v/>
      </c>
      <c r="Q1758" s="48"/>
    </row>
    <row r="1759" spans="1:17" x14ac:dyDescent="0.25">
      <c r="A1759" s="44">
        <f t="shared" si="86"/>
        <v>1758</v>
      </c>
      <c r="B1759" s="44" t="s">
        <v>2394</v>
      </c>
      <c r="C1759" s="44" t="s">
        <v>2249</v>
      </c>
      <c r="D1759" s="45">
        <v>6.192129629629629E-3</v>
      </c>
      <c r="E1759" s="44"/>
      <c r="F1759" s="45">
        <f>Curso[[#This Row],[Tempo]]*$AG$4</f>
        <v>1.2280214801980934E-2</v>
      </c>
      <c r="G1759" s="46">
        <f t="shared" si="85"/>
        <v>12.868861733937576</v>
      </c>
      <c r="H1759" s="47">
        <f>_xlfn.XLOOKUP(Curso[[#This Row],[Tempo Progr Acum]],Controle[Tempo Esperado Acum],Controle[Data corrida],,1,1)</f>
        <v>44844</v>
      </c>
      <c r="I1759" s="44"/>
      <c r="J1759" s="48">
        <f ca="1">IF(Curso[[#This Row],[Data Prevista]]&gt;TODAY(),0,IF(Curso[[#This Row],[Data Prevista]]=TODAY(),3,2))</f>
        <v>0</v>
      </c>
      <c r="K1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9" s="53" t="str">
        <f>IF((Curso[[#This Row],[Estudado]]-7)&lt;$H$2,"",Curso[[#This Row],[Estudado]]-7)</f>
        <v/>
      </c>
      <c r="M1759" s="53" t="str">
        <f>IF((Curso[[#This Row],[Estudado]]-15)&lt;$H$2,"",Curso[[#This Row],[Estudado]]-15)</f>
        <v/>
      </c>
      <c r="N1759" s="53" t="str">
        <f>IF((Curso[[#This Row],[Estudado]]-30)&lt;$H$2,"",Curso[[#This Row],[Estudado]]-30)</f>
        <v/>
      </c>
      <c r="O1759" s="53" t="str">
        <f>IF((Curso[[#This Row],[Estudado]]-60)&lt;$H$2,"",Curso[[#This Row],[Estudado]]-60)</f>
        <v/>
      </c>
      <c r="P1759" s="53" t="str">
        <f>IF((Curso[[#This Row],[Estudado]]-120)&lt;$H$2,"",Curso[[#This Row],[Estudado]]-120)</f>
        <v/>
      </c>
      <c r="Q1759" s="48"/>
    </row>
    <row r="1760" spans="1:17" x14ac:dyDescent="0.25">
      <c r="A1760" s="44">
        <f t="shared" si="86"/>
        <v>1759</v>
      </c>
      <c r="B1760" s="44" t="s">
        <v>2394</v>
      </c>
      <c r="C1760" s="44" t="s">
        <v>2250</v>
      </c>
      <c r="D1760" s="45">
        <v>2.4537037037037036E-3</v>
      </c>
      <c r="E1760" s="44"/>
      <c r="F1760" s="45">
        <f>Curso[[#This Row],[Tempo]]*$AG$4</f>
        <v>4.8661785757382397E-3</v>
      </c>
      <c r="G1760" s="46">
        <f t="shared" si="85"/>
        <v>12.873727912513315</v>
      </c>
      <c r="H1760" s="47">
        <f>_xlfn.XLOOKUP(Curso[[#This Row],[Tempo Progr Acum]],Controle[Tempo Esperado Acum],Controle[Data corrida],,1,1)</f>
        <v>44844</v>
      </c>
      <c r="I1760" s="44"/>
      <c r="J1760" s="48">
        <f ca="1">IF(Curso[[#This Row],[Data Prevista]]&gt;TODAY(),0,IF(Curso[[#This Row],[Data Prevista]]=TODAY(),3,2))</f>
        <v>0</v>
      </c>
      <c r="K1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0" s="53" t="str">
        <f>IF((Curso[[#This Row],[Estudado]]-7)&lt;$H$2,"",Curso[[#This Row],[Estudado]]-7)</f>
        <v/>
      </c>
      <c r="M1760" s="53" t="str">
        <f>IF((Curso[[#This Row],[Estudado]]-15)&lt;$H$2,"",Curso[[#This Row],[Estudado]]-15)</f>
        <v/>
      </c>
      <c r="N1760" s="53" t="str">
        <f>IF((Curso[[#This Row],[Estudado]]-30)&lt;$H$2,"",Curso[[#This Row],[Estudado]]-30)</f>
        <v/>
      </c>
      <c r="O1760" s="53" t="str">
        <f>IF((Curso[[#This Row],[Estudado]]-60)&lt;$H$2,"",Curso[[#This Row],[Estudado]]-60)</f>
        <v/>
      </c>
      <c r="P1760" s="53" t="str">
        <f>IF((Curso[[#This Row],[Estudado]]-120)&lt;$H$2,"",Curso[[#This Row],[Estudado]]-120)</f>
        <v/>
      </c>
      <c r="Q1760" s="48"/>
    </row>
    <row r="1761" spans="1:17" x14ac:dyDescent="0.25">
      <c r="A1761" s="44">
        <f t="shared" si="86"/>
        <v>1760</v>
      </c>
      <c r="B1761" s="44" t="s">
        <v>2394</v>
      </c>
      <c r="C1761" s="44" t="s">
        <v>2251</v>
      </c>
      <c r="D1761" s="45">
        <v>5.2662037037037035E-3</v>
      </c>
      <c r="E1761" s="44"/>
      <c r="F1761" s="45">
        <f>Curso[[#This Row],[Tempo]]*$AG$4</f>
        <v>1.0443920999815563E-2</v>
      </c>
      <c r="G1761" s="46">
        <f t="shared" si="85"/>
        <v>12.884171833513131</v>
      </c>
      <c r="H1761" s="47">
        <f>_xlfn.XLOOKUP(Curso[[#This Row],[Tempo Progr Acum]],Controle[Tempo Esperado Acum],Controle[Data corrida],,1,1)</f>
        <v>44844</v>
      </c>
      <c r="I1761" s="44"/>
      <c r="J1761" s="48">
        <f ca="1">IF(Curso[[#This Row],[Data Prevista]]&gt;TODAY(),0,IF(Curso[[#This Row],[Data Prevista]]=TODAY(),3,2))</f>
        <v>0</v>
      </c>
      <c r="K1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1" s="53" t="str">
        <f>IF((Curso[[#This Row],[Estudado]]-7)&lt;$H$2,"",Curso[[#This Row],[Estudado]]-7)</f>
        <v/>
      </c>
      <c r="M1761" s="53" t="str">
        <f>IF((Curso[[#This Row],[Estudado]]-15)&lt;$H$2,"",Curso[[#This Row],[Estudado]]-15)</f>
        <v/>
      </c>
      <c r="N1761" s="53" t="str">
        <f>IF((Curso[[#This Row],[Estudado]]-30)&lt;$H$2,"",Curso[[#This Row],[Estudado]]-30)</f>
        <v/>
      </c>
      <c r="O1761" s="53" t="str">
        <f>IF((Curso[[#This Row],[Estudado]]-60)&lt;$H$2,"",Curso[[#This Row],[Estudado]]-60)</f>
        <v/>
      </c>
      <c r="P1761" s="53" t="str">
        <f>IF((Curso[[#This Row],[Estudado]]-120)&lt;$H$2,"",Curso[[#This Row],[Estudado]]-120)</f>
        <v/>
      </c>
      <c r="Q1761" s="48"/>
    </row>
    <row r="1762" spans="1:17" x14ac:dyDescent="0.25">
      <c r="A1762" s="44">
        <f t="shared" si="86"/>
        <v>1761</v>
      </c>
      <c r="B1762" s="44" t="s">
        <v>2394</v>
      </c>
      <c r="C1762" s="44" t="s">
        <v>2252</v>
      </c>
      <c r="D1762" s="45">
        <v>5.7060185185185183E-3</v>
      </c>
      <c r="E1762" s="44"/>
      <c r="F1762" s="45">
        <f>Curso[[#This Row],[Tempo]]*$AG$4</f>
        <v>1.1316160555844114E-2</v>
      </c>
      <c r="G1762" s="46">
        <f t="shared" si="85"/>
        <v>12.895487994068976</v>
      </c>
      <c r="H1762" s="47">
        <f>_xlfn.XLOOKUP(Curso[[#This Row],[Tempo Progr Acum]],Controle[Tempo Esperado Acum],Controle[Data corrida],,1,1)</f>
        <v>44844</v>
      </c>
      <c r="I1762" s="44"/>
      <c r="J1762" s="48">
        <f ca="1">IF(Curso[[#This Row],[Data Prevista]]&gt;TODAY(),0,IF(Curso[[#This Row],[Data Prevista]]=TODAY(),3,2))</f>
        <v>0</v>
      </c>
      <c r="K1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2" s="53" t="str">
        <f>IF((Curso[[#This Row],[Estudado]]-7)&lt;$H$2,"",Curso[[#This Row],[Estudado]]-7)</f>
        <v/>
      </c>
      <c r="M1762" s="53" t="str">
        <f>IF((Curso[[#This Row],[Estudado]]-15)&lt;$H$2,"",Curso[[#This Row],[Estudado]]-15)</f>
        <v/>
      </c>
      <c r="N1762" s="53" t="str">
        <f>IF((Curso[[#This Row],[Estudado]]-30)&lt;$H$2,"",Curso[[#This Row],[Estudado]]-30)</f>
        <v/>
      </c>
      <c r="O1762" s="53" t="str">
        <f>IF((Curso[[#This Row],[Estudado]]-60)&lt;$H$2,"",Curso[[#This Row],[Estudado]]-60)</f>
        <v/>
      </c>
      <c r="P1762" s="53" t="str">
        <f>IF((Curso[[#This Row],[Estudado]]-120)&lt;$H$2,"",Curso[[#This Row],[Estudado]]-120)</f>
        <v/>
      </c>
      <c r="Q1762" s="48"/>
    </row>
    <row r="1763" spans="1:17" x14ac:dyDescent="0.25">
      <c r="A1763" s="44">
        <f t="shared" si="86"/>
        <v>1762</v>
      </c>
      <c r="B1763" s="44" t="s">
        <v>2394</v>
      </c>
      <c r="C1763" s="44" t="s">
        <v>2253</v>
      </c>
      <c r="D1763" s="45">
        <v>7.2453703703703708E-3</v>
      </c>
      <c r="E1763" s="44"/>
      <c r="F1763" s="45">
        <f>Curso[[#This Row],[Tempo]]*$AG$4</f>
        <v>1.4368999001944049E-2</v>
      </c>
      <c r="G1763" s="46">
        <f t="shared" si="85"/>
        <v>12.909856993070919</v>
      </c>
      <c r="H1763" s="47">
        <f>_xlfn.XLOOKUP(Curso[[#This Row],[Tempo Progr Acum]],Controle[Tempo Esperado Acum],Controle[Data corrida],,1,1)</f>
        <v>44844</v>
      </c>
      <c r="I1763" s="44"/>
      <c r="J1763" s="48">
        <f ca="1">IF(Curso[[#This Row],[Data Prevista]]&gt;TODAY(),0,IF(Curso[[#This Row],[Data Prevista]]=TODAY(),3,2))</f>
        <v>0</v>
      </c>
      <c r="K1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3" s="53" t="str">
        <f>IF((Curso[[#This Row],[Estudado]]-7)&lt;$H$2,"",Curso[[#This Row],[Estudado]]-7)</f>
        <v/>
      </c>
      <c r="M1763" s="53" t="str">
        <f>IF((Curso[[#This Row],[Estudado]]-15)&lt;$H$2,"",Curso[[#This Row],[Estudado]]-15)</f>
        <v/>
      </c>
      <c r="N1763" s="53" t="str">
        <f>IF((Curso[[#This Row],[Estudado]]-30)&lt;$H$2,"",Curso[[#This Row],[Estudado]]-30)</f>
        <v/>
      </c>
      <c r="O1763" s="53" t="str">
        <f>IF((Curso[[#This Row],[Estudado]]-60)&lt;$H$2,"",Curso[[#This Row],[Estudado]]-60)</f>
        <v/>
      </c>
      <c r="P1763" s="53" t="str">
        <f>IF((Curso[[#This Row],[Estudado]]-120)&lt;$H$2,"",Curso[[#This Row],[Estudado]]-120)</f>
        <v/>
      </c>
      <c r="Q1763" s="48"/>
    </row>
    <row r="1764" spans="1:17" x14ac:dyDescent="0.25">
      <c r="A1764" s="44">
        <f t="shared" si="86"/>
        <v>1763</v>
      </c>
      <c r="B1764" s="44" t="s">
        <v>2394</v>
      </c>
      <c r="C1764" s="44" t="s">
        <v>2254</v>
      </c>
      <c r="D1764" s="45">
        <v>5.138888888888889E-3</v>
      </c>
      <c r="E1764" s="44"/>
      <c r="F1764" s="45">
        <f>Curso[[#This Row],[Tempo]]*$AG$4</f>
        <v>1.0191430602017824E-2</v>
      </c>
      <c r="G1764" s="46">
        <f t="shared" si="85"/>
        <v>12.920048423672936</v>
      </c>
      <c r="H1764" s="47">
        <f>_xlfn.XLOOKUP(Curso[[#This Row],[Tempo Progr Acum]],Controle[Tempo Esperado Acum],Controle[Data corrida],,1,1)</f>
        <v>44844</v>
      </c>
      <c r="I1764" s="44"/>
      <c r="J1764" s="48">
        <f ca="1">IF(Curso[[#This Row],[Data Prevista]]&gt;TODAY(),0,IF(Curso[[#This Row],[Data Prevista]]=TODAY(),3,2))</f>
        <v>0</v>
      </c>
      <c r="K1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4" s="53" t="str">
        <f>IF((Curso[[#This Row],[Estudado]]-7)&lt;$H$2,"",Curso[[#This Row],[Estudado]]-7)</f>
        <v/>
      </c>
      <c r="M1764" s="53" t="str">
        <f>IF((Curso[[#This Row],[Estudado]]-15)&lt;$H$2,"",Curso[[#This Row],[Estudado]]-15)</f>
        <v/>
      </c>
      <c r="N1764" s="53" t="str">
        <f>IF((Curso[[#This Row],[Estudado]]-30)&lt;$H$2,"",Curso[[#This Row],[Estudado]]-30)</f>
        <v/>
      </c>
      <c r="O1764" s="53" t="str">
        <f>IF((Curso[[#This Row],[Estudado]]-60)&lt;$H$2,"",Curso[[#This Row],[Estudado]]-60)</f>
        <v/>
      </c>
      <c r="P1764" s="53" t="str">
        <f>IF((Curso[[#This Row],[Estudado]]-120)&lt;$H$2,"",Curso[[#This Row],[Estudado]]-120)</f>
        <v/>
      </c>
      <c r="Q1764" s="48"/>
    </row>
    <row r="1765" spans="1:17" x14ac:dyDescent="0.25">
      <c r="A1765" s="44">
        <f t="shared" si="86"/>
        <v>1764</v>
      </c>
      <c r="B1765" s="44" t="s">
        <v>2394</v>
      </c>
      <c r="C1765" s="44" t="s">
        <v>2255</v>
      </c>
      <c r="D1765" s="45">
        <v>5.3125000000000004E-3</v>
      </c>
      <c r="E1765" s="44"/>
      <c r="F1765" s="45">
        <f>Curso[[#This Row],[Tempo]]*$AG$4</f>
        <v>1.0535735689923833E-2</v>
      </c>
      <c r="G1765" s="46">
        <f t="shared" si="85"/>
        <v>12.93058415936286</v>
      </c>
      <c r="H1765" s="47">
        <f>_xlfn.XLOOKUP(Curso[[#This Row],[Tempo Progr Acum]],Controle[Tempo Esperado Acum],Controle[Data corrida],,1,1)</f>
        <v>44845</v>
      </c>
      <c r="I1765" s="44"/>
      <c r="J1765" s="48">
        <f ca="1">IF(Curso[[#This Row],[Data Prevista]]&gt;TODAY(),0,IF(Curso[[#This Row],[Data Prevista]]=TODAY(),3,2))</f>
        <v>0</v>
      </c>
      <c r="K1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5" s="53" t="str">
        <f>IF((Curso[[#This Row],[Estudado]]-7)&lt;$H$2,"",Curso[[#This Row],[Estudado]]-7)</f>
        <v/>
      </c>
      <c r="M1765" s="53" t="str">
        <f>IF((Curso[[#This Row],[Estudado]]-15)&lt;$H$2,"",Curso[[#This Row],[Estudado]]-15)</f>
        <v/>
      </c>
      <c r="N1765" s="53" t="str">
        <f>IF((Curso[[#This Row],[Estudado]]-30)&lt;$H$2,"",Curso[[#This Row],[Estudado]]-30)</f>
        <v/>
      </c>
      <c r="O1765" s="53" t="str">
        <f>IF((Curso[[#This Row],[Estudado]]-60)&lt;$H$2,"",Curso[[#This Row],[Estudado]]-60)</f>
        <v/>
      </c>
      <c r="P1765" s="53" t="str">
        <f>IF((Curso[[#This Row],[Estudado]]-120)&lt;$H$2,"",Curso[[#This Row],[Estudado]]-120)</f>
        <v/>
      </c>
      <c r="Q1765" s="48"/>
    </row>
    <row r="1766" spans="1:17" x14ac:dyDescent="0.25">
      <c r="A1766" s="44">
        <f t="shared" si="86"/>
        <v>1765</v>
      </c>
      <c r="B1766" s="44" t="s">
        <v>2394</v>
      </c>
      <c r="C1766" s="44" t="s">
        <v>2256</v>
      </c>
      <c r="D1766" s="45">
        <v>4.2592592592592595E-3</v>
      </c>
      <c r="E1766" s="44"/>
      <c r="F1766" s="45">
        <f>Curso[[#This Row],[Tempo]]*$AG$4</f>
        <v>8.446951489960719E-3</v>
      </c>
      <c r="G1766" s="46">
        <f t="shared" si="85"/>
        <v>12.93903111085282</v>
      </c>
      <c r="H1766" s="47">
        <f>_xlfn.XLOOKUP(Curso[[#This Row],[Tempo Progr Acum]],Controle[Tempo Esperado Acum],Controle[Data corrida],,1,1)</f>
        <v>44845</v>
      </c>
      <c r="I1766" s="44"/>
      <c r="J1766" s="48">
        <f ca="1">IF(Curso[[#This Row],[Data Prevista]]&gt;TODAY(),0,IF(Curso[[#This Row],[Data Prevista]]=TODAY(),3,2))</f>
        <v>0</v>
      </c>
      <c r="K1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6" s="53" t="str">
        <f>IF((Curso[[#This Row],[Estudado]]-7)&lt;$H$2,"",Curso[[#This Row],[Estudado]]-7)</f>
        <v/>
      </c>
      <c r="M1766" s="53" t="str">
        <f>IF((Curso[[#This Row],[Estudado]]-15)&lt;$H$2,"",Curso[[#This Row],[Estudado]]-15)</f>
        <v/>
      </c>
      <c r="N1766" s="53" t="str">
        <f>IF((Curso[[#This Row],[Estudado]]-30)&lt;$H$2,"",Curso[[#This Row],[Estudado]]-30)</f>
        <v/>
      </c>
      <c r="O1766" s="53" t="str">
        <f>IF((Curso[[#This Row],[Estudado]]-60)&lt;$H$2,"",Curso[[#This Row],[Estudado]]-60)</f>
        <v/>
      </c>
      <c r="P1766" s="53" t="str">
        <f>IF((Curso[[#This Row],[Estudado]]-120)&lt;$H$2,"",Curso[[#This Row],[Estudado]]-120)</f>
        <v/>
      </c>
      <c r="Q1766" s="48"/>
    </row>
    <row r="1767" spans="1:17" x14ac:dyDescent="0.25">
      <c r="A1767" s="44">
        <f t="shared" si="86"/>
        <v>1766</v>
      </c>
      <c r="B1767" s="44" t="s">
        <v>2394</v>
      </c>
      <c r="C1767" s="44" t="s">
        <v>2257</v>
      </c>
      <c r="D1767" s="45">
        <v>6.3888888888888884E-3</v>
      </c>
      <c r="E1767" s="44"/>
      <c r="F1767" s="45">
        <f>Curso[[#This Row],[Tempo]]*$AG$4</f>
        <v>1.2670427234941077E-2</v>
      </c>
      <c r="G1767" s="46">
        <f t="shared" si="85"/>
        <v>12.951701538087761</v>
      </c>
      <c r="H1767" s="47">
        <f>_xlfn.XLOOKUP(Curso[[#This Row],[Tempo Progr Acum]],Controle[Tempo Esperado Acum],Controle[Data corrida],,1,1)</f>
        <v>44845</v>
      </c>
      <c r="I1767" s="44"/>
      <c r="J1767" s="48">
        <f ca="1">IF(Curso[[#This Row],[Data Prevista]]&gt;TODAY(),0,IF(Curso[[#This Row],[Data Prevista]]=TODAY(),3,2))</f>
        <v>0</v>
      </c>
      <c r="K1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7" s="53" t="str">
        <f>IF((Curso[[#This Row],[Estudado]]-7)&lt;$H$2,"",Curso[[#This Row],[Estudado]]-7)</f>
        <v/>
      </c>
      <c r="M1767" s="53" t="str">
        <f>IF((Curso[[#This Row],[Estudado]]-15)&lt;$H$2,"",Curso[[#This Row],[Estudado]]-15)</f>
        <v/>
      </c>
      <c r="N1767" s="53" t="str">
        <f>IF((Curso[[#This Row],[Estudado]]-30)&lt;$H$2,"",Curso[[#This Row],[Estudado]]-30)</f>
        <v/>
      </c>
      <c r="O1767" s="53" t="str">
        <f>IF((Curso[[#This Row],[Estudado]]-60)&lt;$H$2,"",Curso[[#This Row],[Estudado]]-60)</f>
        <v/>
      </c>
      <c r="P1767" s="53" t="str">
        <f>IF((Curso[[#This Row],[Estudado]]-120)&lt;$H$2,"",Curso[[#This Row],[Estudado]]-120)</f>
        <v/>
      </c>
      <c r="Q1767" s="48"/>
    </row>
    <row r="1768" spans="1:17" x14ac:dyDescent="0.25">
      <c r="A1768" s="44">
        <f t="shared" si="86"/>
        <v>1767</v>
      </c>
      <c r="B1768" s="44" t="s">
        <v>2394</v>
      </c>
      <c r="C1768" s="44" t="s">
        <v>2258</v>
      </c>
      <c r="D1768" s="45">
        <v>1.9560185185185184E-3</v>
      </c>
      <c r="E1768" s="44"/>
      <c r="F1768" s="45">
        <f>Curso[[#This Row],[Tempo]]*$AG$4</f>
        <v>3.8791706570743515E-3</v>
      </c>
      <c r="G1768" s="46">
        <f t="shared" si="85"/>
        <v>12.955580708744835</v>
      </c>
      <c r="H1768" s="47">
        <f>_xlfn.XLOOKUP(Curso[[#This Row],[Tempo Progr Acum]],Controle[Tempo Esperado Acum],Controle[Data corrida],,1,1)</f>
        <v>44845</v>
      </c>
      <c r="I1768" s="44"/>
      <c r="J1768" s="48">
        <f ca="1">IF(Curso[[#This Row],[Data Prevista]]&gt;TODAY(),0,IF(Curso[[#This Row],[Data Prevista]]=TODAY(),3,2))</f>
        <v>0</v>
      </c>
      <c r="K1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8" s="53" t="str">
        <f>IF((Curso[[#This Row],[Estudado]]-7)&lt;$H$2,"",Curso[[#This Row],[Estudado]]-7)</f>
        <v/>
      </c>
      <c r="M1768" s="53" t="str">
        <f>IF((Curso[[#This Row],[Estudado]]-15)&lt;$H$2,"",Curso[[#This Row],[Estudado]]-15)</f>
        <v/>
      </c>
      <c r="N1768" s="53" t="str">
        <f>IF((Curso[[#This Row],[Estudado]]-30)&lt;$H$2,"",Curso[[#This Row],[Estudado]]-30)</f>
        <v/>
      </c>
      <c r="O1768" s="53" t="str">
        <f>IF((Curso[[#This Row],[Estudado]]-60)&lt;$H$2,"",Curso[[#This Row],[Estudado]]-60)</f>
        <v/>
      </c>
      <c r="P1768" s="53" t="str">
        <f>IF((Curso[[#This Row],[Estudado]]-120)&lt;$H$2,"",Curso[[#This Row],[Estudado]]-120)</f>
        <v/>
      </c>
      <c r="Q1768" s="48"/>
    </row>
    <row r="1769" spans="1:17" x14ac:dyDescent="0.25">
      <c r="A1769" s="44">
        <f t="shared" si="86"/>
        <v>1768</v>
      </c>
      <c r="B1769" s="44" t="s">
        <v>2394</v>
      </c>
      <c r="C1769" s="44" t="s">
        <v>2259</v>
      </c>
      <c r="D1769" s="45">
        <v>2.2916666666666662E-3</v>
      </c>
      <c r="E1769" s="44"/>
      <c r="F1769" s="45">
        <f>Curso[[#This Row],[Tempo]]*$AG$4</f>
        <v>4.5448271603592992E-3</v>
      </c>
      <c r="G1769" s="46">
        <f t="shared" si="85"/>
        <v>12.960125535905194</v>
      </c>
      <c r="H1769" s="47">
        <f>_xlfn.XLOOKUP(Curso[[#This Row],[Tempo Progr Acum]],Controle[Tempo Esperado Acum],Controle[Data corrida],,1,1)</f>
        <v>44845</v>
      </c>
      <c r="I1769" s="44"/>
      <c r="J1769" s="48">
        <f ca="1">IF(Curso[[#This Row],[Data Prevista]]&gt;TODAY(),0,IF(Curso[[#This Row],[Data Prevista]]=TODAY(),3,2))</f>
        <v>0</v>
      </c>
      <c r="K1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9" s="53" t="str">
        <f>IF((Curso[[#This Row],[Estudado]]-7)&lt;$H$2,"",Curso[[#This Row],[Estudado]]-7)</f>
        <v/>
      </c>
      <c r="M1769" s="53" t="str">
        <f>IF((Curso[[#This Row],[Estudado]]-15)&lt;$H$2,"",Curso[[#This Row],[Estudado]]-15)</f>
        <v/>
      </c>
      <c r="N1769" s="53" t="str">
        <f>IF((Curso[[#This Row],[Estudado]]-30)&lt;$H$2,"",Curso[[#This Row],[Estudado]]-30)</f>
        <v/>
      </c>
      <c r="O1769" s="53" t="str">
        <f>IF((Curso[[#This Row],[Estudado]]-60)&lt;$H$2,"",Curso[[#This Row],[Estudado]]-60)</f>
        <v/>
      </c>
      <c r="P1769" s="53" t="str">
        <f>IF((Curso[[#This Row],[Estudado]]-120)&lt;$H$2,"",Curso[[#This Row],[Estudado]]-120)</f>
        <v/>
      </c>
      <c r="Q1769" s="48"/>
    </row>
    <row r="1770" spans="1:17" x14ac:dyDescent="0.25">
      <c r="A1770" s="44">
        <f t="shared" si="86"/>
        <v>1769</v>
      </c>
      <c r="B1770" s="44" t="s">
        <v>2394</v>
      </c>
      <c r="C1770" s="44" t="s">
        <v>2260</v>
      </c>
      <c r="D1770" s="45">
        <v>6.9560185185185185E-3</v>
      </c>
      <c r="E1770" s="44"/>
      <c r="F1770" s="45">
        <f>Curso[[#This Row],[Tempo]]*$AG$4</f>
        <v>1.3795157188767369E-2</v>
      </c>
      <c r="G1770" s="46">
        <f t="shared" si="85"/>
        <v>12.973920693093961</v>
      </c>
      <c r="H1770" s="47">
        <f>_xlfn.XLOOKUP(Curso[[#This Row],[Tempo Progr Acum]],Controle[Tempo Esperado Acum],Controle[Data corrida],,1,1)</f>
        <v>44845</v>
      </c>
      <c r="I1770" s="44"/>
      <c r="J1770" s="48">
        <f ca="1">IF(Curso[[#This Row],[Data Prevista]]&gt;TODAY(),0,IF(Curso[[#This Row],[Data Prevista]]=TODAY(),3,2))</f>
        <v>0</v>
      </c>
      <c r="K1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0" s="53" t="str">
        <f>IF((Curso[[#This Row],[Estudado]]-7)&lt;$H$2,"",Curso[[#This Row],[Estudado]]-7)</f>
        <v/>
      </c>
      <c r="M1770" s="53" t="str">
        <f>IF((Curso[[#This Row],[Estudado]]-15)&lt;$H$2,"",Curso[[#This Row],[Estudado]]-15)</f>
        <v/>
      </c>
      <c r="N1770" s="53" t="str">
        <f>IF((Curso[[#This Row],[Estudado]]-30)&lt;$H$2,"",Curso[[#This Row],[Estudado]]-30)</f>
        <v/>
      </c>
      <c r="O1770" s="53" t="str">
        <f>IF((Curso[[#This Row],[Estudado]]-60)&lt;$H$2,"",Curso[[#This Row],[Estudado]]-60)</f>
        <v/>
      </c>
      <c r="P1770" s="53" t="str">
        <f>IF((Curso[[#This Row],[Estudado]]-120)&lt;$H$2,"",Curso[[#This Row],[Estudado]]-120)</f>
        <v/>
      </c>
      <c r="Q1770" s="48"/>
    </row>
    <row r="1771" spans="1:17" x14ac:dyDescent="0.25">
      <c r="A1771" s="44">
        <f t="shared" si="86"/>
        <v>1770</v>
      </c>
      <c r="B1771" s="44" t="s">
        <v>2394</v>
      </c>
      <c r="C1771" s="44" t="s">
        <v>2261</v>
      </c>
      <c r="D1771" s="45">
        <v>5.4050925925925924E-3</v>
      </c>
      <c r="E1771" s="44"/>
      <c r="F1771" s="45">
        <f>Curso[[#This Row],[Tempo]]*$AG$4</f>
        <v>1.0719365070140367E-2</v>
      </c>
      <c r="G1771" s="46">
        <f t="shared" si="85"/>
        <v>12.984640058164102</v>
      </c>
      <c r="H1771" s="47">
        <f>_xlfn.XLOOKUP(Curso[[#This Row],[Tempo Progr Acum]],Controle[Tempo Esperado Acum],Controle[Data corrida],,1,1)</f>
        <v>44845</v>
      </c>
      <c r="I1771" s="44"/>
      <c r="J1771" s="48">
        <f ca="1">IF(Curso[[#This Row],[Data Prevista]]&gt;TODAY(),0,IF(Curso[[#This Row],[Data Prevista]]=TODAY(),3,2))</f>
        <v>0</v>
      </c>
      <c r="K1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1" s="53" t="str">
        <f>IF((Curso[[#This Row],[Estudado]]-7)&lt;$H$2,"",Curso[[#This Row],[Estudado]]-7)</f>
        <v/>
      </c>
      <c r="M1771" s="53" t="str">
        <f>IF((Curso[[#This Row],[Estudado]]-15)&lt;$H$2,"",Curso[[#This Row],[Estudado]]-15)</f>
        <v/>
      </c>
      <c r="N1771" s="53" t="str">
        <f>IF((Curso[[#This Row],[Estudado]]-30)&lt;$H$2,"",Curso[[#This Row],[Estudado]]-30)</f>
        <v/>
      </c>
      <c r="O1771" s="53" t="str">
        <f>IF((Curso[[#This Row],[Estudado]]-60)&lt;$H$2,"",Curso[[#This Row],[Estudado]]-60)</f>
        <v/>
      </c>
      <c r="P1771" s="53" t="str">
        <f>IF((Curso[[#This Row],[Estudado]]-120)&lt;$H$2,"",Curso[[#This Row],[Estudado]]-120)</f>
        <v/>
      </c>
      <c r="Q1771" s="48"/>
    </row>
    <row r="1772" spans="1:17" x14ac:dyDescent="0.25">
      <c r="A1772" s="44">
        <f t="shared" si="86"/>
        <v>1771</v>
      </c>
      <c r="B1772" s="44" t="s">
        <v>2394</v>
      </c>
      <c r="C1772" s="44" t="s">
        <v>2262</v>
      </c>
      <c r="D1772" s="45">
        <v>1.5046296296296296E-3</v>
      </c>
      <c r="E1772" s="44"/>
      <c r="F1772" s="45">
        <f>Curso[[#This Row],[Tempo]]*$AG$4</f>
        <v>2.9839774285187323E-3</v>
      </c>
      <c r="G1772" s="46">
        <f t="shared" si="85"/>
        <v>12.987624035592621</v>
      </c>
      <c r="H1772" s="47">
        <f>_xlfn.XLOOKUP(Curso[[#This Row],[Tempo Progr Acum]],Controle[Tempo Esperado Acum],Controle[Data corrida],,1,1)</f>
        <v>44845</v>
      </c>
      <c r="I1772" s="44"/>
      <c r="J1772" s="48">
        <f ca="1">IF(Curso[[#This Row],[Data Prevista]]&gt;TODAY(),0,IF(Curso[[#This Row],[Data Prevista]]=TODAY(),3,2))</f>
        <v>0</v>
      </c>
      <c r="K1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2" s="53" t="str">
        <f>IF((Curso[[#This Row],[Estudado]]-7)&lt;$H$2,"",Curso[[#This Row],[Estudado]]-7)</f>
        <v/>
      </c>
      <c r="M1772" s="53" t="str">
        <f>IF((Curso[[#This Row],[Estudado]]-15)&lt;$H$2,"",Curso[[#This Row],[Estudado]]-15)</f>
        <v/>
      </c>
      <c r="N1772" s="53" t="str">
        <f>IF((Curso[[#This Row],[Estudado]]-30)&lt;$H$2,"",Curso[[#This Row],[Estudado]]-30)</f>
        <v/>
      </c>
      <c r="O1772" s="53" t="str">
        <f>IF((Curso[[#This Row],[Estudado]]-60)&lt;$H$2,"",Curso[[#This Row],[Estudado]]-60)</f>
        <v/>
      </c>
      <c r="P1772" s="53" t="str">
        <f>IF((Curso[[#This Row],[Estudado]]-120)&lt;$H$2,"",Curso[[#This Row],[Estudado]]-120)</f>
        <v/>
      </c>
      <c r="Q1772" s="48"/>
    </row>
    <row r="1773" spans="1:17" x14ac:dyDescent="0.25">
      <c r="A1773" s="44">
        <f t="shared" si="86"/>
        <v>1772</v>
      </c>
      <c r="B1773" s="44" t="s">
        <v>2394</v>
      </c>
      <c r="C1773" s="44" t="s">
        <v>2263</v>
      </c>
      <c r="D1773" s="45">
        <v>6.7361111111111103E-3</v>
      </c>
      <c r="E1773" s="44"/>
      <c r="F1773" s="45">
        <f>Curso[[#This Row],[Tempo]]*$AG$4</f>
        <v>1.3359037410753092E-2</v>
      </c>
      <c r="G1773" s="46">
        <f t="shared" si="85"/>
        <v>13.000983073003374</v>
      </c>
      <c r="H1773" s="47">
        <f>_xlfn.XLOOKUP(Curso[[#This Row],[Tempo Progr Acum]],Controle[Tempo Esperado Acum],Controle[Data corrida],,1,1)</f>
        <v>44845</v>
      </c>
      <c r="I1773" s="44"/>
      <c r="J1773" s="48">
        <f ca="1">IF(Curso[[#This Row],[Data Prevista]]&gt;TODAY(),0,IF(Curso[[#This Row],[Data Prevista]]=TODAY(),3,2))</f>
        <v>0</v>
      </c>
      <c r="K1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3" s="53" t="str">
        <f>IF((Curso[[#This Row],[Estudado]]-7)&lt;$H$2,"",Curso[[#This Row],[Estudado]]-7)</f>
        <v/>
      </c>
      <c r="M1773" s="53" t="str">
        <f>IF((Curso[[#This Row],[Estudado]]-15)&lt;$H$2,"",Curso[[#This Row],[Estudado]]-15)</f>
        <v/>
      </c>
      <c r="N1773" s="53" t="str">
        <f>IF((Curso[[#This Row],[Estudado]]-30)&lt;$H$2,"",Curso[[#This Row],[Estudado]]-30)</f>
        <v/>
      </c>
      <c r="O1773" s="53" t="str">
        <f>IF((Curso[[#This Row],[Estudado]]-60)&lt;$H$2,"",Curso[[#This Row],[Estudado]]-60)</f>
        <v/>
      </c>
      <c r="P1773" s="53" t="str">
        <f>IF((Curso[[#This Row],[Estudado]]-120)&lt;$H$2,"",Curso[[#This Row],[Estudado]]-120)</f>
        <v/>
      </c>
      <c r="Q1773" s="48"/>
    </row>
    <row r="1774" spans="1:17" x14ac:dyDescent="0.25">
      <c r="A1774" s="44">
        <f t="shared" si="86"/>
        <v>1773</v>
      </c>
      <c r="B1774" s="44" t="s">
        <v>2394</v>
      </c>
      <c r="C1774" s="44" t="s">
        <v>2264</v>
      </c>
      <c r="D1774" s="45">
        <v>7.5810185185185182E-3</v>
      </c>
      <c r="E1774" s="44"/>
      <c r="F1774" s="45">
        <f>Curso[[#This Row],[Tempo]]*$AG$4</f>
        <v>1.5034655505228995E-2</v>
      </c>
      <c r="G1774" s="46">
        <f t="shared" si="85"/>
        <v>13.016017728508603</v>
      </c>
      <c r="H1774" s="47">
        <f>_xlfn.XLOOKUP(Curso[[#This Row],[Tempo Progr Acum]],Controle[Tempo Esperado Acum],Controle[Data corrida],,1,1)</f>
        <v>44846</v>
      </c>
      <c r="I1774" s="44"/>
      <c r="J1774" s="48">
        <f ca="1">IF(Curso[[#This Row],[Data Prevista]]&gt;TODAY(),0,IF(Curso[[#This Row],[Data Prevista]]=TODAY(),3,2))</f>
        <v>0</v>
      </c>
      <c r="K1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4" s="53" t="str">
        <f>IF((Curso[[#This Row],[Estudado]]-7)&lt;$H$2,"",Curso[[#This Row],[Estudado]]-7)</f>
        <v/>
      </c>
      <c r="M1774" s="53" t="str">
        <f>IF((Curso[[#This Row],[Estudado]]-15)&lt;$H$2,"",Curso[[#This Row],[Estudado]]-15)</f>
        <v/>
      </c>
      <c r="N1774" s="53" t="str">
        <f>IF((Curso[[#This Row],[Estudado]]-30)&lt;$H$2,"",Curso[[#This Row],[Estudado]]-30)</f>
        <v/>
      </c>
      <c r="O1774" s="53" t="str">
        <f>IF((Curso[[#This Row],[Estudado]]-60)&lt;$H$2,"",Curso[[#This Row],[Estudado]]-60)</f>
        <v/>
      </c>
      <c r="P1774" s="53" t="str">
        <f>IF((Curso[[#This Row],[Estudado]]-120)&lt;$H$2,"",Curso[[#This Row],[Estudado]]-120)</f>
        <v/>
      </c>
      <c r="Q1774" s="48"/>
    </row>
    <row r="1775" spans="1:17" x14ac:dyDescent="0.25">
      <c r="A1775" s="44">
        <f t="shared" si="86"/>
        <v>1774</v>
      </c>
      <c r="B1775" s="44" t="s">
        <v>2394</v>
      </c>
      <c r="C1775" s="44" t="s">
        <v>2265</v>
      </c>
      <c r="D1775" s="45">
        <v>4.3981481481481484E-3</v>
      </c>
      <c r="E1775" s="44"/>
      <c r="F1775" s="45">
        <f>Curso[[#This Row],[Tempo]]*$AG$4</f>
        <v>8.7223955602855254E-3</v>
      </c>
      <c r="G1775" s="46">
        <f t="shared" si="85"/>
        <v>13.024740124068888</v>
      </c>
      <c r="H1775" s="47">
        <f>_xlfn.XLOOKUP(Curso[[#This Row],[Tempo Progr Acum]],Controle[Tempo Esperado Acum],Controle[Data corrida],,1,1)</f>
        <v>44846</v>
      </c>
      <c r="I1775" s="44"/>
      <c r="J1775" s="48">
        <f ca="1">IF(Curso[[#This Row],[Data Prevista]]&gt;TODAY(),0,IF(Curso[[#This Row],[Data Prevista]]=TODAY(),3,2))</f>
        <v>0</v>
      </c>
      <c r="K1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5" s="53" t="str">
        <f>IF((Curso[[#This Row],[Estudado]]-7)&lt;$H$2,"",Curso[[#This Row],[Estudado]]-7)</f>
        <v/>
      </c>
      <c r="M1775" s="53" t="str">
        <f>IF((Curso[[#This Row],[Estudado]]-15)&lt;$H$2,"",Curso[[#This Row],[Estudado]]-15)</f>
        <v/>
      </c>
      <c r="N1775" s="53" t="str">
        <f>IF((Curso[[#This Row],[Estudado]]-30)&lt;$H$2,"",Curso[[#This Row],[Estudado]]-30)</f>
        <v/>
      </c>
      <c r="O1775" s="53" t="str">
        <f>IF((Curso[[#This Row],[Estudado]]-60)&lt;$H$2,"",Curso[[#This Row],[Estudado]]-60)</f>
        <v/>
      </c>
      <c r="P1775" s="53" t="str">
        <f>IF((Curso[[#This Row],[Estudado]]-120)&lt;$H$2,"",Curso[[#This Row],[Estudado]]-120)</f>
        <v/>
      </c>
      <c r="Q1775" s="48"/>
    </row>
    <row r="1776" spans="1:17" x14ac:dyDescent="0.25">
      <c r="A1776" s="44">
        <f t="shared" si="86"/>
        <v>1775</v>
      </c>
      <c r="B1776" s="44" t="s">
        <v>2394</v>
      </c>
      <c r="C1776" s="44" t="s">
        <v>2266</v>
      </c>
      <c r="D1776" s="45">
        <v>7.5462962962962966E-3</v>
      </c>
      <c r="E1776" s="44"/>
      <c r="F1776" s="45">
        <f>Curso[[#This Row],[Tempo]]*$AG$4</f>
        <v>1.4965794487647795E-2</v>
      </c>
      <c r="G1776" s="46">
        <f t="shared" si="85"/>
        <v>13.039705918556535</v>
      </c>
      <c r="H1776" s="47">
        <f>_xlfn.XLOOKUP(Curso[[#This Row],[Tempo Progr Acum]],Controle[Tempo Esperado Acum],Controle[Data corrida],,1,1)</f>
        <v>44846</v>
      </c>
      <c r="I1776" s="44"/>
      <c r="J1776" s="48">
        <f ca="1">IF(Curso[[#This Row],[Data Prevista]]&gt;TODAY(),0,IF(Curso[[#This Row],[Data Prevista]]=TODAY(),3,2))</f>
        <v>0</v>
      </c>
      <c r="K1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6" s="53" t="str">
        <f>IF((Curso[[#This Row],[Estudado]]-7)&lt;$H$2,"",Curso[[#This Row],[Estudado]]-7)</f>
        <v/>
      </c>
      <c r="M1776" s="53" t="str">
        <f>IF((Curso[[#This Row],[Estudado]]-15)&lt;$H$2,"",Curso[[#This Row],[Estudado]]-15)</f>
        <v/>
      </c>
      <c r="N1776" s="53" t="str">
        <f>IF((Curso[[#This Row],[Estudado]]-30)&lt;$H$2,"",Curso[[#This Row],[Estudado]]-30)</f>
        <v/>
      </c>
      <c r="O1776" s="53" t="str">
        <f>IF((Curso[[#This Row],[Estudado]]-60)&lt;$H$2,"",Curso[[#This Row],[Estudado]]-60)</f>
        <v/>
      </c>
      <c r="P1776" s="53" t="str">
        <f>IF((Curso[[#This Row],[Estudado]]-120)&lt;$H$2,"",Curso[[#This Row],[Estudado]]-120)</f>
        <v/>
      </c>
      <c r="Q1776" s="48"/>
    </row>
    <row r="1777" spans="1:17" x14ac:dyDescent="0.25">
      <c r="A1777" s="44">
        <f t="shared" si="86"/>
        <v>1776</v>
      </c>
      <c r="B1777" s="44" t="s">
        <v>2394</v>
      </c>
      <c r="C1777" s="44" t="s">
        <v>2267</v>
      </c>
      <c r="D1777" s="45">
        <v>7.2222222222222228E-3</v>
      </c>
      <c r="E1777" s="44"/>
      <c r="F1777" s="45">
        <f>Curso[[#This Row],[Tempo]]*$AG$4</f>
        <v>1.4323091656889915E-2</v>
      </c>
      <c r="G1777" s="46">
        <f t="shared" si="85"/>
        <v>13.054029010213425</v>
      </c>
      <c r="H1777" s="47">
        <f>_xlfn.XLOOKUP(Curso[[#This Row],[Tempo Progr Acum]],Controle[Tempo Esperado Acum],Controle[Data corrida],,1,1)</f>
        <v>44846</v>
      </c>
      <c r="I1777" s="44"/>
      <c r="J1777" s="48">
        <f ca="1">IF(Curso[[#This Row],[Data Prevista]]&gt;TODAY(),0,IF(Curso[[#This Row],[Data Prevista]]=TODAY(),3,2))</f>
        <v>0</v>
      </c>
      <c r="K1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7" s="53" t="str">
        <f>IF((Curso[[#This Row],[Estudado]]-7)&lt;$H$2,"",Curso[[#This Row],[Estudado]]-7)</f>
        <v/>
      </c>
      <c r="M1777" s="53" t="str">
        <f>IF((Curso[[#This Row],[Estudado]]-15)&lt;$H$2,"",Curso[[#This Row],[Estudado]]-15)</f>
        <v/>
      </c>
      <c r="N1777" s="53" t="str">
        <f>IF((Curso[[#This Row],[Estudado]]-30)&lt;$H$2,"",Curso[[#This Row],[Estudado]]-30)</f>
        <v/>
      </c>
      <c r="O1777" s="53" t="str">
        <f>IF((Curso[[#This Row],[Estudado]]-60)&lt;$H$2,"",Curso[[#This Row],[Estudado]]-60)</f>
        <v/>
      </c>
      <c r="P1777" s="53" t="str">
        <f>IF((Curso[[#This Row],[Estudado]]-120)&lt;$H$2,"",Curso[[#This Row],[Estudado]]-120)</f>
        <v/>
      </c>
      <c r="Q1777" s="48"/>
    </row>
    <row r="1778" spans="1:17" x14ac:dyDescent="0.25">
      <c r="A1778" s="44">
        <f t="shared" si="86"/>
        <v>1777</v>
      </c>
      <c r="B1778" s="44" t="s">
        <v>2394</v>
      </c>
      <c r="C1778" s="44" t="s">
        <v>2268</v>
      </c>
      <c r="D1778" s="45">
        <v>0</v>
      </c>
      <c r="E1778" s="44"/>
      <c r="F1778" s="45">
        <f>Curso[[#This Row],[Tempo]]*$AG$4</f>
        <v>0</v>
      </c>
      <c r="G1778" s="46">
        <f t="shared" si="85"/>
        <v>13.054029010213425</v>
      </c>
      <c r="H1778" s="47">
        <f>_xlfn.XLOOKUP(Curso[[#This Row],[Tempo Progr Acum]],Controle[Tempo Esperado Acum],Controle[Data corrida],,1,1)</f>
        <v>44846</v>
      </c>
      <c r="I1778" s="44"/>
      <c r="J1778" s="48">
        <f ca="1">IF(Curso[[#This Row],[Data Prevista]]&gt;TODAY(),0,IF(Curso[[#This Row],[Data Prevista]]=TODAY(),3,2))</f>
        <v>0</v>
      </c>
      <c r="K1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8" s="53" t="str">
        <f>IF((Curso[[#This Row],[Estudado]]-7)&lt;$H$2,"",Curso[[#This Row],[Estudado]]-7)</f>
        <v/>
      </c>
      <c r="M1778" s="53" t="str">
        <f>IF((Curso[[#This Row],[Estudado]]-15)&lt;$H$2,"",Curso[[#This Row],[Estudado]]-15)</f>
        <v/>
      </c>
      <c r="N1778" s="53" t="str">
        <f>IF((Curso[[#This Row],[Estudado]]-30)&lt;$H$2,"",Curso[[#This Row],[Estudado]]-30)</f>
        <v/>
      </c>
      <c r="O1778" s="53" t="str">
        <f>IF((Curso[[#This Row],[Estudado]]-60)&lt;$H$2,"",Curso[[#This Row],[Estudado]]-60)</f>
        <v/>
      </c>
      <c r="P1778" s="53" t="str">
        <f>IF((Curso[[#This Row],[Estudado]]-120)&lt;$H$2,"",Curso[[#This Row],[Estudado]]-120)</f>
        <v/>
      </c>
      <c r="Q1778" s="48"/>
    </row>
    <row r="1779" spans="1:17" x14ac:dyDescent="0.25">
      <c r="A1779" s="44">
        <f t="shared" si="86"/>
        <v>1778</v>
      </c>
      <c r="B1779" s="44" t="s">
        <v>2394</v>
      </c>
      <c r="C1779" s="44" t="s">
        <v>2269</v>
      </c>
      <c r="D1779" s="45">
        <v>0</v>
      </c>
      <c r="E1779" s="44"/>
      <c r="F1779" s="45">
        <f>Curso[[#This Row],[Tempo]]*$AG$4</f>
        <v>0</v>
      </c>
      <c r="G1779" s="46">
        <f t="shared" si="85"/>
        <v>13.054029010213425</v>
      </c>
      <c r="H1779" s="47">
        <f>_xlfn.XLOOKUP(Curso[[#This Row],[Tempo Progr Acum]],Controle[Tempo Esperado Acum],Controle[Data corrida],,1,1)</f>
        <v>44846</v>
      </c>
      <c r="I1779" s="44"/>
      <c r="J1779" s="48">
        <f ca="1">IF(Curso[[#This Row],[Data Prevista]]&gt;TODAY(),0,IF(Curso[[#This Row],[Data Prevista]]=TODAY(),3,2))</f>
        <v>0</v>
      </c>
      <c r="K1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9" s="53" t="str">
        <f>IF((Curso[[#This Row],[Estudado]]-7)&lt;$H$2,"",Curso[[#This Row],[Estudado]]-7)</f>
        <v/>
      </c>
      <c r="M1779" s="53" t="str">
        <f>IF((Curso[[#This Row],[Estudado]]-15)&lt;$H$2,"",Curso[[#This Row],[Estudado]]-15)</f>
        <v/>
      </c>
      <c r="N1779" s="53" t="str">
        <f>IF((Curso[[#This Row],[Estudado]]-30)&lt;$H$2,"",Curso[[#This Row],[Estudado]]-30)</f>
        <v/>
      </c>
      <c r="O1779" s="53" t="str">
        <f>IF((Curso[[#This Row],[Estudado]]-60)&lt;$H$2,"",Curso[[#This Row],[Estudado]]-60)</f>
        <v/>
      </c>
      <c r="P1779" s="53" t="str">
        <f>IF((Curso[[#This Row],[Estudado]]-120)&lt;$H$2,"",Curso[[#This Row],[Estudado]]-120)</f>
        <v/>
      </c>
      <c r="Q1779" s="48"/>
    </row>
    <row r="1780" spans="1:17" x14ac:dyDescent="0.25">
      <c r="A1780" s="44">
        <f t="shared" si="86"/>
        <v>1779</v>
      </c>
      <c r="B1780" s="44" t="s">
        <v>2394</v>
      </c>
      <c r="C1780" s="44" t="s">
        <v>2270</v>
      </c>
      <c r="D1780" s="45">
        <v>0</v>
      </c>
      <c r="E1780" s="44"/>
      <c r="F1780" s="45">
        <f>Curso[[#This Row],[Tempo]]*$AG$4</f>
        <v>0</v>
      </c>
      <c r="G1780" s="46">
        <f t="shared" si="85"/>
        <v>13.054029010213425</v>
      </c>
      <c r="H1780" s="47">
        <f>_xlfn.XLOOKUP(Curso[[#This Row],[Tempo Progr Acum]],Controle[Tempo Esperado Acum],Controle[Data corrida],,1,1)</f>
        <v>44846</v>
      </c>
      <c r="I1780" s="44"/>
      <c r="J1780" s="48">
        <f ca="1">IF(Curso[[#This Row],[Data Prevista]]&gt;TODAY(),0,IF(Curso[[#This Row],[Data Prevista]]=TODAY(),3,2))</f>
        <v>0</v>
      </c>
      <c r="K1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0" s="53" t="str">
        <f>IF((Curso[[#This Row],[Estudado]]-7)&lt;$H$2,"",Curso[[#This Row],[Estudado]]-7)</f>
        <v/>
      </c>
      <c r="M1780" s="53" t="str">
        <f>IF((Curso[[#This Row],[Estudado]]-15)&lt;$H$2,"",Curso[[#This Row],[Estudado]]-15)</f>
        <v/>
      </c>
      <c r="N1780" s="53" t="str">
        <f>IF((Curso[[#This Row],[Estudado]]-30)&lt;$H$2,"",Curso[[#This Row],[Estudado]]-30)</f>
        <v/>
      </c>
      <c r="O1780" s="53" t="str">
        <f>IF((Curso[[#This Row],[Estudado]]-60)&lt;$H$2,"",Curso[[#This Row],[Estudado]]-60)</f>
        <v/>
      </c>
      <c r="P1780" s="53" t="str">
        <f>IF((Curso[[#This Row],[Estudado]]-120)&lt;$H$2,"",Curso[[#This Row],[Estudado]]-120)</f>
        <v/>
      </c>
      <c r="Q1780" s="48"/>
    </row>
    <row r="1781" spans="1:17" x14ac:dyDescent="0.25">
      <c r="A1781" s="44">
        <f t="shared" si="86"/>
        <v>1780</v>
      </c>
      <c r="B1781" s="44" t="s">
        <v>2394</v>
      </c>
      <c r="C1781" s="44" t="s">
        <v>2271</v>
      </c>
      <c r="D1781" s="45">
        <v>0</v>
      </c>
      <c r="E1781" s="44"/>
      <c r="F1781" s="45">
        <f>Curso[[#This Row],[Tempo]]*$AG$4</f>
        <v>0</v>
      </c>
      <c r="G1781" s="46">
        <f t="shared" si="85"/>
        <v>13.054029010213425</v>
      </c>
      <c r="H1781" s="47">
        <f>_xlfn.XLOOKUP(Curso[[#This Row],[Tempo Progr Acum]],Controle[Tempo Esperado Acum],Controle[Data corrida],,1,1)</f>
        <v>44846</v>
      </c>
      <c r="I1781" s="44"/>
      <c r="J1781" s="48">
        <f ca="1">IF(Curso[[#This Row],[Data Prevista]]&gt;TODAY(),0,IF(Curso[[#This Row],[Data Prevista]]=TODAY(),3,2))</f>
        <v>0</v>
      </c>
      <c r="K1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1" s="53" t="str">
        <f>IF((Curso[[#This Row],[Estudado]]-7)&lt;$H$2,"",Curso[[#This Row],[Estudado]]-7)</f>
        <v/>
      </c>
      <c r="M1781" s="53" t="str">
        <f>IF((Curso[[#This Row],[Estudado]]-15)&lt;$H$2,"",Curso[[#This Row],[Estudado]]-15)</f>
        <v/>
      </c>
      <c r="N1781" s="53" t="str">
        <f>IF((Curso[[#This Row],[Estudado]]-30)&lt;$H$2,"",Curso[[#This Row],[Estudado]]-30)</f>
        <v/>
      </c>
      <c r="O1781" s="53" t="str">
        <f>IF((Curso[[#This Row],[Estudado]]-60)&lt;$H$2,"",Curso[[#This Row],[Estudado]]-60)</f>
        <v/>
      </c>
      <c r="P1781" s="53" t="str">
        <f>IF((Curso[[#This Row],[Estudado]]-120)&lt;$H$2,"",Curso[[#This Row],[Estudado]]-120)</f>
        <v/>
      </c>
      <c r="Q1781" s="48"/>
    </row>
    <row r="1782" spans="1:17" x14ac:dyDescent="0.25">
      <c r="A1782" s="44">
        <f t="shared" si="86"/>
        <v>1781</v>
      </c>
      <c r="B1782" s="44" t="s">
        <v>2394</v>
      </c>
      <c r="C1782" s="44" t="s">
        <v>2272</v>
      </c>
      <c r="D1782" s="45">
        <v>0</v>
      </c>
      <c r="E1782" s="44"/>
      <c r="F1782" s="45">
        <f>Curso[[#This Row],[Tempo]]*$AG$4</f>
        <v>0</v>
      </c>
      <c r="G1782" s="46">
        <f t="shared" si="85"/>
        <v>13.054029010213425</v>
      </c>
      <c r="H1782" s="47">
        <f>_xlfn.XLOOKUP(Curso[[#This Row],[Tempo Progr Acum]],Controle[Tempo Esperado Acum],Controle[Data corrida],,1,1)</f>
        <v>44846</v>
      </c>
      <c r="I1782" s="44"/>
      <c r="J1782" s="48">
        <f ca="1">IF(Curso[[#This Row],[Data Prevista]]&gt;TODAY(),0,IF(Curso[[#This Row],[Data Prevista]]=TODAY(),3,2))</f>
        <v>0</v>
      </c>
      <c r="K1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2" s="53" t="str">
        <f>IF((Curso[[#This Row],[Estudado]]-7)&lt;$H$2,"",Curso[[#This Row],[Estudado]]-7)</f>
        <v/>
      </c>
      <c r="M1782" s="53" t="str">
        <f>IF((Curso[[#This Row],[Estudado]]-15)&lt;$H$2,"",Curso[[#This Row],[Estudado]]-15)</f>
        <v/>
      </c>
      <c r="N1782" s="53" t="str">
        <f>IF((Curso[[#This Row],[Estudado]]-30)&lt;$H$2,"",Curso[[#This Row],[Estudado]]-30)</f>
        <v/>
      </c>
      <c r="O1782" s="53" t="str">
        <f>IF((Curso[[#This Row],[Estudado]]-60)&lt;$H$2,"",Curso[[#This Row],[Estudado]]-60)</f>
        <v/>
      </c>
      <c r="P1782" s="53" t="str">
        <f>IF((Curso[[#This Row],[Estudado]]-120)&lt;$H$2,"",Curso[[#This Row],[Estudado]]-120)</f>
        <v/>
      </c>
      <c r="Q1782" s="48"/>
    </row>
    <row r="1783" spans="1:17" x14ac:dyDescent="0.25">
      <c r="A1783" s="44">
        <f t="shared" si="86"/>
        <v>1782</v>
      </c>
      <c r="B1783" s="44" t="s">
        <v>2394</v>
      </c>
      <c r="C1783" s="44" t="s">
        <v>70</v>
      </c>
      <c r="D1783" s="45">
        <v>0</v>
      </c>
      <c r="E1783" s="44"/>
      <c r="F1783" s="45">
        <f>Curso[[#This Row],[Tempo]]*$AG$4</f>
        <v>0</v>
      </c>
      <c r="G1783" s="46">
        <f t="shared" si="85"/>
        <v>13.054029010213425</v>
      </c>
      <c r="H1783" s="47">
        <f>_xlfn.XLOOKUP(Curso[[#This Row],[Tempo Progr Acum]],Controle[Tempo Esperado Acum],Controle[Data corrida],,1,1)</f>
        <v>44846</v>
      </c>
      <c r="I1783" s="44"/>
      <c r="J1783" s="48">
        <f ca="1">IF(Curso[[#This Row],[Data Prevista]]&gt;TODAY(),0,IF(Curso[[#This Row],[Data Prevista]]=TODAY(),3,2))</f>
        <v>0</v>
      </c>
      <c r="K1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3" s="53" t="str">
        <f>IF((Curso[[#This Row],[Estudado]]-7)&lt;$H$2,"",Curso[[#This Row],[Estudado]]-7)</f>
        <v/>
      </c>
      <c r="M1783" s="53" t="str">
        <f>IF((Curso[[#This Row],[Estudado]]-15)&lt;$H$2,"",Curso[[#This Row],[Estudado]]-15)</f>
        <v/>
      </c>
      <c r="N1783" s="53" t="str">
        <f>IF((Curso[[#This Row],[Estudado]]-30)&lt;$H$2,"",Curso[[#This Row],[Estudado]]-30)</f>
        <v/>
      </c>
      <c r="O1783" s="53" t="str">
        <f>IF((Curso[[#This Row],[Estudado]]-60)&lt;$H$2,"",Curso[[#This Row],[Estudado]]-60)</f>
        <v/>
      </c>
      <c r="P1783" s="53" t="str">
        <f>IF((Curso[[#This Row],[Estudado]]-120)&lt;$H$2,"",Curso[[#This Row],[Estudado]]-120)</f>
        <v/>
      </c>
      <c r="Q1783" s="48"/>
    </row>
    <row r="1784" spans="1:17" x14ac:dyDescent="0.25">
      <c r="A1784" s="44">
        <f t="shared" si="86"/>
        <v>1783</v>
      </c>
      <c r="B1784" s="44" t="s">
        <v>2394</v>
      </c>
      <c r="C1784" s="44" t="s">
        <v>409</v>
      </c>
      <c r="D1784" s="45">
        <v>0</v>
      </c>
      <c r="E1784" s="44"/>
      <c r="F1784" s="45">
        <f>Curso[[#This Row],[Tempo]]*$AG$4</f>
        <v>0</v>
      </c>
      <c r="G1784" s="46">
        <f t="shared" si="85"/>
        <v>13.054029010213425</v>
      </c>
      <c r="H1784" s="47">
        <f>_xlfn.XLOOKUP(Curso[[#This Row],[Tempo Progr Acum]],Controle[Tempo Esperado Acum],Controle[Data corrida],,1,1)</f>
        <v>44846</v>
      </c>
      <c r="I1784" s="44"/>
      <c r="J1784" s="48">
        <f ca="1">IF(Curso[[#This Row],[Data Prevista]]&gt;TODAY(),0,IF(Curso[[#This Row],[Data Prevista]]=TODAY(),3,2))</f>
        <v>0</v>
      </c>
      <c r="K1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4" s="53" t="str">
        <f>IF((Curso[[#This Row],[Estudado]]-7)&lt;$H$2,"",Curso[[#This Row],[Estudado]]-7)</f>
        <v/>
      </c>
      <c r="M1784" s="53" t="str">
        <f>IF((Curso[[#This Row],[Estudado]]-15)&lt;$H$2,"",Curso[[#This Row],[Estudado]]-15)</f>
        <v/>
      </c>
      <c r="N1784" s="53" t="str">
        <f>IF((Curso[[#This Row],[Estudado]]-30)&lt;$H$2,"",Curso[[#This Row],[Estudado]]-30)</f>
        <v/>
      </c>
      <c r="O1784" s="53" t="str">
        <f>IF((Curso[[#This Row],[Estudado]]-60)&lt;$H$2,"",Curso[[#This Row],[Estudado]]-60)</f>
        <v/>
      </c>
      <c r="P1784" s="53" t="str">
        <f>IF((Curso[[#This Row],[Estudado]]-120)&lt;$H$2,"",Curso[[#This Row],[Estudado]]-120)</f>
        <v/>
      </c>
      <c r="Q1784" s="48"/>
    </row>
    <row r="1785" spans="1:17" x14ac:dyDescent="0.25">
      <c r="A1785" s="44">
        <f t="shared" si="86"/>
        <v>1784</v>
      </c>
      <c r="B1785" s="44" t="s">
        <v>2394</v>
      </c>
      <c r="C1785" s="44" t="s">
        <v>39</v>
      </c>
      <c r="D1785" s="45">
        <v>0</v>
      </c>
      <c r="E1785" s="44"/>
      <c r="F1785" s="45">
        <f>Curso[[#This Row],[Tempo]]*$AG$4</f>
        <v>0</v>
      </c>
      <c r="G1785" s="46">
        <f t="shared" si="85"/>
        <v>13.054029010213425</v>
      </c>
      <c r="H1785" s="47">
        <f>_xlfn.XLOOKUP(Curso[[#This Row],[Tempo Progr Acum]],Controle[Tempo Esperado Acum],Controle[Data corrida],,1,1)</f>
        <v>44846</v>
      </c>
      <c r="I1785" s="44"/>
      <c r="J1785" s="48">
        <f ca="1">IF(Curso[[#This Row],[Data Prevista]]&gt;TODAY(),0,IF(Curso[[#This Row],[Data Prevista]]=TODAY(),3,2))</f>
        <v>0</v>
      </c>
      <c r="K1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5" s="53" t="str">
        <f>IF((Curso[[#This Row],[Estudado]]-7)&lt;$H$2,"",Curso[[#This Row],[Estudado]]-7)</f>
        <v/>
      </c>
      <c r="M1785" s="53" t="str">
        <f>IF((Curso[[#This Row],[Estudado]]-15)&lt;$H$2,"",Curso[[#This Row],[Estudado]]-15)</f>
        <v/>
      </c>
      <c r="N1785" s="53" t="str">
        <f>IF((Curso[[#This Row],[Estudado]]-30)&lt;$H$2,"",Curso[[#This Row],[Estudado]]-30)</f>
        <v/>
      </c>
      <c r="O1785" s="53" t="str">
        <f>IF((Curso[[#This Row],[Estudado]]-60)&lt;$H$2,"",Curso[[#This Row],[Estudado]]-60)</f>
        <v/>
      </c>
      <c r="P1785" s="53" t="str">
        <f>IF((Curso[[#This Row],[Estudado]]-120)&lt;$H$2,"",Curso[[#This Row],[Estudado]]-120)</f>
        <v/>
      </c>
      <c r="Q1785" s="48"/>
    </row>
    <row r="1786" spans="1:17" x14ac:dyDescent="0.25">
      <c r="A1786" s="44">
        <f t="shared" si="86"/>
        <v>1785</v>
      </c>
      <c r="B1786" s="44" t="s">
        <v>2394</v>
      </c>
      <c r="C1786" s="44" t="s">
        <v>42</v>
      </c>
      <c r="D1786" s="45">
        <v>2.476851851851852E-3</v>
      </c>
      <c r="E1786" s="44"/>
      <c r="F1786" s="45">
        <f>Curso[[#This Row],[Tempo]]*$AG$4</f>
        <v>4.9120859207923747E-3</v>
      </c>
      <c r="G1786" s="46">
        <f t="shared" si="85"/>
        <v>13.058941096134218</v>
      </c>
      <c r="H1786" s="47">
        <f>_xlfn.XLOOKUP(Curso[[#This Row],[Tempo Progr Acum]],Controle[Tempo Esperado Acum],Controle[Data corrida],,1,1)</f>
        <v>44846</v>
      </c>
      <c r="I1786" s="44"/>
      <c r="J1786" s="48">
        <f ca="1">IF(Curso[[#This Row],[Data Prevista]]&gt;TODAY(),0,IF(Curso[[#This Row],[Data Prevista]]=TODAY(),3,2))</f>
        <v>0</v>
      </c>
      <c r="K1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6" s="53" t="str">
        <f>IF((Curso[[#This Row],[Estudado]]-7)&lt;$H$2,"",Curso[[#This Row],[Estudado]]-7)</f>
        <v/>
      </c>
      <c r="M1786" s="53" t="str">
        <f>IF((Curso[[#This Row],[Estudado]]-15)&lt;$H$2,"",Curso[[#This Row],[Estudado]]-15)</f>
        <v/>
      </c>
      <c r="N1786" s="53" t="str">
        <f>IF((Curso[[#This Row],[Estudado]]-30)&lt;$H$2,"",Curso[[#This Row],[Estudado]]-30)</f>
        <v/>
      </c>
      <c r="O1786" s="53" t="str">
        <f>IF((Curso[[#This Row],[Estudado]]-60)&lt;$H$2,"",Curso[[#This Row],[Estudado]]-60)</f>
        <v/>
      </c>
      <c r="P1786" s="53" t="str">
        <f>IF((Curso[[#This Row],[Estudado]]-120)&lt;$H$2,"",Curso[[#This Row],[Estudado]]-120)</f>
        <v/>
      </c>
      <c r="Q1786" s="48"/>
    </row>
    <row r="1787" spans="1:17" x14ac:dyDescent="0.25">
      <c r="A1787" s="44">
        <f t="shared" si="86"/>
        <v>1786</v>
      </c>
      <c r="B1787" s="44" t="s">
        <v>2394</v>
      </c>
      <c r="C1787" s="44" t="s">
        <v>2273</v>
      </c>
      <c r="D1787" s="45">
        <v>0</v>
      </c>
      <c r="E1787" s="44"/>
      <c r="F1787" s="45">
        <f>Curso[[#This Row],[Tempo]]*$AG$4</f>
        <v>0</v>
      </c>
      <c r="G1787" s="46">
        <f t="shared" si="85"/>
        <v>13.058941096134218</v>
      </c>
      <c r="H1787" s="47">
        <f>_xlfn.XLOOKUP(Curso[[#This Row],[Tempo Progr Acum]],Controle[Tempo Esperado Acum],Controle[Data corrida],,1,1)</f>
        <v>44846</v>
      </c>
      <c r="I1787" s="44"/>
      <c r="J1787" s="48">
        <f ca="1">IF(Curso[[#This Row],[Data Prevista]]&gt;TODAY(),0,IF(Curso[[#This Row],[Data Prevista]]=TODAY(),3,2))</f>
        <v>0</v>
      </c>
      <c r="K1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7" s="53" t="str">
        <f>IF((Curso[[#This Row],[Estudado]]-7)&lt;$H$2,"",Curso[[#This Row],[Estudado]]-7)</f>
        <v/>
      </c>
      <c r="M1787" s="53" t="str">
        <f>IF((Curso[[#This Row],[Estudado]]-15)&lt;$H$2,"",Curso[[#This Row],[Estudado]]-15)</f>
        <v/>
      </c>
      <c r="N1787" s="53" t="str">
        <f>IF((Curso[[#This Row],[Estudado]]-30)&lt;$H$2,"",Curso[[#This Row],[Estudado]]-30)</f>
        <v/>
      </c>
      <c r="O1787" s="53" t="str">
        <f>IF((Curso[[#This Row],[Estudado]]-60)&lt;$H$2,"",Curso[[#This Row],[Estudado]]-60)</f>
        <v/>
      </c>
      <c r="P1787" s="53" t="str">
        <f>IF((Curso[[#This Row],[Estudado]]-120)&lt;$H$2,"",Curso[[#This Row],[Estudado]]-120)</f>
        <v/>
      </c>
      <c r="Q1787" s="48"/>
    </row>
    <row r="1788" spans="1:17" x14ac:dyDescent="0.25">
      <c r="A1788" s="44">
        <f t="shared" si="86"/>
        <v>1787</v>
      </c>
      <c r="B1788" s="44" t="s">
        <v>2394</v>
      </c>
      <c r="C1788" s="44" t="s">
        <v>2274</v>
      </c>
      <c r="D1788" s="45">
        <v>0</v>
      </c>
      <c r="E1788" s="44"/>
      <c r="F1788" s="45">
        <f>Curso[[#This Row],[Tempo]]*$AG$4</f>
        <v>0</v>
      </c>
      <c r="G1788" s="46">
        <f t="shared" si="85"/>
        <v>13.058941096134218</v>
      </c>
      <c r="H1788" s="47">
        <f>_xlfn.XLOOKUP(Curso[[#This Row],[Tempo Progr Acum]],Controle[Tempo Esperado Acum],Controle[Data corrida],,1,1)</f>
        <v>44846</v>
      </c>
      <c r="I1788" s="44"/>
      <c r="J1788" s="48">
        <f ca="1">IF(Curso[[#This Row],[Data Prevista]]&gt;TODAY(),0,IF(Curso[[#This Row],[Data Prevista]]=TODAY(),3,2))</f>
        <v>0</v>
      </c>
      <c r="K1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8" s="53" t="str">
        <f>IF((Curso[[#This Row],[Estudado]]-7)&lt;$H$2,"",Curso[[#This Row],[Estudado]]-7)</f>
        <v/>
      </c>
      <c r="M1788" s="53" t="str">
        <f>IF((Curso[[#This Row],[Estudado]]-15)&lt;$H$2,"",Curso[[#This Row],[Estudado]]-15)</f>
        <v/>
      </c>
      <c r="N1788" s="53" t="str">
        <f>IF((Curso[[#This Row],[Estudado]]-30)&lt;$H$2,"",Curso[[#This Row],[Estudado]]-30)</f>
        <v/>
      </c>
      <c r="O1788" s="53" t="str">
        <f>IF((Curso[[#This Row],[Estudado]]-60)&lt;$H$2,"",Curso[[#This Row],[Estudado]]-60)</f>
        <v/>
      </c>
      <c r="P1788" s="53" t="str">
        <f>IF((Curso[[#This Row],[Estudado]]-120)&lt;$H$2,"",Curso[[#This Row],[Estudado]]-120)</f>
        <v/>
      </c>
      <c r="Q1788" s="48"/>
    </row>
    <row r="1789" spans="1:17" x14ac:dyDescent="0.25">
      <c r="A1789" s="44">
        <f t="shared" si="86"/>
        <v>1788</v>
      </c>
      <c r="B1789" s="44" t="s">
        <v>2394</v>
      </c>
      <c r="C1789" s="44" t="s">
        <v>2275</v>
      </c>
      <c r="D1789" s="45">
        <v>0</v>
      </c>
      <c r="E1789" s="44"/>
      <c r="F1789" s="45">
        <f>Curso[[#This Row],[Tempo]]*$AG$4</f>
        <v>0</v>
      </c>
      <c r="G1789" s="46">
        <f t="shared" si="85"/>
        <v>13.058941096134218</v>
      </c>
      <c r="H1789" s="47">
        <f>_xlfn.XLOOKUP(Curso[[#This Row],[Tempo Progr Acum]],Controle[Tempo Esperado Acum],Controle[Data corrida],,1,1)</f>
        <v>44846</v>
      </c>
      <c r="I1789" s="44"/>
      <c r="J1789" s="48">
        <f ca="1">IF(Curso[[#This Row],[Data Prevista]]&gt;TODAY(),0,IF(Curso[[#This Row],[Data Prevista]]=TODAY(),3,2))</f>
        <v>0</v>
      </c>
      <c r="K1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9" s="53" t="str">
        <f>IF((Curso[[#This Row],[Estudado]]-7)&lt;$H$2,"",Curso[[#This Row],[Estudado]]-7)</f>
        <v/>
      </c>
      <c r="M1789" s="53" t="str">
        <f>IF((Curso[[#This Row],[Estudado]]-15)&lt;$H$2,"",Curso[[#This Row],[Estudado]]-15)</f>
        <v/>
      </c>
      <c r="N1789" s="53" t="str">
        <f>IF((Curso[[#This Row],[Estudado]]-30)&lt;$H$2,"",Curso[[#This Row],[Estudado]]-30)</f>
        <v/>
      </c>
      <c r="O1789" s="53" t="str">
        <f>IF((Curso[[#This Row],[Estudado]]-60)&lt;$H$2,"",Curso[[#This Row],[Estudado]]-60)</f>
        <v/>
      </c>
      <c r="P1789" s="53" t="str">
        <f>IF((Curso[[#This Row],[Estudado]]-120)&lt;$H$2,"",Curso[[#This Row],[Estudado]]-120)</f>
        <v/>
      </c>
      <c r="Q1789" s="48"/>
    </row>
    <row r="1790" spans="1:17" x14ac:dyDescent="0.25">
      <c r="A1790" s="44">
        <f t="shared" si="86"/>
        <v>1789</v>
      </c>
      <c r="B1790" s="44" t="s">
        <v>2394</v>
      </c>
      <c r="C1790" s="44" t="s">
        <v>2276</v>
      </c>
      <c r="D1790" s="45">
        <v>0</v>
      </c>
      <c r="E1790" s="44"/>
      <c r="F1790" s="45">
        <f>Curso[[#This Row],[Tempo]]*$AG$4</f>
        <v>0</v>
      </c>
      <c r="G1790" s="46">
        <f t="shared" si="85"/>
        <v>13.058941096134218</v>
      </c>
      <c r="H1790" s="47">
        <f>_xlfn.XLOOKUP(Curso[[#This Row],[Tempo Progr Acum]],Controle[Tempo Esperado Acum],Controle[Data corrida],,1,1)</f>
        <v>44846</v>
      </c>
      <c r="I1790" s="44"/>
      <c r="J1790" s="48">
        <f ca="1">IF(Curso[[#This Row],[Data Prevista]]&gt;TODAY(),0,IF(Curso[[#This Row],[Data Prevista]]=TODAY(),3,2))</f>
        <v>0</v>
      </c>
      <c r="K1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0" s="53" t="str">
        <f>IF((Curso[[#This Row],[Estudado]]-7)&lt;$H$2,"",Curso[[#This Row],[Estudado]]-7)</f>
        <v/>
      </c>
      <c r="M1790" s="53" t="str">
        <f>IF((Curso[[#This Row],[Estudado]]-15)&lt;$H$2,"",Curso[[#This Row],[Estudado]]-15)</f>
        <v/>
      </c>
      <c r="N1790" s="53" t="str">
        <f>IF((Curso[[#This Row],[Estudado]]-30)&lt;$H$2,"",Curso[[#This Row],[Estudado]]-30)</f>
        <v/>
      </c>
      <c r="O1790" s="53" t="str">
        <f>IF((Curso[[#This Row],[Estudado]]-60)&lt;$H$2,"",Curso[[#This Row],[Estudado]]-60)</f>
        <v/>
      </c>
      <c r="P1790" s="53" t="str">
        <f>IF((Curso[[#This Row],[Estudado]]-120)&lt;$H$2,"",Curso[[#This Row],[Estudado]]-120)</f>
        <v/>
      </c>
      <c r="Q1790" s="48"/>
    </row>
    <row r="1791" spans="1:17" x14ac:dyDescent="0.25">
      <c r="A1791" s="44">
        <f t="shared" si="86"/>
        <v>1790</v>
      </c>
      <c r="B1791" s="44" t="s">
        <v>2394</v>
      </c>
      <c r="C1791" s="44" t="s">
        <v>2277</v>
      </c>
      <c r="D1791" s="45">
        <v>3.6805555555555554E-3</v>
      </c>
      <c r="E1791" s="44"/>
      <c r="F1791" s="45">
        <f>Curso[[#This Row],[Tempo]]*$AG$4</f>
        <v>7.29926786360736E-3</v>
      </c>
      <c r="G1791" s="46">
        <f t="shared" si="85"/>
        <v>13.066240363997824</v>
      </c>
      <c r="H1791" s="47">
        <f>_xlfn.XLOOKUP(Curso[[#This Row],[Tempo Progr Acum]],Controle[Tempo Esperado Acum],Controle[Data corrida],,1,1)</f>
        <v>44846</v>
      </c>
      <c r="I1791" s="44"/>
      <c r="J1791" s="48">
        <f ca="1">IF(Curso[[#This Row],[Data Prevista]]&gt;TODAY(),0,IF(Curso[[#This Row],[Data Prevista]]=TODAY(),3,2))</f>
        <v>0</v>
      </c>
      <c r="K1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1" s="53" t="str">
        <f>IF((Curso[[#This Row],[Estudado]]-7)&lt;$H$2,"",Curso[[#This Row],[Estudado]]-7)</f>
        <v/>
      </c>
      <c r="M1791" s="53" t="str">
        <f>IF((Curso[[#This Row],[Estudado]]-15)&lt;$H$2,"",Curso[[#This Row],[Estudado]]-15)</f>
        <v/>
      </c>
      <c r="N1791" s="53" t="str">
        <f>IF((Curso[[#This Row],[Estudado]]-30)&lt;$H$2,"",Curso[[#This Row],[Estudado]]-30)</f>
        <v/>
      </c>
      <c r="O1791" s="53" t="str">
        <f>IF((Curso[[#This Row],[Estudado]]-60)&lt;$H$2,"",Curso[[#This Row],[Estudado]]-60)</f>
        <v/>
      </c>
      <c r="P1791" s="53" t="str">
        <f>IF((Curso[[#This Row],[Estudado]]-120)&lt;$H$2,"",Curso[[#This Row],[Estudado]]-120)</f>
        <v/>
      </c>
      <c r="Q1791" s="48"/>
    </row>
    <row r="1792" spans="1:17" x14ac:dyDescent="0.25">
      <c r="A1792" s="44">
        <f t="shared" si="86"/>
        <v>1791</v>
      </c>
      <c r="B1792" s="44" t="s">
        <v>2394</v>
      </c>
      <c r="C1792" s="44" t="s">
        <v>2278</v>
      </c>
      <c r="D1792" s="45">
        <v>7.5810185185185182E-3</v>
      </c>
      <c r="E1792" s="44"/>
      <c r="F1792" s="45">
        <f>Curso[[#This Row],[Tempo]]*$AG$4</f>
        <v>1.5034655505228995E-2</v>
      </c>
      <c r="G1792" s="46">
        <f t="shared" si="85"/>
        <v>13.081275019503053</v>
      </c>
      <c r="H1792" s="47">
        <f>_xlfn.XLOOKUP(Curso[[#This Row],[Tempo Progr Acum]],Controle[Tempo Esperado Acum],Controle[Data corrida],,1,1)</f>
        <v>44846</v>
      </c>
      <c r="I1792" s="44"/>
      <c r="J1792" s="48">
        <f ca="1">IF(Curso[[#This Row],[Data Prevista]]&gt;TODAY(),0,IF(Curso[[#This Row],[Data Prevista]]=TODAY(),3,2))</f>
        <v>0</v>
      </c>
      <c r="K1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2" s="53" t="str">
        <f>IF((Curso[[#This Row],[Estudado]]-7)&lt;$H$2,"",Curso[[#This Row],[Estudado]]-7)</f>
        <v/>
      </c>
      <c r="M1792" s="53" t="str">
        <f>IF((Curso[[#This Row],[Estudado]]-15)&lt;$H$2,"",Curso[[#This Row],[Estudado]]-15)</f>
        <v/>
      </c>
      <c r="N1792" s="53" t="str">
        <f>IF((Curso[[#This Row],[Estudado]]-30)&lt;$H$2,"",Curso[[#This Row],[Estudado]]-30)</f>
        <v/>
      </c>
      <c r="O1792" s="53" t="str">
        <f>IF((Curso[[#This Row],[Estudado]]-60)&lt;$H$2,"",Curso[[#This Row],[Estudado]]-60)</f>
        <v/>
      </c>
      <c r="P1792" s="53" t="str">
        <f>IF((Curso[[#This Row],[Estudado]]-120)&lt;$H$2,"",Curso[[#This Row],[Estudado]]-120)</f>
        <v/>
      </c>
      <c r="Q1792" s="48"/>
    </row>
    <row r="1793" spans="1:17" x14ac:dyDescent="0.25">
      <c r="A1793" s="44">
        <f t="shared" si="86"/>
        <v>1792</v>
      </c>
      <c r="B1793" s="44" t="s">
        <v>2394</v>
      </c>
      <c r="C1793" s="44" t="s">
        <v>2085</v>
      </c>
      <c r="D1793" s="45">
        <v>0</v>
      </c>
      <c r="E1793" s="44"/>
      <c r="F1793" s="45">
        <f>Curso[[#This Row],[Tempo]]*$AG$4</f>
        <v>0</v>
      </c>
      <c r="G1793" s="46">
        <f t="shared" si="85"/>
        <v>13.081275019503053</v>
      </c>
      <c r="H1793" s="47">
        <f>_xlfn.XLOOKUP(Curso[[#This Row],[Tempo Progr Acum]],Controle[Tempo Esperado Acum],Controle[Data corrida],,1,1)</f>
        <v>44846</v>
      </c>
      <c r="I1793" s="44"/>
      <c r="J1793" s="48">
        <f ca="1">IF(Curso[[#This Row],[Data Prevista]]&gt;TODAY(),0,IF(Curso[[#This Row],[Data Prevista]]=TODAY(),3,2))</f>
        <v>0</v>
      </c>
      <c r="K1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3" s="53" t="str">
        <f>IF((Curso[[#This Row],[Estudado]]-7)&lt;$H$2,"",Curso[[#This Row],[Estudado]]-7)</f>
        <v/>
      </c>
      <c r="M1793" s="53" t="str">
        <f>IF((Curso[[#This Row],[Estudado]]-15)&lt;$H$2,"",Curso[[#This Row],[Estudado]]-15)</f>
        <v/>
      </c>
      <c r="N1793" s="53" t="str">
        <f>IF((Curso[[#This Row],[Estudado]]-30)&lt;$H$2,"",Curso[[#This Row],[Estudado]]-30)</f>
        <v/>
      </c>
      <c r="O1793" s="53" t="str">
        <f>IF((Curso[[#This Row],[Estudado]]-60)&lt;$H$2,"",Curso[[#This Row],[Estudado]]-60)</f>
        <v/>
      </c>
      <c r="P1793" s="53" t="str">
        <f>IF((Curso[[#This Row],[Estudado]]-120)&lt;$H$2,"",Curso[[#This Row],[Estudado]]-120)</f>
        <v/>
      </c>
      <c r="Q1793" s="48"/>
    </row>
    <row r="1794" spans="1:17" x14ac:dyDescent="0.25">
      <c r="A1794" s="44">
        <f t="shared" si="86"/>
        <v>1793</v>
      </c>
      <c r="B1794" s="44" t="s">
        <v>2394</v>
      </c>
      <c r="C1794" s="44" t="s">
        <v>2279</v>
      </c>
      <c r="D1794" s="45">
        <v>3.1597222222222222E-3</v>
      </c>
      <c r="E1794" s="44"/>
      <c r="F1794" s="45">
        <f>Curso[[#This Row],[Tempo]]*$AG$4</f>
        <v>6.2663525998893372E-3</v>
      </c>
      <c r="G1794" s="46">
        <f t="shared" si="85"/>
        <v>13.087541372102942</v>
      </c>
      <c r="H1794" s="47">
        <f>_xlfn.XLOOKUP(Curso[[#This Row],[Tempo Progr Acum]],Controle[Tempo Esperado Acum],Controle[Data corrida],,1,1)</f>
        <v>44846</v>
      </c>
      <c r="I1794" s="44"/>
      <c r="J1794" s="48">
        <f ca="1">IF(Curso[[#This Row],[Data Prevista]]&gt;TODAY(),0,IF(Curso[[#This Row],[Data Prevista]]=TODAY(),3,2))</f>
        <v>0</v>
      </c>
      <c r="K1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4" s="53" t="str">
        <f>IF((Curso[[#This Row],[Estudado]]-7)&lt;$H$2,"",Curso[[#This Row],[Estudado]]-7)</f>
        <v/>
      </c>
      <c r="M1794" s="53" t="str">
        <f>IF((Curso[[#This Row],[Estudado]]-15)&lt;$H$2,"",Curso[[#This Row],[Estudado]]-15)</f>
        <v/>
      </c>
      <c r="N1794" s="53" t="str">
        <f>IF((Curso[[#This Row],[Estudado]]-30)&lt;$H$2,"",Curso[[#This Row],[Estudado]]-30)</f>
        <v/>
      </c>
      <c r="O1794" s="53" t="str">
        <f>IF((Curso[[#This Row],[Estudado]]-60)&lt;$H$2,"",Curso[[#This Row],[Estudado]]-60)</f>
        <v/>
      </c>
      <c r="P1794" s="53" t="str">
        <f>IF((Curso[[#This Row],[Estudado]]-120)&lt;$H$2,"",Curso[[#This Row],[Estudado]]-120)</f>
        <v/>
      </c>
      <c r="Q1794" s="48"/>
    </row>
    <row r="1795" spans="1:17" x14ac:dyDescent="0.25">
      <c r="A1795" s="44">
        <f t="shared" si="86"/>
        <v>1794</v>
      </c>
      <c r="B1795" s="44" t="s">
        <v>2394</v>
      </c>
      <c r="C1795" s="44" t="s">
        <v>2280</v>
      </c>
      <c r="D1795" s="45">
        <v>0</v>
      </c>
      <c r="E1795" s="44"/>
      <c r="F1795" s="45">
        <f>Curso[[#This Row],[Tempo]]*$AG$4</f>
        <v>0</v>
      </c>
      <c r="G1795" s="46">
        <f t="shared" si="85"/>
        <v>13.087541372102942</v>
      </c>
      <c r="H1795" s="47">
        <f>_xlfn.XLOOKUP(Curso[[#This Row],[Tempo Progr Acum]],Controle[Tempo Esperado Acum],Controle[Data corrida],,1,1)</f>
        <v>44846</v>
      </c>
      <c r="I1795" s="44"/>
      <c r="J1795" s="48">
        <f ca="1">IF(Curso[[#This Row],[Data Prevista]]&gt;TODAY(),0,IF(Curso[[#This Row],[Data Prevista]]=TODAY(),3,2))</f>
        <v>0</v>
      </c>
      <c r="K1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5" s="53" t="str">
        <f>IF((Curso[[#This Row],[Estudado]]-7)&lt;$H$2,"",Curso[[#This Row],[Estudado]]-7)</f>
        <v/>
      </c>
      <c r="M1795" s="53" t="str">
        <f>IF((Curso[[#This Row],[Estudado]]-15)&lt;$H$2,"",Curso[[#This Row],[Estudado]]-15)</f>
        <v/>
      </c>
      <c r="N1795" s="53" t="str">
        <f>IF((Curso[[#This Row],[Estudado]]-30)&lt;$H$2,"",Curso[[#This Row],[Estudado]]-30)</f>
        <v/>
      </c>
      <c r="O1795" s="53" t="str">
        <f>IF((Curso[[#This Row],[Estudado]]-60)&lt;$H$2,"",Curso[[#This Row],[Estudado]]-60)</f>
        <v/>
      </c>
      <c r="P1795" s="53" t="str">
        <f>IF((Curso[[#This Row],[Estudado]]-120)&lt;$H$2,"",Curso[[#This Row],[Estudado]]-120)</f>
        <v/>
      </c>
      <c r="Q1795" s="48"/>
    </row>
    <row r="1796" spans="1:17" x14ac:dyDescent="0.25">
      <c r="A1796" s="44">
        <f t="shared" si="86"/>
        <v>1795</v>
      </c>
      <c r="B1796" s="44" t="s">
        <v>2394</v>
      </c>
      <c r="C1796" s="44" t="s">
        <v>2281</v>
      </c>
      <c r="D1796" s="45">
        <v>5.4976851851851853E-3</v>
      </c>
      <c r="E1796" s="44"/>
      <c r="F1796" s="45">
        <f>Curso[[#This Row],[Tempo]]*$AG$4</f>
        <v>1.0902994450356905E-2</v>
      </c>
      <c r="G1796" s="46">
        <f t="shared" ref="G1796:G1859" si="87">F1796+G1795</f>
        <v>13.098444366553299</v>
      </c>
      <c r="H1796" s="47">
        <f>_xlfn.XLOOKUP(Curso[[#This Row],[Tempo Progr Acum]],Controle[Tempo Esperado Acum],Controle[Data corrida],,1,1)</f>
        <v>44847</v>
      </c>
      <c r="I1796" s="44"/>
      <c r="J1796" s="48">
        <f ca="1">IF(Curso[[#This Row],[Data Prevista]]&gt;TODAY(),0,IF(Curso[[#This Row],[Data Prevista]]=TODAY(),3,2))</f>
        <v>0</v>
      </c>
      <c r="K1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6" s="53" t="str">
        <f>IF((Curso[[#This Row],[Estudado]]-7)&lt;$H$2,"",Curso[[#This Row],[Estudado]]-7)</f>
        <v/>
      </c>
      <c r="M1796" s="53" t="str">
        <f>IF((Curso[[#This Row],[Estudado]]-15)&lt;$H$2,"",Curso[[#This Row],[Estudado]]-15)</f>
        <v/>
      </c>
      <c r="N1796" s="53" t="str">
        <f>IF((Curso[[#This Row],[Estudado]]-30)&lt;$H$2,"",Curso[[#This Row],[Estudado]]-30)</f>
        <v/>
      </c>
      <c r="O1796" s="53" t="str">
        <f>IF((Curso[[#This Row],[Estudado]]-60)&lt;$H$2,"",Curso[[#This Row],[Estudado]]-60)</f>
        <v/>
      </c>
      <c r="P1796" s="53" t="str">
        <f>IF((Curso[[#This Row],[Estudado]]-120)&lt;$H$2,"",Curso[[#This Row],[Estudado]]-120)</f>
        <v/>
      </c>
      <c r="Q1796" s="48"/>
    </row>
    <row r="1797" spans="1:17" x14ac:dyDescent="0.25">
      <c r="A1797" s="44">
        <f t="shared" si="86"/>
        <v>1796</v>
      </c>
      <c r="B1797" s="44" t="s">
        <v>2394</v>
      </c>
      <c r="C1797" s="44" t="s">
        <v>2282</v>
      </c>
      <c r="D1797" s="45">
        <v>2.7083333333333334E-3</v>
      </c>
      <c r="E1797" s="44"/>
      <c r="F1797" s="45">
        <f>Curso[[#This Row],[Tempo]]*$AG$4</f>
        <v>5.3711593713337176E-3</v>
      </c>
      <c r="G1797" s="46">
        <f t="shared" si="87"/>
        <v>13.103815525924633</v>
      </c>
      <c r="H1797" s="47">
        <f>_xlfn.XLOOKUP(Curso[[#This Row],[Tempo Progr Acum]],Controle[Tempo Esperado Acum],Controle[Data corrida],,1,1)</f>
        <v>44847</v>
      </c>
      <c r="I1797" s="44"/>
      <c r="J1797" s="48">
        <f ca="1">IF(Curso[[#This Row],[Data Prevista]]&gt;TODAY(),0,IF(Curso[[#This Row],[Data Prevista]]=TODAY(),3,2))</f>
        <v>0</v>
      </c>
      <c r="K1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7" s="53" t="str">
        <f>IF((Curso[[#This Row],[Estudado]]-7)&lt;$H$2,"",Curso[[#This Row],[Estudado]]-7)</f>
        <v/>
      </c>
      <c r="M1797" s="53" t="str">
        <f>IF((Curso[[#This Row],[Estudado]]-15)&lt;$H$2,"",Curso[[#This Row],[Estudado]]-15)</f>
        <v/>
      </c>
      <c r="N1797" s="53" t="str">
        <f>IF((Curso[[#This Row],[Estudado]]-30)&lt;$H$2,"",Curso[[#This Row],[Estudado]]-30)</f>
        <v/>
      </c>
      <c r="O1797" s="53" t="str">
        <f>IF((Curso[[#This Row],[Estudado]]-60)&lt;$H$2,"",Curso[[#This Row],[Estudado]]-60)</f>
        <v/>
      </c>
      <c r="P1797" s="53" t="str">
        <f>IF((Curso[[#This Row],[Estudado]]-120)&lt;$H$2,"",Curso[[#This Row],[Estudado]]-120)</f>
        <v/>
      </c>
      <c r="Q1797" s="48"/>
    </row>
    <row r="1798" spans="1:17" x14ac:dyDescent="0.25">
      <c r="A1798" s="44">
        <f t="shared" ref="A1798:A1861" si="88">A1797+1</f>
        <v>1797</v>
      </c>
      <c r="B1798" s="44" t="s">
        <v>2394</v>
      </c>
      <c r="C1798" s="44" t="s">
        <v>2283</v>
      </c>
      <c r="D1798" s="45">
        <v>3.1597222222222222E-3</v>
      </c>
      <c r="E1798" s="44"/>
      <c r="F1798" s="45">
        <f>Curso[[#This Row],[Tempo]]*$AG$4</f>
        <v>6.2663525998893372E-3</v>
      </c>
      <c r="G1798" s="46">
        <f t="shared" si="87"/>
        <v>13.110081878524522</v>
      </c>
      <c r="H1798" s="47">
        <f>_xlfn.XLOOKUP(Curso[[#This Row],[Tempo Progr Acum]],Controle[Tempo Esperado Acum],Controle[Data corrida],,1,1)</f>
        <v>44847</v>
      </c>
      <c r="I1798" s="44"/>
      <c r="J1798" s="48">
        <f ca="1">IF(Curso[[#This Row],[Data Prevista]]&gt;TODAY(),0,IF(Curso[[#This Row],[Data Prevista]]=TODAY(),3,2))</f>
        <v>0</v>
      </c>
      <c r="K1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8" s="53" t="str">
        <f>IF((Curso[[#This Row],[Estudado]]-7)&lt;$H$2,"",Curso[[#This Row],[Estudado]]-7)</f>
        <v/>
      </c>
      <c r="M1798" s="53" t="str">
        <f>IF((Curso[[#This Row],[Estudado]]-15)&lt;$H$2,"",Curso[[#This Row],[Estudado]]-15)</f>
        <v/>
      </c>
      <c r="N1798" s="53" t="str">
        <f>IF((Curso[[#This Row],[Estudado]]-30)&lt;$H$2,"",Curso[[#This Row],[Estudado]]-30)</f>
        <v/>
      </c>
      <c r="O1798" s="53" t="str">
        <f>IF((Curso[[#This Row],[Estudado]]-60)&lt;$H$2,"",Curso[[#This Row],[Estudado]]-60)</f>
        <v/>
      </c>
      <c r="P1798" s="53" t="str">
        <f>IF((Curso[[#This Row],[Estudado]]-120)&lt;$H$2,"",Curso[[#This Row],[Estudado]]-120)</f>
        <v/>
      </c>
      <c r="Q1798" s="48"/>
    </row>
    <row r="1799" spans="1:17" x14ac:dyDescent="0.25">
      <c r="A1799" s="44">
        <f t="shared" si="88"/>
        <v>1798</v>
      </c>
      <c r="B1799" s="44" t="s">
        <v>2394</v>
      </c>
      <c r="C1799" s="44" t="s">
        <v>2284</v>
      </c>
      <c r="D1799" s="45">
        <v>5.2314814814814811E-3</v>
      </c>
      <c r="E1799" s="44"/>
      <c r="F1799" s="45">
        <f>Curso[[#This Row],[Tempo]]*$AG$4</f>
        <v>1.0375059982234361E-2</v>
      </c>
      <c r="G1799" s="46">
        <f t="shared" si="87"/>
        <v>13.120456938506756</v>
      </c>
      <c r="H1799" s="47">
        <f>_xlfn.XLOOKUP(Curso[[#This Row],[Tempo Progr Acum]],Controle[Tempo Esperado Acum],Controle[Data corrida],,1,1)</f>
        <v>44847</v>
      </c>
      <c r="I1799" s="44"/>
      <c r="J1799" s="48">
        <f ca="1">IF(Curso[[#This Row],[Data Prevista]]&gt;TODAY(),0,IF(Curso[[#This Row],[Data Prevista]]=TODAY(),3,2))</f>
        <v>0</v>
      </c>
      <c r="K1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9" s="53" t="str">
        <f>IF((Curso[[#This Row],[Estudado]]-7)&lt;$H$2,"",Curso[[#This Row],[Estudado]]-7)</f>
        <v/>
      </c>
      <c r="M1799" s="53" t="str">
        <f>IF((Curso[[#This Row],[Estudado]]-15)&lt;$H$2,"",Curso[[#This Row],[Estudado]]-15)</f>
        <v/>
      </c>
      <c r="N1799" s="53" t="str">
        <f>IF((Curso[[#This Row],[Estudado]]-30)&lt;$H$2,"",Curso[[#This Row],[Estudado]]-30)</f>
        <v/>
      </c>
      <c r="O1799" s="53" t="str">
        <f>IF((Curso[[#This Row],[Estudado]]-60)&lt;$H$2,"",Curso[[#This Row],[Estudado]]-60)</f>
        <v/>
      </c>
      <c r="P1799" s="53" t="str">
        <f>IF((Curso[[#This Row],[Estudado]]-120)&lt;$H$2,"",Curso[[#This Row],[Estudado]]-120)</f>
        <v/>
      </c>
      <c r="Q1799" s="48"/>
    </row>
    <row r="1800" spans="1:17" x14ac:dyDescent="0.25">
      <c r="A1800" s="44">
        <f t="shared" si="88"/>
        <v>1799</v>
      </c>
      <c r="B1800" s="44" t="s">
        <v>2394</v>
      </c>
      <c r="C1800" s="44" t="s">
        <v>2285</v>
      </c>
      <c r="D1800" s="45">
        <v>6.7013888888888895E-3</v>
      </c>
      <c r="E1800" s="44"/>
      <c r="F1800" s="45">
        <f>Curso[[#This Row],[Tempo]]*$AG$4</f>
        <v>1.3290176393171893E-2</v>
      </c>
      <c r="G1800" s="46">
        <f t="shared" si="87"/>
        <v>13.133747114899927</v>
      </c>
      <c r="H1800" s="47">
        <f>_xlfn.XLOOKUP(Curso[[#This Row],[Tempo Progr Acum]],Controle[Tempo Esperado Acum],Controle[Data corrida],,1,1)</f>
        <v>44847</v>
      </c>
      <c r="I1800" s="44"/>
      <c r="J1800" s="48">
        <f ca="1">IF(Curso[[#This Row],[Data Prevista]]&gt;TODAY(),0,IF(Curso[[#This Row],[Data Prevista]]=TODAY(),3,2))</f>
        <v>0</v>
      </c>
      <c r="K1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0" s="53" t="str">
        <f>IF((Curso[[#This Row],[Estudado]]-7)&lt;$H$2,"",Curso[[#This Row],[Estudado]]-7)</f>
        <v/>
      </c>
      <c r="M1800" s="53" t="str">
        <f>IF((Curso[[#This Row],[Estudado]]-15)&lt;$H$2,"",Curso[[#This Row],[Estudado]]-15)</f>
        <v/>
      </c>
      <c r="N1800" s="53" t="str">
        <f>IF((Curso[[#This Row],[Estudado]]-30)&lt;$H$2,"",Curso[[#This Row],[Estudado]]-30)</f>
        <v/>
      </c>
      <c r="O1800" s="53" t="str">
        <f>IF((Curso[[#This Row],[Estudado]]-60)&lt;$H$2,"",Curso[[#This Row],[Estudado]]-60)</f>
        <v/>
      </c>
      <c r="P1800" s="53" t="str">
        <f>IF((Curso[[#This Row],[Estudado]]-120)&lt;$H$2,"",Curso[[#This Row],[Estudado]]-120)</f>
        <v/>
      </c>
      <c r="Q1800" s="48"/>
    </row>
    <row r="1801" spans="1:17" x14ac:dyDescent="0.25">
      <c r="A1801" s="44">
        <f t="shared" si="88"/>
        <v>1800</v>
      </c>
      <c r="B1801" s="44" t="s">
        <v>2394</v>
      </c>
      <c r="C1801" s="44" t="s">
        <v>2286</v>
      </c>
      <c r="D1801" s="45">
        <v>4.5023148148148149E-3</v>
      </c>
      <c r="E1801" s="44"/>
      <c r="F1801" s="45">
        <f>Curso[[#This Row],[Tempo]]*$AG$4</f>
        <v>8.9289786130291298E-3</v>
      </c>
      <c r="G1801" s="46">
        <f t="shared" si="87"/>
        <v>13.142676093512957</v>
      </c>
      <c r="H1801" s="47">
        <f>_xlfn.XLOOKUP(Curso[[#This Row],[Tempo Progr Acum]],Controle[Tempo Esperado Acum],Controle[Data corrida],,1,1)</f>
        <v>44847</v>
      </c>
      <c r="I1801" s="44"/>
      <c r="J1801" s="48">
        <f ca="1">IF(Curso[[#This Row],[Data Prevista]]&gt;TODAY(),0,IF(Curso[[#This Row],[Data Prevista]]=TODAY(),3,2))</f>
        <v>0</v>
      </c>
      <c r="K1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1" s="53" t="str">
        <f>IF((Curso[[#This Row],[Estudado]]-7)&lt;$H$2,"",Curso[[#This Row],[Estudado]]-7)</f>
        <v/>
      </c>
      <c r="M1801" s="53" t="str">
        <f>IF((Curso[[#This Row],[Estudado]]-15)&lt;$H$2,"",Curso[[#This Row],[Estudado]]-15)</f>
        <v/>
      </c>
      <c r="N1801" s="53" t="str">
        <f>IF((Curso[[#This Row],[Estudado]]-30)&lt;$H$2,"",Curso[[#This Row],[Estudado]]-30)</f>
        <v/>
      </c>
      <c r="O1801" s="53" t="str">
        <f>IF((Curso[[#This Row],[Estudado]]-60)&lt;$H$2,"",Curso[[#This Row],[Estudado]]-60)</f>
        <v/>
      </c>
      <c r="P1801" s="53" t="str">
        <f>IF((Curso[[#This Row],[Estudado]]-120)&lt;$H$2,"",Curso[[#This Row],[Estudado]]-120)</f>
        <v/>
      </c>
      <c r="Q1801" s="48"/>
    </row>
    <row r="1802" spans="1:17" x14ac:dyDescent="0.25">
      <c r="A1802" s="44">
        <f t="shared" si="88"/>
        <v>1801</v>
      </c>
      <c r="B1802" s="44" t="s">
        <v>2394</v>
      </c>
      <c r="C1802" s="44" t="s">
        <v>2287</v>
      </c>
      <c r="D1802" s="45">
        <v>5.1736111111111115E-3</v>
      </c>
      <c r="E1802" s="44"/>
      <c r="F1802" s="45">
        <f>Curso[[#This Row],[Tempo]]*$AG$4</f>
        <v>1.0260291619599026E-2</v>
      </c>
      <c r="G1802" s="46">
        <f t="shared" si="87"/>
        <v>13.152936385132556</v>
      </c>
      <c r="H1802" s="47">
        <f>_xlfn.XLOOKUP(Curso[[#This Row],[Tempo Progr Acum]],Controle[Tempo Esperado Acum],Controle[Data corrida],,1,1)</f>
        <v>44847</v>
      </c>
      <c r="I1802" s="44"/>
      <c r="J1802" s="48">
        <f ca="1">IF(Curso[[#This Row],[Data Prevista]]&gt;TODAY(),0,IF(Curso[[#This Row],[Data Prevista]]=TODAY(),3,2))</f>
        <v>0</v>
      </c>
      <c r="K1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2" s="53" t="str">
        <f>IF((Curso[[#This Row],[Estudado]]-7)&lt;$H$2,"",Curso[[#This Row],[Estudado]]-7)</f>
        <v/>
      </c>
      <c r="M1802" s="53" t="str">
        <f>IF((Curso[[#This Row],[Estudado]]-15)&lt;$H$2,"",Curso[[#This Row],[Estudado]]-15)</f>
        <v/>
      </c>
      <c r="N1802" s="53" t="str">
        <f>IF((Curso[[#This Row],[Estudado]]-30)&lt;$H$2,"",Curso[[#This Row],[Estudado]]-30)</f>
        <v/>
      </c>
      <c r="O1802" s="53" t="str">
        <f>IF((Curso[[#This Row],[Estudado]]-60)&lt;$H$2,"",Curso[[#This Row],[Estudado]]-60)</f>
        <v/>
      </c>
      <c r="P1802" s="53" t="str">
        <f>IF((Curso[[#This Row],[Estudado]]-120)&lt;$H$2,"",Curso[[#This Row],[Estudado]]-120)</f>
        <v/>
      </c>
      <c r="Q1802" s="48"/>
    </row>
    <row r="1803" spans="1:17" x14ac:dyDescent="0.25">
      <c r="A1803" s="44">
        <f t="shared" si="88"/>
        <v>1802</v>
      </c>
      <c r="B1803" s="44" t="s">
        <v>2394</v>
      </c>
      <c r="C1803" s="44" t="s">
        <v>2288</v>
      </c>
      <c r="D1803" s="45">
        <v>2.1759259259259262E-3</v>
      </c>
      <c r="E1803" s="44"/>
      <c r="F1803" s="45">
        <f>Curso[[#This Row],[Tempo]]*$AG$4</f>
        <v>4.3152904350886286E-3</v>
      </c>
      <c r="G1803" s="46">
        <f t="shared" si="87"/>
        <v>13.157251675567645</v>
      </c>
      <c r="H1803" s="47">
        <f>_xlfn.XLOOKUP(Curso[[#This Row],[Tempo Progr Acum]],Controle[Tempo Esperado Acum],Controle[Data corrida],,1,1)</f>
        <v>44847</v>
      </c>
      <c r="I1803" s="44"/>
      <c r="J1803" s="48">
        <f ca="1">IF(Curso[[#This Row],[Data Prevista]]&gt;TODAY(),0,IF(Curso[[#This Row],[Data Prevista]]=TODAY(),3,2))</f>
        <v>0</v>
      </c>
      <c r="K1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3" s="53" t="str">
        <f>IF((Curso[[#This Row],[Estudado]]-7)&lt;$H$2,"",Curso[[#This Row],[Estudado]]-7)</f>
        <v/>
      </c>
      <c r="M1803" s="53" t="str">
        <f>IF((Curso[[#This Row],[Estudado]]-15)&lt;$H$2,"",Curso[[#This Row],[Estudado]]-15)</f>
        <v/>
      </c>
      <c r="N1803" s="53" t="str">
        <f>IF((Curso[[#This Row],[Estudado]]-30)&lt;$H$2,"",Curso[[#This Row],[Estudado]]-30)</f>
        <v/>
      </c>
      <c r="O1803" s="53" t="str">
        <f>IF((Curso[[#This Row],[Estudado]]-60)&lt;$H$2,"",Curso[[#This Row],[Estudado]]-60)</f>
        <v/>
      </c>
      <c r="P1803" s="53" t="str">
        <f>IF((Curso[[#This Row],[Estudado]]-120)&lt;$H$2,"",Curso[[#This Row],[Estudado]]-120)</f>
        <v/>
      </c>
      <c r="Q1803" s="48"/>
    </row>
    <row r="1804" spans="1:17" x14ac:dyDescent="0.25">
      <c r="A1804" s="44">
        <f t="shared" si="88"/>
        <v>1803</v>
      </c>
      <c r="B1804" s="44" t="s">
        <v>2394</v>
      </c>
      <c r="C1804" s="44" t="s">
        <v>2289</v>
      </c>
      <c r="D1804" s="45">
        <v>4.6643518518518518E-3</v>
      </c>
      <c r="E1804" s="44"/>
      <c r="F1804" s="45">
        <f>Curso[[#This Row],[Tempo]]*$AG$4</f>
        <v>9.2503300284080686E-3</v>
      </c>
      <c r="G1804" s="46">
        <f t="shared" si="87"/>
        <v>13.166502005596053</v>
      </c>
      <c r="H1804" s="47">
        <f>_xlfn.XLOOKUP(Curso[[#This Row],[Tempo Progr Acum]],Controle[Tempo Esperado Acum],Controle[Data corrida],,1,1)</f>
        <v>44847</v>
      </c>
      <c r="I1804" s="44"/>
      <c r="J1804" s="48">
        <f ca="1">IF(Curso[[#This Row],[Data Prevista]]&gt;TODAY(),0,IF(Curso[[#This Row],[Data Prevista]]=TODAY(),3,2))</f>
        <v>0</v>
      </c>
      <c r="K1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4" s="53" t="str">
        <f>IF((Curso[[#This Row],[Estudado]]-7)&lt;$H$2,"",Curso[[#This Row],[Estudado]]-7)</f>
        <v/>
      </c>
      <c r="M1804" s="53" t="str">
        <f>IF((Curso[[#This Row],[Estudado]]-15)&lt;$H$2,"",Curso[[#This Row],[Estudado]]-15)</f>
        <v/>
      </c>
      <c r="N1804" s="53" t="str">
        <f>IF((Curso[[#This Row],[Estudado]]-30)&lt;$H$2,"",Curso[[#This Row],[Estudado]]-30)</f>
        <v/>
      </c>
      <c r="O1804" s="53" t="str">
        <f>IF((Curso[[#This Row],[Estudado]]-60)&lt;$H$2,"",Curso[[#This Row],[Estudado]]-60)</f>
        <v/>
      </c>
      <c r="P1804" s="53" t="str">
        <f>IF((Curso[[#This Row],[Estudado]]-120)&lt;$H$2,"",Curso[[#This Row],[Estudado]]-120)</f>
        <v/>
      </c>
      <c r="Q1804" s="48"/>
    </row>
    <row r="1805" spans="1:17" x14ac:dyDescent="0.25">
      <c r="A1805" s="44">
        <f t="shared" si="88"/>
        <v>1804</v>
      </c>
      <c r="B1805" s="44" t="s">
        <v>2394</v>
      </c>
      <c r="C1805" s="44" t="s">
        <v>2290</v>
      </c>
      <c r="D1805" s="45">
        <v>6.8981481481481489E-3</v>
      </c>
      <c r="E1805" s="44"/>
      <c r="F1805" s="45">
        <f>Curso[[#This Row],[Tempo]]*$AG$4</f>
        <v>1.3680388826132034E-2</v>
      </c>
      <c r="G1805" s="46">
        <f t="shared" si="87"/>
        <v>13.180182394422184</v>
      </c>
      <c r="H1805" s="47">
        <f>_xlfn.XLOOKUP(Curso[[#This Row],[Tempo Progr Acum]],Controle[Tempo Esperado Acum],Controle[Data corrida],,1,1)</f>
        <v>44848</v>
      </c>
      <c r="I1805" s="44"/>
      <c r="J1805" s="48">
        <f ca="1">IF(Curso[[#This Row],[Data Prevista]]&gt;TODAY(),0,IF(Curso[[#This Row],[Data Prevista]]=TODAY(),3,2))</f>
        <v>0</v>
      </c>
      <c r="K1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5" s="53" t="str">
        <f>IF((Curso[[#This Row],[Estudado]]-7)&lt;$H$2,"",Curso[[#This Row],[Estudado]]-7)</f>
        <v/>
      </c>
      <c r="M1805" s="53" t="str">
        <f>IF((Curso[[#This Row],[Estudado]]-15)&lt;$H$2,"",Curso[[#This Row],[Estudado]]-15)</f>
        <v/>
      </c>
      <c r="N1805" s="53" t="str">
        <f>IF((Curso[[#This Row],[Estudado]]-30)&lt;$H$2,"",Curso[[#This Row],[Estudado]]-30)</f>
        <v/>
      </c>
      <c r="O1805" s="53" t="str">
        <f>IF((Curso[[#This Row],[Estudado]]-60)&lt;$H$2,"",Curso[[#This Row],[Estudado]]-60)</f>
        <v/>
      </c>
      <c r="P1805" s="53" t="str">
        <f>IF((Curso[[#This Row],[Estudado]]-120)&lt;$H$2,"",Curso[[#This Row],[Estudado]]-120)</f>
        <v/>
      </c>
      <c r="Q1805" s="48"/>
    </row>
    <row r="1806" spans="1:17" x14ac:dyDescent="0.25">
      <c r="A1806" s="44">
        <f t="shared" si="88"/>
        <v>1805</v>
      </c>
      <c r="B1806" s="44" t="s">
        <v>2394</v>
      </c>
      <c r="C1806" s="44" t="s">
        <v>2291</v>
      </c>
      <c r="D1806" s="45">
        <v>4.5254629629629629E-3</v>
      </c>
      <c r="E1806" s="44"/>
      <c r="F1806" s="45">
        <f>Curso[[#This Row],[Tempo]]*$AG$4</f>
        <v>8.9748859580832639E-3</v>
      </c>
      <c r="G1806" s="46">
        <f t="shared" si="87"/>
        <v>13.189157280380268</v>
      </c>
      <c r="H1806" s="47">
        <f>_xlfn.XLOOKUP(Curso[[#This Row],[Tempo Progr Acum]],Controle[Tempo Esperado Acum],Controle[Data corrida],,1,1)</f>
        <v>44848</v>
      </c>
      <c r="I1806" s="44"/>
      <c r="J1806" s="48">
        <f ca="1">IF(Curso[[#This Row],[Data Prevista]]&gt;TODAY(),0,IF(Curso[[#This Row],[Data Prevista]]=TODAY(),3,2))</f>
        <v>0</v>
      </c>
      <c r="K1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6" s="53" t="str">
        <f>IF((Curso[[#This Row],[Estudado]]-7)&lt;$H$2,"",Curso[[#This Row],[Estudado]]-7)</f>
        <v/>
      </c>
      <c r="M1806" s="53" t="str">
        <f>IF((Curso[[#This Row],[Estudado]]-15)&lt;$H$2,"",Curso[[#This Row],[Estudado]]-15)</f>
        <v/>
      </c>
      <c r="N1806" s="53" t="str">
        <f>IF((Curso[[#This Row],[Estudado]]-30)&lt;$H$2,"",Curso[[#This Row],[Estudado]]-30)</f>
        <v/>
      </c>
      <c r="O1806" s="53" t="str">
        <f>IF((Curso[[#This Row],[Estudado]]-60)&lt;$H$2,"",Curso[[#This Row],[Estudado]]-60)</f>
        <v/>
      </c>
      <c r="P1806" s="53" t="str">
        <f>IF((Curso[[#This Row],[Estudado]]-120)&lt;$H$2,"",Curso[[#This Row],[Estudado]]-120)</f>
        <v/>
      </c>
      <c r="Q1806" s="48"/>
    </row>
    <row r="1807" spans="1:17" x14ac:dyDescent="0.25">
      <c r="A1807" s="44">
        <f t="shared" si="88"/>
        <v>1806</v>
      </c>
      <c r="B1807" s="44" t="s">
        <v>2394</v>
      </c>
      <c r="C1807" s="44" t="s">
        <v>2292</v>
      </c>
      <c r="D1807" s="45">
        <v>5.2314814814814811E-3</v>
      </c>
      <c r="E1807" s="44"/>
      <c r="F1807" s="45">
        <f>Curso[[#This Row],[Tempo]]*$AG$4</f>
        <v>1.0375059982234361E-2</v>
      </c>
      <c r="G1807" s="46">
        <f t="shared" si="87"/>
        <v>13.199532340362502</v>
      </c>
      <c r="H1807" s="47">
        <f>_xlfn.XLOOKUP(Curso[[#This Row],[Tempo Progr Acum]],Controle[Tempo Esperado Acum],Controle[Data corrida],,1,1)</f>
        <v>44848</v>
      </c>
      <c r="I1807" s="44"/>
      <c r="J1807" s="48">
        <f ca="1">IF(Curso[[#This Row],[Data Prevista]]&gt;TODAY(),0,IF(Curso[[#This Row],[Data Prevista]]=TODAY(),3,2))</f>
        <v>0</v>
      </c>
      <c r="K1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7" s="53" t="str">
        <f>IF((Curso[[#This Row],[Estudado]]-7)&lt;$H$2,"",Curso[[#This Row],[Estudado]]-7)</f>
        <v/>
      </c>
      <c r="M1807" s="53" t="str">
        <f>IF((Curso[[#This Row],[Estudado]]-15)&lt;$H$2,"",Curso[[#This Row],[Estudado]]-15)</f>
        <v/>
      </c>
      <c r="N1807" s="53" t="str">
        <f>IF((Curso[[#This Row],[Estudado]]-30)&lt;$H$2,"",Curso[[#This Row],[Estudado]]-30)</f>
        <v/>
      </c>
      <c r="O1807" s="53" t="str">
        <f>IF((Curso[[#This Row],[Estudado]]-60)&lt;$H$2,"",Curso[[#This Row],[Estudado]]-60)</f>
        <v/>
      </c>
      <c r="P1807" s="53" t="str">
        <f>IF((Curso[[#This Row],[Estudado]]-120)&lt;$H$2,"",Curso[[#This Row],[Estudado]]-120)</f>
        <v/>
      </c>
      <c r="Q1807" s="48"/>
    </row>
    <row r="1808" spans="1:17" x14ac:dyDescent="0.25">
      <c r="A1808" s="44">
        <f t="shared" si="88"/>
        <v>1807</v>
      </c>
      <c r="B1808" s="44" t="s">
        <v>2394</v>
      </c>
      <c r="C1808" s="44" t="s">
        <v>2293</v>
      </c>
      <c r="D1808" s="45">
        <v>0</v>
      </c>
      <c r="E1808" s="44"/>
      <c r="F1808" s="45">
        <f>Curso[[#This Row],[Tempo]]*$AG$4</f>
        <v>0</v>
      </c>
      <c r="G1808" s="46">
        <f t="shared" si="87"/>
        <v>13.199532340362502</v>
      </c>
      <c r="H1808" s="47">
        <f>_xlfn.XLOOKUP(Curso[[#This Row],[Tempo Progr Acum]],Controle[Tempo Esperado Acum],Controle[Data corrida],,1,1)</f>
        <v>44848</v>
      </c>
      <c r="I1808" s="44"/>
      <c r="J1808" s="48">
        <f ca="1">IF(Curso[[#This Row],[Data Prevista]]&gt;TODAY(),0,IF(Curso[[#This Row],[Data Prevista]]=TODAY(),3,2))</f>
        <v>0</v>
      </c>
      <c r="K1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8" s="53" t="str">
        <f>IF((Curso[[#This Row],[Estudado]]-7)&lt;$H$2,"",Curso[[#This Row],[Estudado]]-7)</f>
        <v/>
      </c>
      <c r="M1808" s="53" t="str">
        <f>IF((Curso[[#This Row],[Estudado]]-15)&lt;$H$2,"",Curso[[#This Row],[Estudado]]-15)</f>
        <v/>
      </c>
      <c r="N1808" s="53" t="str">
        <f>IF((Curso[[#This Row],[Estudado]]-30)&lt;$H$2,"",Curso[[#This Row],[Estudado]]-30)</f>
        <v/>
      </c>
      <c r="O1808" s="53" t="str">
        <f>IF((Curso[[#This Row],[Estudado]]-60)&lt;$H$2,"",Curso[[#This Row],[Estudado]]-60)</f>
        <v/>
      </c>
      <c r="P1808" s="53" t="str">
        <f>IF((Curso[[#This Row],[Estudado]]-120)&lt;$H$2,"",Curso[[#This Row],[Estudado]]-120)</f>
        <v/>
      </c>
      <c r="Q1808" s="48"/>
    </row>
    <row r="1809" spans="1:17" x14ac:dyDescent="0.25">
      <c r="A1809" s="44">
        <f t="shared" si="88"/>
        <v>1808</v>
      </c>
      <c r="B1809" s="44" t="s">
        <v>2394</v>
      </c>
      <c r="C1809" s="44" t="s">
        <v>2294</v>
      </c>
      <c r="D1809" s="45">
        <v>5.4861111111111109E-3</v>
      </c>
      <c r="E1809" s="44"/>
      <c r="F1809" s="45">
        <f>Curso[[#This Row],[Tempo]]*$AG$4</f>
        <v>1.0880040777829838E-2</v>
      </c>
      <c r="G1809" s="46">
        <f t="shared" si="87"/>
        <v>13.210412381140332</v>
      </c>
      <c r="H1809" s="47">
        <f>_xlfn.XLOOKUP(Curso[[#This Row],[Tempo Progr Acum]],Controle[Tempo Esperado Acum],Controle[Data corrida],,1,1)</f>
        <v>44848</v>
      </c>
      <c r="I1809" s="44"/>
      <c r="J1809" s="48">
        <f ca="1">IF(Curso[[#This Row],[Data Prevista]]&gt;TODAY(),0,IF(Curso[[#This Row],[Data Prevista]]=TODAY(),3,2))</f>
        <v>0</v>
      </c>
      <c r="K1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9" s="53" t="str">
        <f>IF((Curso[[#This Row],[Estudado]]-7)&lt;$H$2,"",Curso[[#This Row],[Estudado]]-7)</f>
        <v/>
      </c>
      <c r="M1809" s="53" t="str">
        <f>IF((Curso[[#This Row],[Estudado]]-15)&lt;$H$2,"",Curso[[#This Row],[Estudado]]-15)</f>
        <v/>
      </c>
      <c r="N1809" s="53" t="str">
        <f>IF((Curso[[#This Row],[Estudado]]-30)&lt;$H$2,"",Curso[[#This Row],[Estudado]]-30)</f>
        <v/>
      </c>
      <c r="O1809" s="53" t="str">
        <f>IF((Curso[[#This Row],[Estudado]]-60)&lt;$H$2,"",Curso[[#This Row],[Estudado]]-60)</f>
        <v/>
      </c>
      <c r="P1809" s="53" t="str">
        <f>IF((Curso[[#This Row],[Estudado]]-120)&lt;$H$2,"",Curso[[#This Row],[Estudado]]-120)</f>
        <v/>
      </c>
      <c r="Q1809" s="48"/>
    </row>
    <row r="1810" spans="1:17" x14ac:dyDescent="0.25">
      <c r="A1810" s="44">
        <f t="shared" si="88"/>
        <v>1809</v>
      </c>
      <c r="B1810" s="44" t="s">
        <v>2394</v>
      </c>
      <c r="C1810" s="44" t="s">
        <v>2295</v>
      </c>
      <c r="D1810" s="45">
        <v>1.2037037037037038E-3</v>
      </c>
      <c r="E1810" s="44"/>
      <c r="F1810" s="45">
        <f>Curso[[#This Row],[Tempo]]*$AG$4</f>
        <v>2.3871819428149857E-3</v>
      </c>
      <c r="G1810" s="46">
        <f t="shared" si="87"/>
        <v>13.212799563083147</v>
      </c>
      <c r="H1810" s="47">
        <f>_xlfn.XLOOKUP(Curso[[#This Row],[Tempo Progr Acum]],Controle[Tempo Esperado Acum],Controle[Data corrida],,1,1)</f>
        <v>44848</v>
      </c>
      <c r="I1810" s="44"/>
      <c r="J1810" s="48">
        <f ca="1">IF(Curso[[#This Row],[Data Prevista]]&gt;TODAY(),0,IF(Curso[[#This Row],[Data Prevista]]=TODAY(),3,2))</f>
        <v>0</v>
      </c>
      <c r="K1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0" s="53" t="str">
        <f>IF((Curso[[#This Row],[Estudado]]-7)&lt;$H$2,"",Curso[[#This Row],[Estudado]]-7)</f>
        <v/>
      </c>
      <c r="M1810" s="53" t="str">
        <f>IF((Curso[[#This Row],[Estudado]]-15)&lt;$H$2,"",Curso[[#This Row],[Estudado]]-15)</f>
        <v/>
      </c>
      <c r="N1810" s="53" t="str">
        <f>IF((Curso[[#This Row],[Estudado]]-30)&lt;$H$2,"",Curso[[#This Row],[Estudado]]-30)</f>
        <v/>
      </c>
      <c r="O1810" s="53" t="str">
        <f>IF((Curso[[#This Row],[Estudado]]-60)&lt;$H$2,"",Curso[[#This Row],[Estudado]]-60)</f>
        <v/>
      </c>
      <c r="P1810" s="53" t="str">
        <f>IF((Curso[[#This Row],[Estudado]]-120)&lt;$H$2,"",Curso[[#This Row],[Estudado]]-120)</f>
        <v/>
      </c>
      <c r="Q1810" s="48"/>
    </row>
    <row r="1811" spans="1:17" x14ac:dyDescent="0.25">
      <c r="A1811" s="44">
        <f t="shared" si="88"/>
        <v>1810</v>
      </c>
      <c r="B1811" s="44" t="s">
        <v>2394</v>
      </c>
      <c r="C1811" s="44" t="s">
        <v>2296</v>
      </c>
      <c r="D1811" s="45">
        <v>4.5833333333333325E-3</v>
      </c>
      <c r="E1811" s="44"/>
      <c r="F1811" s="45">
        <f>Curso[[#This Row],[Tempo]]*$AG$4</f>
        <v>9.0896543207185983E-3</v>
      </c>
      <c r="G1811" s="46">
        <f t="shared" si="87"/>
        <v>13.221889217403865</v>
      </c>
      <c r="H1811" s="47">
        <f>_xlfn.XLOOKUP(Curso[[#This Row],[Tempo Progr Acum]],Controle[Tempo Esperado Acum],Controle[Data corrida],,1,1)</f>
        <v>44848</v>
      </c>
      <c r="I1811" s="44"/>
      <c r="J1811" s="48">
        <f ca="1">IF(Curso[[#This Row],[Data Prevista]]&gt;TODAY(),0,IF(Curso[[#This Row],[Data Prevista]]=TODAY(),3,2))</f>
        <v>0</v>
      </c>
      <c r="K1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1" s="53" t="str">
        <f>IF((Curso[[#This Row],[Estudado]]-7)&lt;$H$2,"",Curso[[#This Row],[Estudado]]-7)</f>
        <v/>
      </c>
      <c r="M1811" s="53" t="str">
        <f>IF((Curso[[#This Row],[Estudado]]-15)&lt;$H$2,"",Curso[[#This Row],[Estudado]]-15)</f>
        <v/>
      </c>
      <c r="N1811" s="53" t="str">
        <f>IF((Curso[[#This Row],[Estudado]]-30)&lt;$H$2,"",Curso[[#This Row],[Estudado]]-30)</f>
        <v/>
      </c>
      <c r="O1811" s="53" t="str">
        <f>IF((Curso[[#This Row],[Estudado]]-60)&lt;$H$2,"",Curso[[#This Row],[Estudado]]-60)</f>
        <v/>
      </c>
      <c r="P1811" s="53" t="str">
        <f>IF((Curso[[#This Row],[Estudado]]-120)&lt;$H$2,"",Curso[[#This Row],[Estudado]]-120)</f>
        <v/>
      </c>
      <c r="Q1811" s="48"/>
    </row>
    <row r="1812" spans="1:17" x14ac:dyDescent="0.25">
      <c r="A1812" s="44">
        <f t="shared" si="88"/>
        <v>1811</v>
      </c>
      <c r="B1812" s="44" t="s">
        <v>2394</v>
      </c>
      <c r="C1812" s="44" t="s">
        <v>2297</v>
      </c>
      <c r="D1812" s="45">
        <v>6.5972222222222222E-3</v>
      </c>
      <c r="E1812" s="44"/>
      <c r="F1812" s="45">
        <f>Curso[[#This Row],[Tempo]]*$AG$4</f>
        <v>1.3083593340428287E-2</v>
      </c>
      <c r="G1812" s="46">
        <f t="shared" si="87"/>
        <v>13.234972810744292</v>
      </c>
      <c r="H1812" s="47">
        <f>_xlfn.XLOOKUP(Curso[[#This Row],[Tempo Progr Acum]],Controle[Tempo Esperado Acum],Controle[Data corrida],,1,1)</f>
        <v>44848</v>
      </c>
      <c r="I1812" s="44"/>
      <c r="J1812" s="48">
        <f ca="1">IF(Curso[[#This Row],[Data Prevista]]&gt;TODAY(),0,IF(Curso[[#This Row],[Data Prevista]]=TODAY(),3,2))</f>
        <v>0</v>
      </c>
      <c r="K1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2" s="53" t="str">
        <f>IF((Curso[[#This Row],[Estudado]]-7)&lt;$H$2,"",Curso[[#This Row],[Estudado]]-7)</f>
        <v/>
      </c>
      <c r="M1812" s="53" t="str">
        <f>IF((Curso[[#This Row],[Estudado]]-15)&lt;$H$2,"",Curso[[#This Row],[Estudado]]-15)</f>
        <v/>
      </c>
      <c r="N1812" s="53" t="str">
        <f>IF((Curso[[#This Row],[Estudado]]-30)&lt;$H$2,"",Curso[[#This Row],[Estudado]]-30)</f>
        <v/>
      </c>
      <c r="O1812" s="53" t="str">
        <f>IF((Curso[[#This Row],[Estudado]]-60)&lt;$H$2,"",Curso[[#This Row],[Estudado]]-60)</f>
        <v/>
      </c>
      <c r="P1812" s="53" t="str">
        <f>IF((Curso[[#This Row],[Estudado]]-120)&lt;$H$2,"",Curso[[#This Row],[Estudado]]-120)</f>
        <v/>
      </c>
      <c r="Q1812" s="48"/>
    </row>
    <row r="1813" spans="1:17" x14ac:dyDescent="0.25">
      <c r="A1813" s="44">
        <f t="shared" si="88"/>
        <v>1812</v>
      </c>
      <c r="B1813" s="44" t="s">
        <v>2394</v>
      </c>
      <c r="C1813" s="44" t="s">
        <v>2298</v>
      </c>
      <c r="D1813" s="45">
        <v>4.2708333333333339E-3</v>
      </c>
      <c r="E1813" s="44"/>
      <c r="F1813" s="45">
        <f>Curso[[#This Row],[Tempo]]*$AG$4</f>
        <v>8.4699051624877869E-3</v>
      </c>
      <c r="G1813" s="46">
        <f t="shared" si="87"/>
        <v>13.243442715906779</v>
      </c>
      <c r="H1813" s="47">
        <f>_xlfn.XLOOKUP(Curso[[#This Row],[Tempo Progr Acum]],Controle[Tempo Esperado Acum],Controle[Data corrida],,1,1)</f>
        <v>44848</v>
      </c>
      <c r="I1813" s="44"/>
      <c r="J1813" s="48">
        <f ca="1">IF(Curso[[#This Row],[Data Prevista]]&gt;TODAY(),0,IF(Curso[[#This Row],[Data Prevista]]=TODAY(),3,2))</f>
        <v>0</v>
      </c>
      <c r="K1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3" s="53" t="str">
        <f>IF((Curso[[#This Row],[Estudado]]-7)&lt;$H$2,"",Curso[[#This Row],[Estudado]]-7)</f>
        <v/>
      </c>
      <c r="M1813" s="53" t="str">
        <f>IF((Curso[[#This Row],[Estudado]]-15)&lt;$H$2,"",Curso[[#This Row],[Estudado]]-15)</f>
        <v/>
      </c>
      <c r="N1813" s="53" t="str">
        <f>IF((Curso[[#This Row],[Estudado]]-30)&lt;$H$2,"",Curso[[#This Row],[Estudado]]-30)</f>
        <v/>
      </c>
      <c r="O1813" s="53" t="str">
        <f>IF((Curso[[#This Row],[Estudado]]-60)&lt;$H$2,"",Curso[[#This Row],[Estudado]]-60)</f>
        <v/>
      </c>
      <c r="P1813" s="53" t="str">
        <f>IF((Curso[[#This Row],[Estudado]]-120)&lt;$H$2,"",Curso[[#This Row],[Estudado]]-120)</f>
        <v/>
      </c>
      <c r="Q1813" s="48"/>
    </row>
    <row r="1814" spans="1:17" x14ac:dyDescent="0.25">
      <c r="A1814" s="44">
        <f t="shared" si="88"/>
        <v>1813</v>
      </c>
      <c r="B1814" s="44" t="s">
        <v>2394</v>
      </c>
      <c r="C1814" s="44" t="s">
        <v>2299</v>
      </c>
      <c r="D1814" s="45">
        <v>6.2037037037037035E-3</v>
      </c>
      <c r="E1814" s="44"/>
      <c r="F1814" s="45">
        <f>Curso[[#This Row],[Tempo]]*$AG$4</f>
        <v>1.2303168474508002E-2</v>
      </c>
      <c r="G1814" s="46">
        <f t="shared" si="87"/>
        <v>13.255745884381287</v>
      </c>
      <c r="H1814" s="47">
        <f>_xlfn.XLOOKUP(Curso[[#This Row],[Tempo Progr Acum]],Controle[Tempo Esperado Acum],Controle[Data corrida],,1,1)</f>
        <v>44848</v>
      </c>
      <c r="I1814" s="44"/>
      <c r="J1814" s="48">
        <f ca="1">IF(Curso[[#This Row],[Data Prevista]]&gt;TODAY(),0,IF(Curso[[#This Row],[Data Prevista]]=TODAY(),3,2))</f>
        <v>0</v>
      </c>
      <c r="K1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4" s="53" t="str">
        <f>IF((Curso[[#This Row],[Estudado]]-7)&lt;$H$2,"",Curso[[#This Row],[Estudado]]-7)</f>
        <v/>
      </c>
      <c r="M1814" s="53" t="str">
        <f>IF((Curso[[#This Row],[Estudado]]-15)&lt;$H$2,"",Curso[[#This Row],[Estudado]]-15)</f>
        <v/>
      </c>
      <c r="N1814" s="53" t="str">
        <f>IF((Curso[[#This Row],[Estudado]]-30)&lt;$H$2,"",Curso[[#This Row],[Estudado]]-30)</f>
        <v/>
      </c>
      <c r="O1814" s="53" t="str">
        <f>IF((Curso[[#This Row],[Estudado]]-60)&lt;$H$2,"",Curso[[#This Row],[Estudado]]-60)</f>
        <v/>
      </c>
      <c r="P1814" s="53" t="str">
        <f>IF((Curso[[#This Row],[Estudado]]-120)&lt;$H$2,"",Curso[[#This Row],[Estudado]]-120)</f>
        <v/>
      </c>
      <c r="Q1814" s="48"/>
    </row>
    <row r="1815" spans="1:17" x14ac:dyDescent="0.25">
      <c r="A1815" s="44">
        <f t="shared" si="88"/>
        <v>1814</v>
      </c>
      <c r="B1815" s="44" t="s">
        <v>2394</v>
      </c>
      <c r="C1815" s="44" t="s">
        <v>2300</v>
      </c>
      <c r="D1815" s="45">
        <v>3.3101851851851851E-3</v>
      </c>
      <c r="E1815" s="44"/>
      <c r="F1815" s="45">
        <f>Curso[[#This Row],[Tempo]]*$AG$4</f>
        <v>6.5647503427412107E-3</v>
      </c>
      <c r="G1815" s="46">
        <f t="shared" si="87"/>
        <v>13.262310634724029</v>
      </c>
      <c r="H1815" s="47">
        <f>_xlfn.XLOOKUP(Curso[[#This Row],[Tempo Progr Acum]],Controle[Tempo Esperado Acum],Controle[Data corrida],,1,1)</f>
        <v>44848</v>
      </c>
      <c r="I1815" s="44"/>
      <c r="J1815" s="48">
        <f ca="1">IF(Curso[[#This Row],[Data Prevista]]&gt;TODAY(),0,IF(Curso[[#This Row],[Data Prevista]]=TODAY(),3,2))</f>
        <v>0</v>
      </c>
      <c r="K1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5" s="53" t="str">
        <f>IF((Curso[[#This Row],[Estudado]]-7)&lt;$H$2,"",Curso[[#This Row],[Estudado]]-7)</f>
        <v/>
      </c>
      <c r="M1815" s="53" t="str">
        <f>IF((Curso[[#This Row],[Estudado]]-15)&lt;$H$2,"",Curso[[#This Row],[Estudado]]-15)</f>
        <v/>
      </c>
      <c r="N1815" s="53" t="str">
        <f>IF((Curso[[#This Row],[Estudado]]-30)&lt;$H$2,"",Curso[[#This Row],[Estudado]]-30)</f>
        <v/>
      </c>
      <c r="O1815" s="53" t="str">
        <f>IF((Curso[[#This Row],[Estudado]]-60)&lt;$H$2,"",Curso[[#This Row],[Estudado]]-60)</f>
        <v/>
      </c>
      <c r="P1815" s="53" t="str">
        <f>IF((Curso[[#This Row],[Estudado]]-120)&lt;$H$2,"",Curso[[#This Row],[Estudado]]-120)</f>
        <v/>
      </c>
      <c r="Q1815" s="48"/>
    </row>
    <row r="1816" spans="1:17" x14ac:dyDescent="0.25">
      <c r="A1816" s="44">
        <f t="shared" si="88"/>
        <v>1815</v>
      </c>
      <c r="B1816" s="44" t="s">
        <v>2394</v>
      </c>
      <c r="C1816" s="44" t="s">
        <v>2301</v>
      </c>
      <c r="D1816" s="45">
        <v>5.9722222222222225E-3</v>
      </c>
      <c r="E1816" s="44"/>
      <c r="F1816" s="45">
        <f>Curso[[#This Row],[Tempo]]*$AG$4</f>
        <v>1.1844095023966661E-2</v>
      </c>
      <c r="G1816" s="46">
        <f t="shared" si="87"/>
        <v>13.274154729747996</v>
      </c>
      <c r="H1816" s="47">
        <f>_xlfn.XLOOKUP(Curso[[#This Row],[Tempo Progr Acum]],Controle[Tempo Esperado Acum],Controle[Data corrida],,1,1)</f>
        <v>44849</v>
      </c>
      <c r="I1816" s="44"/>
      <c r="J1816" s="48">
        <f ca="1">IF(Curso[[#This Row],[Data Prevista]]&gt;TODAY(),0,IF(Curso[[#This Row],[Data Prevista]]=TODAY(),3,2))</f>
        <v>0</v>
      </c>
      <c r="K1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6" s="53" t="str">
        <f>IF((Curso[[#This Row],[Estudado]]-7)&lt;$H$2,"",Curso[[#This Row],[Estudado]]-7)</f>
        <v/>
      </c>
      <c r="M1816" s="53" t="str">
        <f>IF((Curso[[#This Row],[Estudado]]-15)&lt;$H$2,"",Curso[[#This Row],[Estudado]]-15)</f>
        <v/>
      </c>
      <c r="N1816" s="53" t="str">
        <f>IF((Curso[[#This Row],[Estudado]]-30)&lt;$H$2,"",Curso[[#This Row],[Estudado]]-30)</f>
        <v/>
      </c>
      <c r="O1816" s="53" t="str">
        <f>IF((Curso[[#This Row],[Estudado]]-60)&lt;$H$2,"",Curso[[#This Row],[Estudado]]-60)</f>
        <v/>
      </c>
      <c r="P1816" s="53" t="str">
        <f>IF((Curso[[#This Row],[Estudado]]-120)&lt;$H$2,"",Curso[[#This Row],[Estudado]]-120)</f>
        <v/>
      </c>
      <c r="Q1816" s="48"/>
    </row>
    <row r="1817" spans="1:17" x14ac:dyDescent="0.25">
      <c r="A1817" s="44">
        <f t="shared" si="88"/>
        <v>1816</v>
      </c>
      <c r="B1817" s="44" t="s">
        <v>2394</v>
      </c>
      <c r="C1817" s="44" t="s">
        <v>2302</v>
      </c>
      <c r="D1817" s="45">
        <v>5.3009259259259259E-3</v>
      </c>
      <c r="E1817" s="44"/>
      <c r="F1817" s="45">
        <f>Curso[[#This Row],[Tempo]]*$AG$4</f>
        <v>1.0512782017396765E-2</v>
      </c>
      <c r="G1817" s="46">
        <f t="shared" si="87"/>
        <v>13.284667511765393</v>
      </c>
      <c r="H1817" s="47">
        <f>_xlfn.XLOOKUP(Curso[[#This Row],[Tempo Progr Acum]],Controle[Tempo Esperado Acum],Controle[Data corrida],,1,1)</f>
        <v>44849</v>
      </c>
      <c r="I1817" s="44"/>
      <c r="J1817" s="48">
        <f ca="1">IF(Curso[[#This Row],[Data Prevista]]&gt;TODAY(),0,IF(Curso[[#This Row],[Data Prevista]]=TODAY(),3,2))</f>
        <v>0</v>
      </c>
      <c r="K1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7" s="53" t="str">
        <f>IF((Curso[[#This Row],[Estudado]]-7)&lt;$H$2,"",Curso[[#This Row],[Estudado]]-7)</f>
        <v/>
      </c>
      <c r="M1817" s="53" t="str">
        <f>IF((Curso[[#This Row],[Estudado]]-15)&lt;$H$2,"",Curso[[#This Row],[Estudado]]-15)</f>
        <v/>
      </c>
      <c r="N1817" s="53" t="str">
        <f>IF((Curso[[#This Row],[Estudado]]-30)&lt;$H$2,"",Curso[[#This Row],[Estudado]]-30)</f>
        <v/>
      </c>
      <c r="O1817" s="53" t="str">
        <f>IF((Curso[[#This Row],[Estudado]]-60)&lt;$H$2,"",Curso[[#This Row],[Estudado]]-60)</f>
        <v/>
      </c>
      <c r="P1817" s="53" t="str">
        <f>IF((Curso[[#This Row],[Estudado]]-120)&lt;$H$2,"",Curso[[#This Row],[Estudado]]-120)</f>
        <v/>
      </c>
      <c r="Q1817" s="48"/>
    </row>
    <row r="1818" spans="1:17" x14ac:dyDescent="0.25">
      <c r="A1818" s="44">
        <f t="shared" si="88"/>
        <v>1817</v>
      </c>
      <c r="B1818" s="44" t="s">
        <v>2394</v>
      </c>
      <c r="C1818" s="44" t="s">
        <v>2303</v>
      </c>
      <c r="D1818" s="45">
        <v>5.6944444444444438E-3</v>
      </c>
      <c r="E1818" s="44"/>
      <c r="F1818" s="45">
        <f>Curso[[#This Row],[Tempo]]*$AG$4</f>
        <v>1.1293206883317046E-2</v>
      </c>
      <c r="G1818" s="46">
        <f t="shared" si="87"/>
        <v>13.295960718648711</v>
      </c>
      <c r="H1818" s="47">
        <f>_xlfn.XLOOKUP(Curso[[#This Row],[Tempo Progr Acum]],Controle[Tempo Esperado Acum],Controle[Data corrida],,1,1)</f>
        <v>44849</v>
      </c>
      <c r="I1818" s="44"/>
      <c r="J1818" s="48">
        <f ca="1">IF(Curso[[#This Row],[Data Prevista]]&gt;TODAY(),0,IF(Curso[[#This Row],[Data Prevista]]=TODAY(),3,2))</f>
        <v>0</v>
      </c>
      <c r="K1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8" s="53" t="str">
        <f>IF((Curso[[#This Row],[Estudado]]-7)&lt;$H$2,"",Curso[[#This Row],[Estudado]]-7)</f>
        <v/>
      </c>
      <c r="M1818" s="53" t="str">
        <f>IF((Curso[[#This Row],[Estudado]]-15)&lt;$H$2,"",Curso[[#This Row],[Estudado]]-15)</f>
        <v/>
      </c>
      <c r="N1818" s="53" t="str">
        <f>IF((Curso[[#This Row],[Estudado]]-30)&lt;$H$2,"",Curso[[#This Row],[Estudado]]-30)</f>
        <v/>
      </c>
      <c r="O1818" s="53" t="str">
        <f>IF((Curso[[#This Row],[Estudado]]-60)&lt;$H$2,"",Curso[[#This Row],[Estudado]]-60)</f>
        <v/>
      </c>
      <c r="P1818" s="53" t="str">
        <f>IF((Curso[[#This Row],[Estudado]]-120)&lt;$H$2,"",Curso[[#This Row],[Estudado]]-120)</f>
        <v/>
      </c>
      <c r="Q1818" s="48"/>
    </row>
    <row r="1819" spans="1:17" x14ac:dyDescent="0.25">
      <c r="A1819" s="44">
        <f t="shared" si="88"/>
        <v>1818</v>
      </c>
      <c r="B1819" s="44" t="s">
        <v>2394</v>
      </c>
      <c r="C1819" s="44" t="s">
        <v>2304</v>
      </c>
      <c r="D1819" s="45">
        <v>6.1574074074074074E-3</v>
      </c>
      <c r="E1819" s="44"/>
      <c r="F1819" s="45">
        <f>Curso[[#This Row],[Tempo]]*$AG$4</f>
        <v>1.2211353784399734E-2</v>
      </c>
      <c r="G1819" s="46">
        <f t="shared" si="87"/>
        <v>13.308172072433111</v>
      </c>
      <c r="H1819" s="47">
        <f>_xlfn.XLOOKUP(Curso[[#This Row],[Tempo Progr Acum]],Controle[Tempo Esperado Acum],Controle[Data corrida],,1,1)</f>
        <v>44849</v>
      </c>
      <c r="I1819" s="44"/>
      <c r="J1819" s="48">
        <f ca="1">IF(Curso[[#This Row],[Data Prevista]]&gt;TODAY(),0,IF(Curso[[#This Row],[Data Prevista]]=TODAY(),3,2))</f>
        <v>0</v>
      </c>
      <c r="K1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9" s="53" t="str">
        <f>IF((Curso[[#This Row],[Estudado]]-7)&lt;$H$2,"",Curso[[#This Row],[Estudado]]-7)</f>
        <v/>
      </c>
      <c r="M1819" s="53" t="str">
        <f>IF((Curso[[#This Row],[Estudado]]-15)&lt;$H$2,"",Curso[[#This Row],[Estudado]]-15)</f>
        <v/>
      </c>
      <c r="N1819" s="53" t="str">
        <f>IF((Curso[[#This Row],[Estudado]]-30)&lt;$H$2,"",Curso[[#This Row],[Estudado]]-30)</f>
        <v/>
      </c>
      <c r="O1819" s="53" t="str">
        <f>IF((Curso[[#This Row],[Estudado]]-60)&lt;$H$2,"",Curso[[#This Row],[Estudado]]-60)</f>
        <v/>
      </c>
      <c r="P1819" s="53" t="str">
        <f>IF((Curso[[#This Row],[Estudado]]-120)&lt;$H$2,"",Curso[[#This Row],[Estudado]]-120)</f>
        <v/>
      </c>
      <c r="Q1819" s="48"/>
    </row>
    <row r="1820" spans="1:17" x14ac:dyDescent="0.25">
      <c r="A1820" s="44">
        <f t="shared" si="88"/>
        <v>1819</v>
      </c>
      <c r="B1820" s="44" t="s">
        <v>2394</v>
      </c>
      <c r="C1820" s="44" t="s">
        <v>2305</v>
      </c>
      <c r="D1820" s="45">
        <v>5.6944444444444438E-3</v>
      </c>
      <c r="E1820" s="44"/>
      <c r="F1820" s="45">
        <f>Curso[[#This Row],[Tempo]]*$AG$4</f>
        <v>1.1293206883317046E-2</v>
      </c>
      <c r="G1820" s="46">
        <f t="shared" si="87"/>
        <v>13.319465279316429</v>
      </c>
      <c r="H1820" s="47">
        <f>_xlfn.XLOOKUP(Curso[[#This Row],[Tempo Progr Acum]],Controle[Tempo Esperado Acum],Controle[Data corrida],,1,1)</f>
        <v>44849</v>
      </c>
      <c r="I1820" s="44"/>
      <c r="J1820" s="48">
        <f ca="1">IF(Curso[[#This Row],[Data Prevista]]&gt;TODAY(),0,IF(Curso[[#This Row],[Data Prevista]]=TODAY(),3,2))</f>
        <v>0</v>
      </c>
      <c r="K1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0" s="53" t="str">
        <f>IF((Curso[[#This Row],[Estudado]]-7)&lt;$H$2,"",Curso[[#This Row],[Estudado]]-7)</f>
        <v/>
      </c>
      <c r="M1820" s="53" t="str">
        <f>IF((Curso[[#This Row],[Estudado]]-15)&lt;$H$2,"",Curso[[#This Row],[Estudado]]-15)</f>
        <v/>
      </c>
      <c r="N1820" s="53" t="str">
        <f>IF((Curso[[#This Row],[Estudado]]-30)&lt;$H$2,"",Curso[[#This Row],[Estudado]]-30)</f>
        <v/>
      </c>
      <c r="O1820" s="53" t="str">
        <f>IF((Curso[[#This Row],[Estudado]]-60)&lt;$H$2,"",Curso[[#This Row],[Estudado]]-60)</f>
        <v/>
      </c>
      <c r="P1820" s="53" t="str">
        <f>IF((Curso[[#This Row],[Estudado]]-120)&lt;$H$2,"",Curso[[#This Row],[Estudado]]-120)</f>
        <v/>
      </c>
      <c r="Q1820" s="48"/>
    </row>
    <row r="1821" spans="1:17" x14ac:dyDescent="0.25">
      <c r="A1821" s="44">
        <f t="shared" si="88"/>
        <v>1820</v>
      </c>
      <c r="B1821" s="44" t="s">
        <v>2394</v>
      </c>
      <c r="C1821" s="44" t="s">
        <v>2306</v>
      </c>
      <c r="D1821" s="45">
        <v>5.8101851851851856E-3</v>
      </c>
      <c r="E1821" s="44"/>
      <c r="F1821" s="45">
        <f>Curso[[#This Row],[Tempo]]*$AG$4</f>
        <v>1.152274360858772E-2</v>
      </c>
      <c r="G1821" s="46">
        <f t="shared" si="87"/>
        <v>13.330988022925016</v>
      </c>
      <c r="H1821" s="47">
        <f>_xlfn.XLOOKUP(Curso[[#This Row],[Tempo Progr Acum]],Controle[Tempo Esperado Acum],Controle[Data corrida],,1,1)</f>
        <v>44849</v>
      </c>
      <c r="I1821" s="44"/>
      <c r="J1821" s="48">
        <f ca="1">IF(Curso[[#This Row],[Data Prevista]]&gt;TODAY(),0,IF(Curso[[#This Row],[Data Prevista]]=TODAY(),3,2))</f>
        <v>0</v>
      </c>
      <c r="K1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1" s="53" t="str">
        <f>IF((Curso[[#This Row],[Estudado]]-7)&lt;$H$2,"",Curso[[#This Row],[Estudado]]-7)</f>
        <v/>
      </c>
      <c r="M1821" s="53" t="str">
        <f>IF((Curso[[#This Row],[Estudado]]-15)&lt;$H$2,"",Curso[[#This Row],[Estudado]]-15)</f>
        <v/>
      </c>
      <c r="N1821" s="53" t="str">
        <f>IF((Curso[[#This Row],[Estudado]]-30)&lt;$H$2,"",Curso[[#This Row],[Estudado]]-30)</f>
        <v/>
      </c>
      <c r="O1821" s="53" t="str">
        <f>IF((Curso[[#This Row],[Estudado]]-60)&lt;$H$2,"",Curso[[#This Row],[Estudado]]-60)</f>
        <v/>
      </c>
      <c r="P1821" s="53" t="str">
        <f>IF((Curso[[#This Row],[Estudado]]-120)&lt;$H$2,"",Curso[[#This Row],[Estudado]]-120)</f>
        <v/>
      </c>
      <c r="Q1821" s="48"/>
    </row>
    <row r="1822" spans="1:17" x14ac:dyDescent="0.25">
      <c r="A1822" s="44">
        <f t="shared" si="88"/>
        <v>1821</v>
      </c>
      <c r="B1822" s="44" t="s">
        <v>2394</v>
      </c>
      <c r="C1822" s="44" t="s">
        <v>2307</v>
      </c>
      <c r="D1822" s="45">
        <v>0</v>
      </c>
      <c r="E1822" s="44"/>
      <c r="F1822" s="45">
        <f>Curso[[#This Row],[Tempo]]*$AG$4</f>
        <v>0</v>
      </c>
      <c r="G1822" s="46">
        <f t="shared" si="87"/>
        <v>13.330988022925016</v>
      </c>
      <c r="H1822" s="47">
        <f>_xlfn.XLOOKUP(Curso[[#This Row],[Tempo Progr Acum]],Controle[Tempo Esperado Acum],Controle[Data corrida],,1,1)</f>
        <v>44849</v>
      </c>
      <c r="I1822" s="44"/>
      <c r="J1822" s="48">
        <f ca="1">IF(Curso[[#This Row],[Data Prevista]]&gt;TODAY(),0,IF(Curso[[#This Row],[Data Prevista]]=TODAY(),3,2))</f>
        <v>0</v>
      </c>
      <c r="K1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2" s="53" t="str">
        <f>IF((Curso[[#This Row],[Estudado]]-7)&lt;$H$2,"",Curso[[#This Row],[Estudado]]-7)</f>
        <v/>
      </c>
      <c r="M1822" s="53" t="str">
        <f>IF((Curso[[#This Row],[Estudado]]-15)&lt;$H$2,"",Curso[[#This Row],[Estudado]]-15)</f>
        <v/>
      </c>
      <c r="N1822" s="53" t="str">
        <f>IF((Curso[[#This Row],[Estudado]]-30)&lt;$H$2,"",Curso[[#This Row],[Estudado]]-30)</f>
        <v/>
      </c>
      <c r="O1822" s="53" t="str">
        <f>IF((Curso[[#This Row],[Estudado]]-60)&lt;$H$2,"",Curso[[#This Row],[Estudado]]-60)</f>
        <v/>
      </c>
      <c r="P1822" s="53" t="str">
        <f>IF((Curso[[#This Row],[Estudado]]-120)&lt;$H$2,"",Curso[[#This Row],[Estudado]]-120)</f>
        <v/>
      </c>
      <c r="Q1822" s="48"/>
    </row>
    <row r="1823" spans="1:17" x14ac:dyDescent="0.25">
      <c r="A1823" s="44">
        <f t="shared" si="88"/>
        <v>1822</v>
      </c>
      <c r="B1823" s="44" t="s">
        <v>2394</v>
      </c>
      <c r="C1823" s="44" t="s">
        <v>2308</v>
      </c>
      <c r="D1823" s="45">
        <v>0</v>
      </c>
      <c r="E1823" s="44"/>
      <c r="F1823" s="45">
        <f>Curso[[#This Row],[Tempo]]*$AG$4</f>
        <v>0</v>
      </c>
      <c r="G1823" s="46">
        <f t="shared" si="87"/>
        <v>13.330988022925016</v>
      </c>
      <c r="H1823" s="47">
        <f>_xlfn.XLOOKUP(Curso[[#This Row],[Tempo Progr Acum]],Controle[Tempo Esperado Acum],Controle[Data corrida],,1,1)</f>
        <v>44849</v>
      </c>
      <c r="I1823" s="44"/>
      <c r="J1823" s="48">
        <f ca="1">IF(Curso[[#This Row],[Data Prevista]]&gt;TODAY(),0,IF(Curso[[#This Row],[Data Prevista]]=TODAY(),3,2))</f>
        <v>0</v>
      </c>
      <c r="K1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3" s="53" t="str">
        <f>IF((Curso[[#This Row],[Estudado]]-7)&lt;$H$2,"",Curso[[#This Row],[Estudado]]-7)</f>
        <v/>
      </c>
      <c r="M1823" s="53" t="str">
        <f>IF((Curso[[#This Row],[Estudado]]-15)&lt;$H$2,"",Curso[[#This Row],[Estudado]]-15)</f>
        <v/>
      </c>
      <c r="N1823" s="53" t="str">
        <f>IF((Curso[[#This Row],[Estudado]]-30)&lt;$H$2,"",Curso[[#This Row],[Estudado]]-30)</f>
        <v/>
      </c>
      <c r="O1823" s="53" t="str">
        <f>IF((Curso[[#This Row],[Estudado]]-60)&lt;$H$2,"",Curso[[#This Row],[Estudado]]-60)</f>
        <v/>
      </c>
      <c r="P1823" s="53" t="str">
        <f>IF((Curso[[#This Row],[Estudado]]-120)&lt;$H$2,"",Curso[[#This Row],[Estudado]]-120)</f>
        <v/>
      </c>
      <c r="Q1823" s="48"/>
    </row>
    <row r="1824" spans="1:17" x14ac:dyDescent="0.25">
      <c r="A1824" s="44">
        <f t="shared" si="88"/>
        <v>1823</v>
      </c>
      <c r="B1824" s="44" t="s">
        <v>2394</v>
      </c>
      <c r="C1824" s="44" t="s">
        <v>70</v>
      </c>
      <c r="D1824" s="45">
        <v>0</v>
      </c>
      <c r="E1824" s="44"/>
      <c r="F1824" s="45">
        <f>Curso[[#This Row],[Tempo]]*$AG$4</f>
        <v>0</v>
      </c>
      <c r="G1824" s="46">
        <f t="shared" si="87"/>
        <v>13.330988022925016</v>
      </c>
      <c r="H1824" s="47">
        <f>_xlfn.XLOOKUP(Curso[[#This Row],[Tempo Progr Acum]],Controle[Tempo Esperado Acum],Controle[Data corrida],,1,1)</f>
        <v>44849</v>
      </c>
      <c r="I1824" s="44"/>
      <c r="J1824" s="48">
        <f ca="1">IF(Curso[[#This Row],[Data Prevista]]&gt;TODAY(),0,IF(Curso[[#This Row],[Data Prevista]]=TODAY(),3,2))</f>
        <v>0</v>
      </c>
      <c r="K1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4" s="53" t="str">
        <f>IF((Curso[[#This Row],[Estudado]]-7)&lt;$H$2,"",Curso[[#This Row],[Estudado]]-7)</f>
        <v/>
      </c>
      <c r="M1824" s="53" t="str">
        <f>IF((Curso[[#This Row],[Estudado]]-15)&lt;$H$2,"",Curso[[#This Row],[Estudado]]-15)</f>
        <v/>
      </c>
      <c r="N1824" s="53" t="str">
        <f>IF((Curso[[#This Row],[Estudado]]-30)&lt;$H$2,"",Curso[[#This Row],[Estudado]]-30)</f>
        <v/>
      </c>
      <c r="O1824" s="53" t="str">
        <f>IF((Curso[[#This Row],[Estudado]]-60)&lt;$H$2,"",Curso[[#This Row],[Estudado]]-60)</f>
        <v/>
      </c>
      <c r="P1824" s="53" t="str">
        <f>IF((Curso[[#This Row],[Estudado]]-120)&lt;$H$2,"",Curso[[#This Row],[Estudado]]-120)</f>
        <v/>
      </c>
      <c r="Q1824" s="48"/>
    </row>
    <row r="1825" spans="1:17" x14ac:dyDescent="0.25">
      <c r="A1825" s="44">
        <f t="shared" si="88"/>
        <v>1824</v>
      </c>
      <c r="B1825" s="44" t="s">
        <v>2394</v>
      </c>
      <c r="C1825" s="44" t="s">
        <v>427</v>
      </c>
      <c r="D1825" s="45">
        <v>0</v>
      </c>
      <c r="E1825" s="44"/>
      <c r="F1825" s="45">
        <f>Curso[[#This Row],[Tempo]]*$AG$4</f>
        <v>0</v>
      </c>
      <c r="G1825" s="46">
        <f t="shared" si="87"/>
        <v>13.330988022925016</v>
      </c>
      <c r="H1825" s="47">
        <f>_xlfn.XLOOKUP(Curso[[#This Row],[Tempo Progr Acum]],Controle[Tempo Esperado Acum],Controle[Data corrida],,1,1)</f>
        <v>44849</v>
      </c>
      <c r="I1825" s="44"/>
      <c r="J1825" s="48">
        <f ca="1">IF(Curso[[#This Row],[Data Prevista]]&gt;TODAY(),0,IF(Curso[[#This Row],[Data Prevista]]=TODAY(),3,2))</f>
        <v>0</v>
      </c>
      <c r="K1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5" s="53" t="str">
        <f>IF((Curso[[#This Row],[Estudado]]-7)&lt;$H$2,"",Curso[[#This Row],[Estudado]]-7)</f>
        <v/>
      </c>
      <c r="M1825" s="53" t="str">
        <f>IF((Curso[[#This Row],[Estudado]]-15)&lt;$H$2,"",Curso[[#This Row],[Estudado]]-15)</f>
        <v/>
      </c>
      <c r="N1825" s="53" t="str">
        <f>IF((Curso[[#This Row],[Estudado]]-30)&lt;$H$2,"",Curso[[#This Row],[Estudado]]-30)</f>
        <v/>
      </c>
      <c r="O1825" s="53" t="str">
        <f>IF((Curso[[#This Row],[Estudado]]-60)&lt;$H$2,"",Curso[[#This Row],[Estudado]]-60)</f>
        <v/>
      </c>
      <c r="P1825" s="53" t="str">
        <f>IF((Curso[[#This Row],[Estudado]]-120)&lt;$H$2,"",Curso[[#This Row],[Estudado]]-120)</f>
        <v/>
      </c>
      <c r="Q1825" s="48"/>
    </row>
    <row r="1826" spans="1:17" x14ac:dyDescent="0.25">
      <c r="A1826" s="44">
        <f t="shared" si="88"/>
        <v>1825</v>
      </c>
      <c r="B1826" s="44" t="s">
        <v>2394</v>
      </c>
      <c r="C1826" s="44" t="s">
        <v>39</v>
      </c>
      <c r="D1826" s="45">
        <v>0</v>
      </c>
      <c r="E1826" s="44"/>
      <c r="F1826" s="45">
        <f>Curso[[#This Row],[Tempo]]*$AG$4</f>
        <v>0</v>
      </c>
      <c r="G1826" s="46">
        <f t="shared" si="87"/>
        <v>13.330988022925016</v>
      </c>
      <c r="H1826" s="47">
        <f>_xlfn.XLOOKUP(Curso[[#This Row],[Tempo Progr Acum]],Controle[Tempo Esperado Acum],Controle[Data corrida],,1,1)</f>
        <v>44849</v>
      </c>
      <c r="I1826" s="44"/>
      <c r="J1826" s="48">
        <f ca="1">IF(Curso[[#This Row],[Data Prevista]]&gt;TODAY(),0,IF(Curso[[#This Row],[Data Prevista]]=TODAY(),3,2))</f>
        <v>0</v>
      </c>
      <c r="K1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6" s="53" t="str">
        <f>IF((Curso[[#This Row],[Estudado]]-7)&lt;$H$2,"",Curso[[#This Row],[Estudado]]-7)</f>
        <v/>
      </c>
      <c r="M1826" s="53" t="str">
        <f>IF((Curso[[#This Row],[Estudado]]-15)&lt;$H$2,"",Curso[[#This Row],[Estudado]]-15)</f>
        <v/>
      </c>
      <c r="N1826" s="53" t="str">
        <f>IF((Curso[[#This Row],[Estudado]]-30)&lt;$H$2,"",Curso[[#This Row],[Estudado]]-30)</f>
        <v/>
      </c>
      <c r="O1826" s="53" t="str">
        <f>IF((Curso[[#This Row],[Estudado]]-60)&lt;$H$2,"",Curso[[#This Row],[Estudado]]-60)</f>
        <v/>
      </c>
      <c r="P1826" s="53" t="str">
        <f>IF((Curso[[#This Row],[Estudado]]-120)&lt;$H$2,"",Curso[[#This Row],[Estudado]]-120)</f>
        <v/>
      </c>
      <c r="Q1826" s="48"/>
    </row>
    <row r="1827" spans="1:17" x14ac:dyDescent="0.25">
      <c r="A1827" s="44">
        <f t="shared" si="88"/>
        <v>1826</v>
      </c>
      <c r="B1827" s="44" t="s">
        <v>2394</v>
      </c>
      <c r="C1827" s="44" t="s">
        <v>42</v>
      </c>
      <c r="D1827" s="45">
        <v>4.1666666666666666E-3</v>
      </c>
      <c r="E1827" s="44"/>
      <c r="F1827" s="45">
        <f>Curso[[#This Row],[Tempo]]*$AG$4</f>
        <v>8.2633221097441808E-3</v>
      </c>
      <c r="G1827" s="46">
        <f t="shared" si="87"/>
        <v>13.339251345034761</v>
      </c>
      <c r="H1827" s="47">
        <f>_xlfn.XLOOKUP(Curso[[#This Row],[Tempo Progr Acum]],Controle[Tempo Esperado Acum],Controle[Data corrida],,1,1)</f>
        <v>44849</v>
      </c>
      <c r="I1827" s="44"/>
      <c r="J1827" s="48">
        <f ca="1">IF(Curso[[#This Row],[Data Prevista]]&gt;TODAY(),0,IF(Curso[[#This Row],[Data Prevista]]=TODAY(),3,2))</f>
        <v>0</v>
      </c>
      <c r="K1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7" s="53" t="str">
        <f>IF((Curso[[#This Row],[Estudado]]-7)&lt;$H$2,"",Curso[[#This Row],[Estudado]]-7)</f>
        <v/>
      </c>
      <c r="M1827" s="53" t="str">
        <f>IF((Curso[[#This Row],[Estudado]]-15)&lt;$H$2,"",Curso[[#This Row],[Estudado]]-15)</f>
        <v/>
      </c>
      <c r="N1827" s="53" t="str">
        <f>IF((Curso[[#This Row],[Estudado]]-30)&lt;$H$2,"",Curso[[#This Row],[Estudado]]-30)</f>
        <v/>
      </c>
      <c r="O1827" s="53" t="str">
        <f>IF((Curso[[#This Row],[Estudado]]-60)&lt;$H$2,"",Curso[[#This Row],[Estudado]]-60)</f>
        <v/>
      </c>
      <c r="P1827" s="53" t="str">
        <f>IF((Curso[[#This Row],[Estudado]]-120)&lt;$H$2,"",Curso[[#This Row],[Estudado]]-120)</f>
        <v/>
      </c>
      <c r="Q1827" s="48"/>
    </row>
    <row r="1828" spans="1:17" x14ac:dyDescent="0.25">
      <c r="A1828" s="44">
        <f t="shared" si="88"/>
        <v>1827</v>
      </c>
      <c r="B1828" s="44" t="s">
        <v>2394</v>
      </c>
      <c r="C1828" s="44" t="s">
        <v>2309</v>
      </c>
      <c r="D1828" s="45">
        <v>3.0092592592592593E-3</v>
      </c>
      <c r="E1828" s="44"/>
      <c r="F1828" s="45">
        <f>Curso[[#This Row],[Tempo]]*$AG$4</f>
        <v>5.9679548570374646E-3</v>
      </c>
      <c r="G1828" s="46">
        <f t="shared" si="87"/>
        <v>13.345219299891799</v>
      </c>
      <c r="H1828" s="47">
        <f>_xlfn.XLOOKUP(Curso[[#This Row],[Tempo Progr Acum]],Controle[Tempo Esperado Acum],Controle[Data corrida],,1,1)</f>
        <v>44849</v>
      </c>
      <c r="I1828" s="44"/>
      <c r="J1828" s="48">
        <f ca="1">IF(Curso[[#This Row],[Data Prevista]]&gt;TODAY(),0,IF(Curso[[#This Row],[Data Prevista]]=TODAY(),3,2))</f>
        <v>0</v>
      </c>
      <c r="K1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8" s="53" t="str">
        <f>IF((Curso[[#This Row],[Estudado]]-7)&lt;$H$2,"",Curso[[#This Row],[Estudado]]-7)</f>
        <v/>
      </c>
      <c r="M1828" s="53" t="str">
        <f>IF((Curso[[#This Row],[Estudado]]-15)&lt;$H$2,"",Curso[[#This Row],[Estudado]]-15)</f>
        <v/>
      </c>
      <c r="N1828" s="53" t="str">
        <f>IF((Curso[[#This Row],[Estudado]]-30)&lt;$H$2,"",Curso[[#This Row],[Estudado]]-30)</f>
        <v/>
      </c>
      <c r="O1828" s="53" t="str">
        <f>IF((Curso[[#This Row],[Estudado]]-60)&lt;$H$2,"",Curso[[#This Row],[Estudado]]-60)</f>
        <v/>
      </c>
      <c r="P1828" s="53" t="str">
        <f>IF((Curso[[#This Row],[Estudado]]-120)&lt;$H$2,"",Curso[[#This Row],[Estudado]]-120)</f>
        <v/>
      </c>
      <c r="Q1828" s="48"/>
    </row>
    <row r="1829" spans="1:17" x14ac:dyDescent="0.25">
      <c r="A1829" s="44">
        <f t="shared" si="88"/>
        <v>1828</v>
      </c>
      <c r="B1829" s="44" t="s">
        <v>2394</v>
      </c>
      <c r="C1829" s="44" t="s">
        <v>2310</v>
      </c>
      <c r="D1829" s="45">
        <v>5.0694444444444441E-3</v>
      </c>
      <c r="E1829" s="44"/>
      <c r="F1829" s="45">
        <f>Curso[[#This Row],[Tempo]]*$AG$4</f>
        <v>1.005370856685542E-2</v>
      </c>
      <c r="G1829" s="46">
        <f t="shared" si="87"/>
        <v>13.355273008458655</v>
      </c>
      <c r="H1829" s="47">
        <f>_xlfn.XLOOKUP(Curso[[#This Row],[Tempo Progr Acum]],Controle[Tempo Esperado Acum],Controle[Data corrida],,1,1)</f>
        <v>44851</v>
      </c>
      <c r="I1829" s="44"/>
      <c r="J1829" s="48">
        <f ca="1">IF(Curso[[#This Row],[Data Prevista]]&gt;TODAY(),0,IF(Curso[[#This Row],[Data Prevista]]=TODAY(),3,2))</f>
        <v>0</v>
      </c>
      <c r="K1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9" s="53" t="str">
        <f>IF((Curso[[#This Row],[Estudado]]-7)&lt;$H$2,"",Curso[[#This Row],[Estudado]]-7)</f>
        <v/>
      </c>
      <c r="M1829" s="53" t="str">
        <f>IF((Curso[[#This Row],[Estudado]]-15)&lt;$H$2,"",Curso[[#This Row],[Estudado]]-15)</f>
        <v/>
      </c>
      <c r="N1829" s="53" t="str">
        <f>IF((Curso[[#This Row],[Estudado]]-30)&lt;$H$2,"",Curso[[#This Row],[Estudado]]-30)</f>
        <v/>
      </c>
      <c r="O1829" s="53" t="str">
        <f>IF((Curso[[#This Row],[Estudado]]-60)&lt;$H$2,"",Curso[[#This Row],[Estudado]]-60)</f>
        <v/>
      </c>
      <c r="P1829" s="53" t="str">
        <f>IF((Curso[[#This Row],[Estudado]]-120)&lt;$H$2,"",Curso[[#This Row],[Estudado]]-120)</f>
        <v/>
      </c>
      <c r="Q1829" s="48"/>
    </row>
    <row r="1830" spans="1:17" x14ac:dyDescent="0.25">
      <c r="A1830" s="44">
        <f t="shared" si="88"/>
        <v>1829</v>
      </c>
      <c r="B1830" s="44" t="s">
        <v>2394</v>
      </c>
      <c r="C1830" s="44" t="s">
        <v>2311</v>
      </c>
      <c r="D1830" s="45">
        <v>3.7962962962962963E-3</v>
      </c>
      <c r="E1830" s="44"/>
      <c r="F1830" s="45">
        <f>Curso[[#This Row],[Tempo]]*$AG$4</f>
        <v>7.5288045888780315E-3</v>
      </c>
      <c r="G1830" s="46">
        <f t="shared" si="87"/>
        <v>13.362801813047533</v>
      </c>
      <c r="H1830" s="47">
        <f>_xlfn.XLOOKUP(Curso[[#This Row],[Tempo Progr Acum]],Controle[Tempo Esperado Acum],Controle[Data corrida],,1,1)</f>
        <v>44851</v>
      </c>
      <c r="I1830" s="44"/>
      <c r="J1830" s="48">
        <f ca="1">IF(Curso[[#This Row],[Data Prevista]]&gt;TODAY(),0,IF(Curso[[#This Row],[Data Prevista]]=TODAY(),3,2))</f>
        <v>0</v>
      </c>
      <c r="K1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0" s="53" t="str">
        <f>IF((Curso[[#This Row],[Estudado]]-7)&lt;$H$2,"",Curso[[#This Row],[Estudado]]-7)</f>
        <v/>
      </c>
      <c r="M1830" s="53" t="str">
        <f>IF((Curso[[#This Row],[Estudado]]-15)&lt;$H$2,"",Curso[[#This Row],[Estudado]]-15)</f>
        <v/>
      </c>
      <c r="N1830" s="53" t="str">
        <f>IF((Curso[[#This Row],[Estudado]]-30)&lt;$H$2,"",Curso[[#This Row],[Estudado]]-30)</f>
        <v/>
      </c>
      <c r="O1830" s="53" t="str">
        <f>IF((Curso[[#This Row],[Estudado]]-60)&lt;$H$2,"",Curso[[#This Row],[Estudado]]-60)</f>
        <v/>
      </c>
      <c r="P1830" s="53" t="str">
        <f>IF((Curso[[#This Row],[Estudado]]-120)&lt;$H$2,"",Curso[[#This Row],[Estudado]]-120)</f>
        <v/>
      </c>
      <c r="Q1830" s="48"/>
    </row>
    <row r="1831" spans="1:17" x14ac:dyDescent="0.25">
      <c r="A1831" s="44">
        <f t="shared" si="88"/>
        <v>1830</v>
      </c>
      <c r="B1831" s="44" t="s">
        <v>2394</v>
      </c>
      <c r="C1831" s="44" t="s">
        <v>2312</v>
      </c>
      <c r="D1831" s="45">
        <v>9.9537037037037042E-4</v>
      </c>
      <c r="E1831" s="44"/>
      <c r="F1831" s="45">
        <f>Curso[[#This Row],[Tempo]]*$AG$4</f>
        <v>1.9740158373277765E-3</v>
      </c>
      <c r="G1831" s="46">
        <f t="shared" si="87"/>
        <v>13.364775828884861</v>
      </c>
      <c r="H1831" s="47">
        <f>_xlfn.XLOOKUP(Curso[[#This Row],[Tempo Progr Acum]],Controle[Tempo Esperado Acum],Controle[Data corrida],,1,1)</f>
        <v>44851</v>
      </c>
      <c r="I1831" s="44"/>
      <c r="J1831" s="48">
        <f ca="1">IF(Curso[[#This Row],[Data Prevista]]&gt;TODAY(),0,IF(Curso[[#This Row],[Data Prevista]]=TODAY(),3,2))</f>
        <v>0</v>
      </c>
      <c r="K1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1" s="53" t="str">
        <f>IF((Curso[[#This Row],[Estudado]]-7)&lt;$H$2,"",Curso[[#This Row],[Estudado]]-7)</f>
        <v/>
      </c>
      <c r="M1831" s="53" t="str">
        <f>IF((Curso[[#This Row],[Estudado]]-15)&lt;$H$2,"",Curso[[#This Row],[Estudado]]-15)</f>
        <v/>
      </c>
      <c r="N1831" s="53" t="str">
        <f>IF((Curso[[#This Row],[Estudado]]-30)&lt;$H$2,"",Curso[[#This Row],[Estudado]]-30)</f>
        <v/>
      </c>
      <c r="O1831" s="53" t="str">
        <f>IF((Curso[[#This Row],[Estudado]]-60)&lt;$H$2,"",Curso[[#This Row],[Estudado]]-60)</f>
        <v/>
      </c>
      <c r="P1831" s="53" t="str">
        <f>IF((Curso[[#This Row],[Estudado]]-120)&lt;$H$2,"",Curso[[#This Row],[Estudado]]-120)</f>
        <v/>
      </c>
      <c r="Q1831" s="48"/>
    </row>
    <row r="1832" spans="1:17" x14ac:dyDescent="0.25">
      <c r="A1832" s="44">
        <f t="shared" si="88"/>
        <v>1831</v>
      </c>
      <c r="B1832" s="44" t="s">
        <v>2394</v>
      </c>
      <c r="C1832" s="44" t="s">
        <v>2313</v>
      </c>
      <c r="D1832" s="45">
        <v>1.0416666666666667E-3</v>
      </c>
      <c r="E1832" s="44"/>
      <c r="F1832" s="45">
        <f>Curso[[#This Row],[Tempo]]*$AG$4</f>
        <v>2.0658305274360452E-3</v>
      </c>
      <c r="G1832" s="46">
        <f t="shared" si="87"/>
        <v>13.366841659412296</v>
      </c>
      <c r="H1832" s="47">
        <f>_xlfn.XLOOKUP(Curso[[#This Row],[Tempo Progr Acum]],Controle[Tempo Esperado Acum],Controle[Data corrida],,1,1)</f>
        <v>44851</v>
      </c>
      <c r="I1832" s="44"/>
      <c r="J1832" s="48">
        <f ca="1">IF(Curso[[#This Row],[Data Prevista]]&gt;TODAY(),0,IF(Curso[[#This Row],[Data Prevista]]=TODAY(),3,2))</f>
        <v>0</v>
      </c>
      <c r="K1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2" s="53" t="str">
        <f>IF((Curso[[#This Row],[Estudado]]-7)&lt;$H$2,"",Curso[[#This Row],[Estudado]]-7)</f>
        <v/>
      </c>
      <c r="M1832" s="53" t="str">
        <f>IF((Curso[[#This Row],[Estudado]]-15)&lt;$H$2,"",Curso[[#This Row],[Estudado]]-15)</f>
        <v/>
      </c>
      <c r="N1832" s="53" t="str">
        <f>IF((Curso[[#This Row],[Estudado]]-30)&lt;$H$2,"",Curso[[#This Row],[Estudado]]-30)</f>
        <v/>
      </c>
      <c r="O1832" s="53" t="str">
        <f>IF((Curso[[#This Row],[Estudado]]-60)&lt;$H$2,"",Curso[[#This Row],[Estudado]]-60)</f>
        <v/>
      </c>
      <c r="P1832" s="53" t="str">
        <f>IF((Curso[[#This Row],[Estudado]]-120)&lt;$H$2,"",Curso[[#This Row],[Estudado]]-120)</f>
        <v/>
      </c>
      <c r="Q1832" s="48"/>
    </row>
    <row r="1833" spans="1:17" x14ac:dyDescent="0.25">
      <c r="A1833" s="44">
        <f t="shared" si="88"/>
        <v>1832</v>
      </c>
      <c r="B1833" s="44" t="s">
        <v>2394</v>
      </c>
      <c r="C1833" s="44" t="s">
        <v>2314</v>
      </c>
      <c r="D1833" s="45">
        <v>5.5208333333333333E-3</v>
      </c>
      <c r="E1833" s="44"/>
      <c r="F1833" s="45">
        <f>Curso[[#This Row],[Tempo]]*$AG$4</f>
        <v>1.094890179541104E-2</v>
      </c>
      <c r="G1833" s="46">
        <f t="shared" si="87"/>
        <v>13.377790561207707</v>
      </c>
      <c r="H1833" s="47">
        <f>_xlfn.XLOOKUP(Curso[[#This Row],[Tempo Progr Acum]],Controle[Tempo Esperado Acum],Controle[Data corrida],,1,1)</f>
        <v>44851</v>
      </c>
      <c r="I1833" s="44"/>
      <c r="J1833" s="48">
        <f ca="1">IF(Curso[[#This Row],[Data Prevista]]&gt;TODAY(),0,IF(Curso[[#This Row],[Data Prevista]]=TODAY(),3,2))</f>
        <v>0</v>
      </c>
      <c r="K1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3" s="53" t="str">
        <f>IF((Curso[[#This Row],[Estudado]]-7)&lt;$H$2,"",Curso[[#This Row],[Estudado]]-7)</f>
        <v/>
      </c>
      <c r="M1833" s="53" t="str">
        <f>IF((Curso[[#This Row],[Estudado]]-15)&lt;$H$2,"",Curso[[#This Row],[Estudado]]-15)</f>
        <v/>
      </c>
      <c r="N1833" s="53" t="str">
        <f>IF((Curso[[#This Row],[Estudado]]-30)&lt;$H$2,"",Curso[[#This Row],[Estudado]]-30)</f>
        <v/>
      </c>
      <c r="O1833" s="53" t="str">
        <f>IF((Curso[[#This Row],[Estudado]]-60)&lt;$H$2,"",Curso[[#This Row],[Estudado]]-60)</f>
        <v/>
      </c>
      <c r="P1833" s="53" t="str">
        <f>IF((Curso[[#This Row],[Estudado]]-120)&lt;$H$2,"",Curso[[#This Row],[Estudado]]-120)</f>
        <v/>
      </c>
      <c r="Q1833" s="48"/>
    </row>
    <row r="1834" spans="1:17" x14ac:dyDescent="0.25">
      <c r="A1834" s="44">
        <f t="shared" si="88"/>
        <v>1833</v>
      </c>
      <c r="B1834" s="44" t="s">
        <v>2394</v>
      </c>
      <c r="C1834" s="44" t="s">
        <v>2315</v>
      </c>
      <c r="D1834" s="45">
        <v>5.0231481481481481E-3</v>
      </c>
      <c r="E1834" s="44"/>
      <c r="F1834" s="45">
        <f>Curso[[#This Row],[Tempo]]*$AG$4</f>
        <v>9.9618938767471518E-3</v>
      </c>
      <c r="G1834" s="46">
        <f t="shared" si="87"/>
        <v>13.387752455084454</v>
      </c>
      <c r="H1834" s="47">
        <f>_xlfn.XLOOKUP(Curso[[#This Row],[Tempo Progr Acum]],Controle[Tempo Esperado Acum],Controle[Data corrida],,1,1)</f>
        <v>44851</v>
      </c>
      <c r="I1834" s="44"/>
      <c r="J1834" s="48">
        <f ca="1">IF(Curso[[#This Row],[Data Prevista]]&gt;TODAY(),0,IF(Curso[[#This Row],[Data Prevista]]=TODAY(),3,2))</f>
        <v>0</v>
      </c>
      <c r="K1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4" s="53" t="str">
        <f>IF((Curso[[#This Row],[Estudado]]-7)&lt;$H$2,"",Curso[[#This Row],[Estudado]]-7)</f>
        <v/>
      </c>
      <c r="M1834" s="53" t="str">
        <f>IF((Curso[[#This Row],[Estudado]]-15)&lt;$H$2,"",Curso[[#This Row],[Estudado]]-15)</f>
        <v/>
      </c>
      <c r="N1834" s="53" t="str">
        <f>IF((Curso[[#This Row],[Estudado]]-30)&lt;$H$2,"",Curso[[#This Row],[Estudado]]-30)</f>
        <v/>
      </c>
      <c r="O1834" s="53" t="str">
        <f>IF((Curso[[#This Row],[Estudado]]-60)&lt;$H$2,"",Curso[[#This Row],[Estudado]]-60)</f>
        <v/>
      </c>
      <c r="P1834" s="53" t="str">
        <f>IF((Curso[[#This Row],[Estudado]]-120)&lt;$H$2,"",Curso[[#This Row],[Estudado]]-120)</f>
        <v/>
      </c>
      <c r="Q1834" s="48"/>
    </row>
    <row r="1835" spans="1:17" x14ac:dyDescent="0.25">
      <c r="A1835" s="44">
        <f t="shared" si="88"/>
        <v>1834</v>
      </c>
      <c r="B1835" s="44" t="s">
        <v>2394</v>
      </c>
      <c r="C1835" s="44" t="s">
        <v>2316</v>
      </c>
      <c r="D1835" s="45">
        <v>6.1805555555555555E-3</v>
      </c>
      <c r="E1835" s="44"/>
      <c r="F1835" s="45">
        <f>Curso[[#This Row],[Tempo]]*$AG$4</f>
        <v>1.2257261129453868E-2</v>
      </c>
      <c r="G1835" s="46">
        <f t="shared" si="87"/>
        <v>13.400009716213908</v>
      </c>
      <c r="H1835" s="47">
        <f>_xlfn.XLOOKUP(Curso[[#This Row],[Tempo Progr Acum]],Controle[Tempo Esperado Acum],Controle[Data corrida],,1,1)</f>
        <v>44851</v>
      </c>
      <c r="I1835" s="44"/>
      <c r="J1835" s="48">
        <f ca="1">IF(Curso[[#This Row],[Data Prevista]]&gt;TODAY(),0,IF(Curso[[#This Row],[Data Prevista]]=TODAY(),3,2))</f>
        <v>0</v>
      </c>
      <c r="K1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5" s="53" t="str">
        <f>IF((Curso[[#This Row],[Estudado]]-7)&lt;$H$2,"",Curso[[#This Row],[Estudado]]-7)</f>
        <v/>
      </c>
      <c r="M1835" s="53" t="str">
        <f>IF((Curso[[#This Row],[Estudado]]-15)&lt;$H$2,"",Curso[[#This Row],[Estudado]]-15)</f>
        <v/>
      </c>
      <c r="N1835" s="53" t="str">
        <f>IF((Curso[[#This Row],[Estudado]]-30)&lt;$H$2,"",Curso[[#This Row],[Estudado]]-30)</f>
        <v/>
      </c>
      <c r="O1835" s="53" t="str">
        <f>IF((Curso[[#This Row],[Estudado]]-60)&lt;$H$2,"",Curso[[#This Row],[Estudado]]-60)</f>
        <v/>
      </c>
      <c r="P1835" s="53" t="str">
        <f>IF((Curso[[#This Row],[Estudado]]-120)&lt;$H$2,"",Curso[[#This Row],[Estudado]]-120)</f>
        <v/>
      </c>
      <c r="Q1835" s="48"/>
    </row>
    <row r="1836" spans="1:17" x14ac:dyDescent="0.25">
      <c r="A1836" s="44">
        <f t="shared" si="88"/>
        <v>1835</v>
      </c>
      <c r="B1836" s="44" t="s">
        <v>2394</v>
      </c>
      <c r="C1836" s="44" t="s">
        <v>2317</v>
      </c>
      <c r="D1836" s="45">
        <v>4.9189814814814816E-3</v>
      </c>
      <c r="E1836" s="44"/>
      <c r="F1836" s="45">
        <f>Curso[[#This Row],[Tempo]]*$AG$4</f>
        <v>9.7553108240035474E-3</v>
      </c>
      <c r="G1836" s="46">
        <f t="shared" si="87"/>
        <v>13.409765027037912</v>
      </c>
      <c r="H1836" s="47">
        <f>_xlfn.XLOOKUP(Curso[[#This Row],[Tempo Progr Acum]],Controle[Tempo Esperado Acum],Controle[Data corrida],,1,1)</f>
        <v>44851</v>
      </c>
      <c r="I1836" s="44"/>
      <c r="J1836" s="48">
        <f ca="1">IF(Curso[[#This Row],[Data Prevista]]&gt;TODAY(),0,IF(Curso[[#This Row],[Data Prevista]]=TODAY(),3,2))</f>
        <v>0</v>
      </c>
      <c r="K1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6" s="53" t="str">
        <f>IF((Curso[[#This Row],[Estudado]]-7)&lt;$H$2,"",Curso[[#This Row],[Estudado]]-7)</f>
        <v/>
      </c>
      <c r="M1836" s="53" t="str">
        <f>IF((Curso[[#This Row],[Estudado]]-15)&lt;$H$2,"",Curso[[#This Row],[Estudado]]-15)</f>
        <v/>
      </c>
      <c r="N1836" s="53" t="str">
        <f>IF((Curso[[#This Row],[Estudado]]-30)&lt;$H$2,"",Curso[[#This Row],[Estudado]]-30)</f>
        <v/>
      </c>
      <c r="O1836" s="53" t="str">
        <f>IF((Curso[[#This Row],[Estudado]]-60)&lt;$H$2,"",Curso[[#This Row],[Estudado]]-60)</f>
        <v/>
      </c>
      <c r="P1836" s="53" t="str">
        <f>IF((Curso[[#This Row],[Estudado]]-120)&lt;$H$2,"",Curso[[#This Row],[Estudado]]-120)</f>
        <v/>
      </c>
      <c r="Q1836" s="48"/>
    </row>
    <row r="1837" spans="1:17" x14ac:dyDescent="0.25">
      <c r="A1837" s="44">
        <f t="shared" si="88"/>
        <v>1836</v>
      </c>
      <c r="B1837" s="44" t="s">
        <v>2394</v>
      </c>
      <c r="C1837" s="44" t="s">
        <v>2318</v>
      </c>
      <c r="D1837" s="45">
        <v>2.7430555555555554E-3</v>
      </c>
      <c r="E1837" s="44"/>
      <c r="F1837" s="45">
        <f>Curso[[#This Row],[Tempo]]*$AG$4</f>
        <v>5.4400203889149188E-3</v>
      </c>
      <c r="G1837" s="46">
        <f t="shared" si="87"/>
        <v>13.415205047426827</v>
      </c>
      <c r="H1837" s="47">
        <f>_xlfn.XLOOKUP(Curso[[#This Row],[Tempo Progr Acum]],Controle[Tempo Esperado Acum],Controle[Data corrida],,1,1)</f>
        <v>44851</v>
      </c>
      <c r="I1837" s="44"/>
      <c r="J1837" s="48">
        <f ca="1">IF(Curso[[#This Row],[Data Prevista]]&gt;TODAY(),0,IF(Curso[[#This Row],[Data Prevista]]=TODAY(),3,2))</f>
        <v>0</v>
      </c>
      <c r="K1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7" s="53" t="str">
        <f>IF((Curso[[#This Row],[Estudado]]-7)&lt;$H$2,"",Curso[[#This Row],[Estudado]]-7)</f>
        <v/>
      </c>
      <c r="M1837" s="53" t="str">
        <f>IF((Curso[[#This Row],[Estudado]]-15)&lt;$H$2,"",Curso[[#This Row],[Estudado]]-15)</f>
        <v/>
      </c>
      <c r="N1837" s="53" t="str">
        <f>IF((Curso[[#This Row],[Estudado]]-30)&lt;$H$2,"",Curso[[#This Row],[Estudado]]-30)</f>
        <v/>
      </c>
      <c r="O1837" s="53" t="str">
        <f>IF((Curso[[#This Row],[Estudado]]-60)&lt;$H$2,"",Curso[[#This Row],[Estudado]]-60)</f>
        <v/>
      </c>
      <c r="P1837" s="53" t="str">
        <f>IF((Curso[[#This Row],[Estudado]]-120)&lt;$H$2,"",Curso[[#This Row],[Estudado]]-120)</f>
        <v/>
      </c>
      <c r="Q1837" s="48"/>
    </row>
    <row r="1838" spans="1:17" x14ac:dyDescent="0.25">
      <c r="A1838" s="44">
        <f t="shared" si="88"/>
        <v>1837</v>
      </c>
      <c r="B1838" s="44" t="s">
        <v>2394</v>
      </c>
      <c r="C1838" s="44" t="s">
        <v>2319</v>
      </c>
      <c r="D1838" s="45">
        <v>3.6805555555555554E-3</v>
      </c>
      <c r="E1838" s="44"/>
      <c r="F1838" s="45">
        <f>Curso[[#This Row],[Tempo]]*$AG$4</f>
        <v>7.29926786360736E-3</v>
      </c>
      <c r="G1838" s="46">
        <f t="shared" si="87"/>
        <v>13.422504315290434</v>
      </c>
      <c r="H1838" s="47">
        <f>_xlfn.XLOOKUP(Curso[[#This Row],[Tempo Progr Acum]],Controle[Tempo Esperado Acum],Controle[Data corrida],,1,1)</f>
        <v>44851</v>
      </c>
      <c r="I1838" s="44"/>
      <c r="J1838" s="48">
        <f ca="1">IF(Curso[[#This Row],[Data Prevista]]&gt;TODAY(),0,IF(Curso[[#This Row],[Data Prevista]]=TODAY(),3,2))</f>
        <v>0</v>
      </c>
      <c r="K1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8" s="53" t="str">
        <f>IF((Curso[[#This Row],[Estudado]]-7)&lt;$H$2,"",Curso[[#This Row],[Estudado]]-7)</f>
        <v/>
      </c>
      <c r="M1838" s="53" t="str">
        <f>IF((Curso[[#This Row],[Estudado]]-15)&lt;$H$2,"",Curso[[#This Row],[Estudado]]-15)</f>
        <v/>
      </c>
      <c r="N1838" s="53" t="str">
        <f>IF((Curso[[#This Row],[Estudado]]-30)&lt;$H$2,"",Curso[[#This Row],[Estudado]]-30)</f>
        <v/>
      </c>
      <c r="O1838" s="53" t="str">
        <f>IF((Curso[[#This Row],[Estudado]]-60)&lt;$H$2,"",Curso[[#This Row],[Estudado]]-60)</f>
        <v/>
      </c>
      <c r="P1838" s="53" t="str">
        <f>IF((Curso[[#This Row],[Estudado]]-120)&lt;$H$2,"",Curso[[#This Row],[Estudado]]-120)</f>
        <v/>
      </c>
      <c r="Q1838" s="48"/>
    </row>
    <row r="1839" spans="1:17" x14ac:dyDescent="0.25">
      <c r="A1839" s="44">
        <f t="shared" si="88"/>
        <v>1838</v>
      </c>
      <c r="B1839" s="44" t="s">
        <v>2394</v>
      </c>
      <c r="C1839" s="44" t="s">
        <v>2320</v>
      </c>
      <c r="D1839" s="45">
        <v>5.0578703703703697E-3</v>
      </c>
      <c r="E1839" s="44"/>
      <c r="F1839" s="45">
        <f>Curso[[#This Row],[Tempo]]*$AG$4</f>
        <v>1.0030754894328352E-2</v>
      </c>
      <c r="G1839" s="46">
        <f t="shared" si="87"/>
        <v>13.432535070184763</v>
      </c>
      <c r="H1839" s="47">
        <f>_xlfn.XLOOKUP(Curso[[#This Row],[Tempo Progr Acum]],Controle[Tempo Esperado Acum],Controle[Data corrida],,1,1)</f>
        <v>44852</v>
      </c>
      <c r="I1839" s="44"/>
      <c r="J1839" s="48">
        <f ca="1">IF(Curso[[#This Row],[Data Prevista]]&gt;TODAY(),0,IF(Curso[[#This Row],[Data Prevista]]=TODAY(),3,2))</f>
        <v>0</v>
      </c>
      <c r="K1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9" s="53" t="str">
        <f>IF((Curso[[#This Row],[Estudado]]-7)&lt;$H$2,"",Curso[[#This Row],[Estudado]]-7)</f>
        <v/>
      </c>
      <c r="M1839" s="53" t="str">
        <f>IF((Curso[[#This Row],[Estudado]]-15)&lt;$H$2,"",Curso[[#This Row],[Estudado]]-15)</f>
        <v/>
      </c>
      <c r="N1839" s="53" t="str">
        <f>IF((Curso[[#This Row],[Estudado]]-30)&lt;$H$2,"",Curso[[#This Row],[Estudado]]-30)</f>
        <v/>
      </c>
      <c r="O1839" s="53" t="str">
        <f>IF((Curso[[#This Row],[Estudado]]-60)&lt;$H$2,"",Curso[[#This Row],[Estudado]]-60)</f>
        <v/>
      </c>
      <c r="P1839" s="53" t="str">
        <f>IF((Curso[[#This Row],[Estudado]]-120)&lt;$H$2,"",Curso[[#This Row],[Estudado]]-120)</f>
        <v/>
      </c>
      <c r="Q1839" s="48"/>
    </row>
    <row r="1840" spans="1:17" x14ac:dyDescent="0.25">
      <c r="A1840" s="44">
        <f t="shared" si="88"/>
        <v>1839</v>
      </c>
      <c r="B1840" s="44" t="s">
        <v>2394</v>
      </c>
      <c r="C1840" s="44" t="s">
        <v>2321</v>
      </c>
      <c r="D1840" s="45">
        <v>2.3379629629629631E-3</v>
      </c>
      <c r="E1840" s="44"/>
      <c r="F1840" s="45">
        <f>Curso[[#This Row],[Tempo]]*$AG$4</f>
        <v>4.6366418504675683E-3</v>
      </c>
      <c r="G1840" s="46">
        <f t="shared" si="87"/>
        <v>13.43717171203523</v>
      </c>
      <c r="H1840" s="47">
        <f>_xlfn.XLOOKUP(Curso[[#This Row],[Tempo Progr Acum]],Controle[Tempo Esperado Acum],Controle[Data corrida],,1,1)</f>
        <v>44852</v>
      </c>
      <c r="I1840" s="44"/>
      <c r="J1840" s="48">
        <f ca="1">IF(Curso[[#This Row],[Data Prevista]]&gt;TODAY(),0,IF(Curso[[#This Row],[Data Prevista]]=TODAY(),3,2))</f>
        <v>0</v>
      </c>
      <c r="K1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0" s="53" t="str">
        <f>IF((Curso[[#This Row],[Estudado]]-7)&lt;$H$2,"",Curso[[#This Row],[Estudado]]-7)</f>
        <v/>
      </c>
      <c r="M1840" s="53" t="str">
        <f>IF((Curso[[#This Row],[Estudado]]-15)&lt;$H$2,"",Curso[[#This Row],[Estudado]]-15)</f>
        <v/>
      </c>
      <c r="N1840" s="53" t="str">
        <f>IF((Curso[[#This Row],[Estudado]]-30)&lt;$H$2,"",Curso[[#This Row],[Estudado]]-30)</f>
        <v/>
      </c>
      <c r="O1840" s="53" t="str">
        <f>IF((Curso[[#This Row],[Estudado]]-60)&lt;$H$2,"",Curso[[#This Row],[Estudado]]-60)</f>
        <v/>
      </c>
      <c r="P1840" s="53" t="str">
        <f>IF((Curso[[#This Row],[Estudado]]-120)&lt;$H$2,"",Curso[[#This Row],[Estudado]]-120)</f>
        <v/>
      </c>
      <c r="Q1840" s="48"/>
    </row>
    <row r="1841" spans="1:17" x14ac:dyDescent="0.25">
      <c r="A1841" s="44">
        <f t="shared" si="88"/>
        <v>1840</v>
      </c>
      <c r="B1841" s="44" t="s">
        <v>2394</v>
      </c>
      <c r="C1841" s="44" t="s">
        <v>2322</v>
      </c>
      <c r="D1841" s="45">
        <v>0</v>
      </c>
      <c r="E1841" s="44"/>
      <c r="F1841" s="45">
        <f>Curso[[#This Row],[Tempo]]*$AG$4</f>
        <v>0</v>
      </c>
      <c r="G1841" s="46">
        <f t="shared" si="87"/>
        <v>13.43717171203523</v>
      </c>
      <c r="H1841" s="47">
        <f>_xlfn.XLOOKUP(Curso[[#This Row],[Tempo Progr Acum]],Controle[Tempo Esperado Acum],Controle[Data corrida],,1,1)</f>
        <v>44852</v>
      </c>
      <c r="I1841" s="44"/>
      <c r="J1841" s="48">
        <f ca="1">IF(Curso[[#This Row],[Data Prevista]]&gt;TODAY(),0,IF(Curso[[#This Row],[Data Prevista]]=TODAY(),3,2))</f>
        <v>0</v>
      </c>
      <c r="K1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1" s="53" t="str">
        <f>IF((Curso[[#This Row],[Estudado]]-7)&lt;$H$2,"",Curso[[#This Row],[Estudado]]-7)</f>
        <v/>
      </c>
      <c r="M1841" s="53" t="str">
        <f>IF((Curso[[#This Row],[Estudado]]-15)&lt;$H$2,"",Curso[[#This Row],[Estudado]]-15)</f>
        <v/>
      </c>
      <c r="N1841" s="53" t="str">
        <f>IF((Curso[[#This Row],[Estudado]]-30)&lt;$H$2,"",Curso[[#This Row],[Estudado]]-30)</f>
        <v/>
      </c>
      <c r="O1841" s="53" t="str">
        <f>IF((Curso[[#This Row],[Estudado]]-60)&lt;$H$2,"",Curso[[#This Row],[Estudado]]-60)</f>
        <v/>
      </c>
      <c r="P1841" s="53" t="str">
        <f>IF((Curso[[#This Row],[Estudado]]-120)&lt;$H$2,"",Curso[[#This Row],[Estudado]]-120)</f>
        <v/>
      </c>
      <c r="Q1841" s="48"/>
    </row>
    <row r="1842" spans="1:17" x14ac:dyDescent="0.25">
      <c r="A1842" s="44">
        <f t="shared" si="88"/>
        <v>1841</v>
      </c>
      <c r="B1842" s="44" t="s">
        <v>2394</v>
      </c>
      <c r="C1842" s="44" t="s">
        <v>2323</v>
      </c>
      <c r="D1842" s="45">
        <v>0</v>
      </c>
      <c r="E1842" s="44"/>
      <c r="F1842" s="45">
        <f>Curso[[#This Row],[Tempo]]*$AG$4</f>
        <v>0</v>
      </c>
      <c r="G1842" s="46">
        <f t="shared" si="87"/>
        <v>13.43717171203523</v>
      </c>
      <c r="H1842" s="47">
        <f>_xlfn.XLOOKUP(Curso[[#This Row],[Tempo Progr Acum]],Controle[Tempo Esperado Acum],Controle[Data corrida],,1,1)</f>
        <v>44852</v>
      </c>
      <c r="I1842" s="44"/>
      <c r="J1842" s="48">
        <f ca="1">IF(Curso[[#This Row],[Data Prevista]]&gt;TODAY(),0,IF(Curso[[#This Row],[Data Prevista]]=TODAY(),3,2))</f>
        <v>0</v>
      </c>
      <c r="K1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2" s="53" t="str">
        <f>IF((Curso[[#This Row],[Estudado]]-7)&lt;$H$2,"",Curso[[#This Row],[Estudado]]-7)</f>
        <v/>
      </c>
      <c r="M1842" s="53" t="str">
        <f>IF((Curso[[#This Row],[Estudado]]-15)&lt;$H$2,"",Curso[[#This Row],[Estudado]]-15)</f>
        <v/>
      </c>
      <c r="N1842" s="53" t="str">
        <f>IF((Curso[[#This Row],[Estudado]]-30)&lt;$H$2,"",Curso[[#This Row],[Estudado]]-30)</f>
        <v/>
      </c>
      <c r="O1842" s="53" t="str">
        <f>IF((Curso[[#This Row],[Estudado]]-60)&lt;$H$2,"",Curso[[#This Row],[Estudado]]-60)</f>
        <v/>
      </c>
      <c r="P1842" s="53" t="str">
        <f>IF((Curso[[#This Row],[Estudado]]-120)&lt;$H$2,"",Curso[[#This Row],[Estudado]]-120)</f>
        <v/>
      </c>
      <c r="Q1842" s="48"/>
    </row>
    <row r="1843" spans="1:17" x14ac:dyDescent="0.25">
      <c r="A1843" s="44">
        <f t="shared" si="88"/>
        <v>1842</v>
      </c>
      <c r="B1843" s="44" t="s">
        <v>2394</v>
      </c>
      <c r="C1843" s="44" t="s">
        <v>2324</v>
      </c>
      <c r="D1843" s="45">
        <v>1.4004629629629629E-3</v>
      </c>
      <c r="E1843" s="44"/>
      <c r="F1843" s="45">
        <f>Curso[[#This Row],[Tempo]]*$AG$4</f>
        <v>2.7773943757751275E-3</v>
      </c>
      <c r="G1843" s="46">
        <f t="shared" si="87"/>
        <v>13.439949106411005</v>
      </c>
      <c r="H1843" s="47">
        <f>_xlfn.XLOOKUP(Curso[[#This Row],[Tempo Progr Acum]],Controle[Tempo Esperado Acum],Controle[Data corrida],,1,1)</f>
        <v>44852</v>
      </c>
      <c r="I1843" s="44"/>
      <c r="J1843" s="48">
        <f ca="1">IF(Curso[[#This Row],[Data Prevista]]&gt;TODAY(),0,IF(Curso[[#This Row],[Data Prevista]]=TODAY(),3,2))</f>
        <v>0</v>
      </c>
      <c r="K1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3" s="53" t="str">
        <f>IF((Curso[[#This Row],[Estudado]]-7)&lt;$H$2,"",Curso[[#This Row],[Estudado]]-7)</f>
        <v/>
      </c>
      <c r="M1843" s="53" t="str">
        <f>IF((Curso[[#This Row],[Estudado]]-15)&lt;$H$2,"",Curso[[#This Row],[Estudado]]-15)</f>
        <v/>
      </c>
      <c r="N1843" s="53" t="str">
        <f>IF((Curso[[#This Row],[Estudado]]-30)&lt;$H$2,"",Curso[[#This Row],[Estudado]]-30)</f>
        <v/>
      </c>
      <c r="O1843" s="53" t="str">
        <f>IF((Curso[[#This Row],[Estudado]]-60)&lt;$H$2,"",Curso[[#This Row],[Estudado]]-60)</f>
        <v/>
      </c>
      <c r="P1843" s="53" t="str">
        <f>IF((Curso[[#This Row],[Estudado]]-120)&lt;$H$2,"",Curso[[#This Row],[Estudado]]-120)</f>
        <v/>
      </c>
      <c r="Q1843" s="48"/>
    </row>
    <row r="1844" spans="1:17" x14ac:dyDescent="0.25">
      <c r="A1844" s="44">
        <f t="shared" si="88"/>
        <v>1843</v>
      </c>
      <c r="B1844" s="44" t="s">
        <v>2394</v>
      </c>
      <c r="C1844" s="44" t="s">
        <v>2325</v>
      </c>
      <c r="D1844" s="45">
        <v>2.9398148148148148E-3</v>
      </c>
      <c r="E1844" s="44"/>
      <c r="F1844" s="45">
        <f>Curso[[#This Row],[Tempo]]*$AG$4</f>
        <v>5.8302328218750614E-3</v>
      </c>
      <c r="G1844" s="46">
        <f t="shared" si="87"/>
        <v>13.44577933923288</v>
      </c>
      <c r="H1844" s="47">
        <f>_xlfn.XLOOKUP(Curso[[#This Row],[Tempo Progr Acum]],Controle[Tempo Esperado Acum],Controle[Data corrida],,1,1)</f>
        <v>44852</v>
      </c>
      <c r="I1844" s="44"/>
      <c r="J1844" s="48">
        <f ca="1">IF(Curso[[#This Row],[Data Prevista]]&gt;TODAY(),0,IF(Curso[[#This Row],[Data Prevista]]=TODAY(),3,2))</f>
        <v>0</v>
      </c>
      <c r="K1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4" s="53" t="str">
        <f>IF((Curso[[#This Row],[Estudado]]-7)&lt;$H$2,"",Curso[[#This Row],[Estudado]]-7)</f>
        <v/>
      </c>
      <c r="M1844" s="53" t="str">
        <f>IF((Curso[[#This Row],[Estudado]]-15)&lt;$H$2,"",Curso[[#This Row],[Estudado]]-15)</f>
        <v/>
      </c>
      <c r="N1844" s="53" t="str">
        <f>IF((Curso[[#This Row],[Estudado]]-30)&lt;$H$2,"",Curso[[#This Row],[Estudado]]-30)</f>
        <v/>
      </c>
      <c r="O1844" s="53" t="str">
        <f>IF((Curso[[#This Row],[Estudado]]-60)&lt;$H$2,"",Curso[[#This Row],[Estudado]]-60)</f>
        <v/>
      </c>
      <c r="P1844" s="53" t="str">
        <f>IF((Curso[[#This Row],[Estudado]]-120)&lt;$H$2,"",Curso[[#This Row],[Estudado]]-120)</f>
        <v/>
      </c>
      <c r="Q1844" s="48"/>
    </row>
    <row r="1845" spans="1:17" x14ac:dyDescent="0.25">
      <c r="A1845" s="44">
        <f t="shared" si="88"/>
        <v>1844</v>
      </c>
      <c r="B1845" s="44" t="s">
        <v>2394</v>
      </c>
      <c r="C1845" s="44" t="s">
        <v>2326</v>
      </c>
      <c r="D1845" s="45">
        <v>2.1064814814814813E-3</v>
      </c>
      <c r="E1845" s="44"/>
      <c r="F1845" s="45">
        <f>Curso[[#This Row],[Tempo]]*$AG$4</f>
        <v>4.1775683999262245E-3</v>
      </c>
      <c r="G1845" s="46">
        <f t="shared" si="87"/>
        <v>13.449956907632806</v>
      </c>
      <c r="H1845" s="47">
        <f>_xlfn.XLOOKUP(Curso[[#This Row],[Tempo Progr Acum]],Controle[Tempo Esperado Acum],Controle[Data corrida],,1,1)</f>
        <v>44852</v>
      </c>
      <c r="I1845" s="44"/>
      <c r="J1845" s="48">
        <f ca="1">IF(Curso[[#This Row],[Data Prevista]]&gt;TODAY(),0,IF(Curso[[#This Row],[Data Prevista]]=TODAY(),3,2))</f>
        <v>0</v>
      </c>
      <c r="K1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5" s="53" t="str">
        <f>IF((Curso[[#This Row],[Estudado]]-7)&lt;$H$2,"",Curso[[#This Row],[Estudado]]-7)</f>
        <v/>
      </c>
      <c r="M1845" s="53" t="str">
        <f>IF((Curso[[#This Row],[Estudado]]-15)&lt;$H$2,"",Curso[[#This Row],[Estudado]]-15)</f>
        <v/>
      </c>
      <c r="N1845" s="53" t="str">
        <f>IF((Curso[[#This Row],[Estudado]]-30)&lt;$H$2,"",Curso[[#This Row],[Estudado]]-30)</f>
        <v/>
      </c>
      <c r="O1845" s="53" t="str">
        <f>IF((Curso[[#This Row],[Estudado]]-60)&lt;$H$2,"",Curso[[#This Row],[Estudado]]-60)</f>
        <v/>
      </c>
      <c r="P1845" s="53" t="str">
        <f>IF((Curso[[#This Row],[Estudado]]-120)&lt;$H$2,"",Curso[[#This Row],[Estudado]]-120)</f>
        <v/>
      </c>
      <c r="Q1845" s="48"/>
    </row>
    <row r="1846" spans="1:17" x14ac:dyDescent="0.25">
      <c r="A1846" s="44">
        <f t="shared" si="88"/>
        <v>1845</v>
      </c>
      <c r="B1846" s="44" t="s">
        <v>2394</v>
      </c>
      <c r="C1846" s="44" t="s">
        <v>2327</v>
      </c>
      <c r="D1846" s="45">
        <v>1.8287037037037037E-3</v>
      </c>
      <c r="E1846" s="44"/>
      <c r="F1846" s="45">
        <f>Curso[[#This Row],[Tempo]]*$AG$4</f>
        <v>3.6266802592766129E-3</v>
      </c>
      <c r="G1846" s="46">
        <f t="shared" si="87"/>
        <v>13.453583587892084</v>
      </c>
      <c r="H1846" s="47">
        <f>_xlfn.XLOOKUP(Curso[[#This Row],[Tempo Progr Acum]],Controle[Tempo Esperado Acum],Controle[Data corrida],,1,1)</f>
        <v>44852</v>
      </c>
      <c r="I1846" s="44"/>
      <c r="J1846" s="48">
        <f ca="1">IF(Curso[[#This Row],[Data Prevista]]&gt;TODAY(),0,IF(Curso[[#This Row],[Data Prevista]]=TODAY(),3,2))</f>
        <v>0</v>
      </c>
      <c r="K1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6" s="53" t="str">
        <f>IF((Curso[[#This Row],[Estudado]]-7)&lt;$H$2,"",Curso[[#This Row],[Estudado]]-7)</f>
        <v/>
      </c>
      <c r="M1846" s="53" t="str">
        <f>IF((Curso[[#This Row],[Estudado]]-15)&lt;$H$2,"",Curso[[#This Row],[Estudado]]-15)</f>
        <v/>
      </c>
      <c r="N1846" s="53" t="str">
        <f>IF((Curso[[#This Row],[Estudado]]-30)&lt;$H$2,"",Curso[[#This Row],[Estudado]]-30)</f>
        <v/>
      </c>
      <c r="O1846" s="53" t="str">
        <f>IF((Curso[[#This Row],[Estudado]]-60)&lt;$H$2,"",Curso[[#This Row],[Estudado]]-60)</f>
        <v/>
      </c>
      <c r="P1846" s="53" t="str">
        <f>IF((Curso[[#This Row],[Estudado]]-120)&lt;$H$2,"",Curso[[#This Row],[Estudado]]-120)</f>
        <v/>
      </c>
      <c r="Q1846" s="48"/>
    </row>
    <row r="1847" spans="1:17" x14ac:dyDescent="0.25">
      <c r="A1847" s="44">
        <f t="shared" si="88"/>
        <v>1846</v>
      </c>
      <c r="B1847" s="44" t="s">
        <v>2394</v>
      </c>
      <c r="C1847" s="44" t="s">
        <v>2328</v>
      </c>
      <c r="D1847" s="45">
        <v>4.2129629629629626E-3</v>
      </c>
      <c r="E1847" s="44"/>
      <c r="F1847" s="45">
        <f>Curso[[#This Row],[Tempo]]*$AG$4</f>
        <v>8.355136799852449E-3</v>
      </c>
      <c r="G1847" s="46">
        <f t="shared" si="87"/>
        <v>13.461938724691937</v>
      </c>
      <c r="H1847" s="47">
        <f>_xlfn.XLOOKUP(Curso[[#This Row],[Tempo Progr Acum]],Controle[Tempo Esperado Acum],Controle[Data corrida],,1,1)</f>
        <v>44852</v>
      </c>
      <c r="I1847" s="44"/>
      <c r="J1847" s="48">
        <f ca="1">IF(Curso[[#This Row],[Data Prevista]]&gt;TODAY(),0,IF(Curso[[#This Row],[Data Prevista]]=TODAY(),3,2))</f>
        <v>0</v>
      </c>
      <c r="K1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7" s="53" t="str">
        <f>IF((Curso[[#This Row],[Estudado]]-7)&lt;$H$2,"",Curso[[#This Row],[Estudado]]-7)</f>
        <v/>
      </c>
      <c r="M1847" s="53" t="str">
        <f>IF((Curso[[#This Row],[Estudado]]-15)&lt;$H$2,"",Curso[[#This Row],[Estudado]]-15)</f>
        <v/>
      </c>
      <c r="N1847" s="53" t="str">
        <f>IF((Curso[[#This Row],[Estudado]]-30)&lt;$H$2,"",Curso[[#This Row],[Estudado]]-30)</f>
        <v/>
      </c>
      <c r="O1847" s="53" t="str">
        <f>IF((Curso[[#This Row],[Estudado]]-60)&lt;$H$2,"",Curso[[#This Row],[Estudado]]-60)</f>
        <v/>
      </c>
      <c r="P1847" s="53" t="str">
        <f>IF((Curso[[#This Row],[Estudado]]-120)&lt;$H$2,"",Curso[[#This Row],[Estudado]]-120)</f>
        <v/>
      </c>
      <c r="Q1847" s="48"/>
    </row>
    <row r="1848" spans="1:17" x14ac:dyDescent="0.25">
      <c r="A1848" s="44">
        <f t="shared" si="88"/>
        <v>1847</v>
      </c>
      <c r="B1848" s="44" t="s">
        <v>2394</v>
      </c>
      <c r="C1848" s="44" t="s">
        <v>2329</v>
      </c>
      <c r="D1848" s="45">
        <v>3.1944444444444442E-3</v>
      </c>
      <c r="E1848" s="44"/>
      <c r="F1848" s="45">
        <f>Curso[[#This Row],[Tempo]]*$AG$4</f>
        <v>6.3352136174705384E-3</v>
      </c>
      <c r="G1848" s="46">
        <f t="shared" si="87"/>
        <v>13.468273938309407</v>
      </c>
      <c r="H1848" s="47">
        <f>_xlfn.XLOOKUP(Curso[[#This Row],[Tempo Progr Acum]],Controle[Tempo Esperado Acum],Controle[Data corrida],,1,1)</f>
        <v>44852</v>
      </c>
      <c r="I1848" s="44"/>
      <c r="J1848" s="48">
        <f ca="1">IF(Curso[[#This Row],[Data Prevista]]&gt;TODAY(),0,IF(Curso[[#This Row],[Data Prevista]]=TODAY(),3,2))</f>
        <v>0</v>
      </c>
      <c r="K1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8" s="53" t="str">
        <f>IF((Curso[[#This Row],[Estudado]]-7)&lt;$H$2,"",Curso[[#This Row],[Estudado]]-7)</f>
        <v/>
      </c>
      <c r="M1848" s="53" t="str">
        <f>IF((Curso[[#This Row],[Estudado]]-15)&lt;$H$2,"",Curso[[#This Row],[Estudado]]-15)</f>
        <v/>
      </c>
      <c r="N1848" s="53" t="str">
        <f>IF((Curso[[#This Row],[Estudado]]-30)&lt;$H$2,"",Curso[[#This Row],[Estudado]]-30)</f>
        <v/>
      </c>
      <c r="O1848" s="53" t="str">
        <f>IF((Curso[[#This Row],[Estudado]]-60)&lt;$H$2,"",Curso[[#This Row],[Estudado]]-60)</f>
        <v/>
      </c>
      <c r="P1848" s="53" t="str">
        <f>IF((Curso[[#This Row],[Estudado]]-120)&lt;$H$2,"",Curso[[#This Row],[Estudado]]-120)</f>
        <v/>
      </c>
      <c r="Q1848" s="48"/>
    </row>
    <row r="1849" spans="1:17" x14ac:dyDescent="0.25">
      <c r="A1849" s="44">
        <f t="shared" si="88"/>
        <v>1848</v>
      </c>
      <c r="B1849" s="44" t="s">
        <v>2394</v>
      </c>
      <c r="C1849" s="44" t="s">
        <v>2330</v>
      </c>
      <c r="D1849" s="45">
        <v>4.0162037037037041E-3</v>
      </c>
      <c r="E1849" s="44"/>
      <c r="F1849" s="45">
        <f>Curso[[#This Row],[Tempo]]*$AG$4</f>
        <v>7.9649243668923082E-3</v>
      </c>
      <c r="G1849" s="46">
        <f t="shared" si="87"/>
        <v>13.476238862676299</v>
      </c>
      <c r="H1849" s="47">
        <f>_xlfn.XLOOKUP(Curso[[#This Row],[Tempo Progr Acum]],Controle[Tempo Esperado Acum],Controle[Data corrida],,1,1)</f>
        <v>44852</v>
      </c>
      <c r="I1849" s="44"/>
      <c r="J1849" s="48">
        <f ca="1">IF(Curso[[#This Row],[Data Prevista]]&gt;TODAY(),0,IF(Curso[[#This Row],[Data Prevista]]=TODAY(),3,2))</f>
        <v>0</v>
      </c>
      <c r="K1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9" s="53" t="str">
        <f>IF((Curso[[#This Row],[Estudado]]-7)&lt;$H$2,"",Curso[[#This Row],[Estudado]]-7)</f>
        <v/>
      </c>
      <c r="M1849" s="53" t="str">
        <f>IF((Curso[[#This Row],[Estudado]]-15)&lt;$H$2,"",Curso[[#This Row],[Estudado]]-15)</f>
        <v/>
      </c>
      <c r="N1849" s="53" t="str">
        <f>IF((Curso[[#This Row],[Estudado]]-30)&lt;$H$2,"",Curso[[#This Row],[Estudado]]-30)</f>
        <v/>
      </c>
      <c r="O1849" s="53" t="str">
        <f>IF((Curso[[#This Row],[Estudado]]-60)&lt;$H$2,"",Curso[[#This Row],[Estudado]]-60)</f>
        <v/>
      </c>
      <c r="P1849" s="53" t="str">
        <f>IF((Curso[[#This Row],[Estudado]]-120)&lt;$H$2,"",Curso[[#This Row],[Estudado]]-120)</f>
        <v/>
      </c>
      <c r="Q1849" s="48"/>
    </row>
    <row r="1850" spans="1:17" x14ac:dyDescent="0.25">
      <c r="A1850" s="44">
        <f t="shared" si="88"/>
        <v>1849</v>
      </c>
      <c r="B1850" s="44" t="s">
        <v>2394</v>
      </c>
      <c r="C1850" s="44" t="s">
        <v>2331</v>
      </c>
      <c r="D1850" s="45">
        <v>3.6805555555555554E-3</v>
      </c>
      <c r="E1850" s="44"/>
      <c r="F1850" s="45">
        <f>Curso[[#This Row],[Tempo]]*$AG$4</f>
        <v>7.29926786360736E-3</v>
      </c>
      <c r="G1850" s="46">
        <f t="shared" si="87"/>
        <v>13.483538130539905</v>
      </c>
      <c r="H1850" s="47">
        <f>_xlfn.XLOOKUP(Curso[[#This Row],[Tempo Progr Acum]],Controle[Tempo Esperado Acum],Controle[Data corrida],,1,1)</f>
        <v>44852</v>
      </c>
      <c r="I1850" s="44"/>
      <c r="J1850" s="48">
        <f ca="1">IF(Curso[[#This Row],[Data Prevista]]&gt;TODAY(),0,IF(Curso[[#This Row],[Data Prevista]]=TODAY(),3,2))</f>
        <v>0</v>
      </c>
      <c r="K1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0" s="53" t="str">
        <f>IF((Curso[[#This Row],[Estudado]]-7)&lt;$H$2,"",Curso[[#This Row],[Estudado]]-7)</f>
        <v/>
      </c>
      <c r="M1850" s="53" t="str">
        <f>IF((Curso[[#This Row],[Estudado]]-15)&lt;$H$2,"",Curso[[#This Row],[Estudado]]-15)</f>
        <v/>
      </c>
      <c r="N1850" s="53" t="str">
        <f>IF((Curso[[#This Row],[Estudado]]-30)&lt;$H$2,"",Curso[[#This Row],[Estudado]]-30)</f>
        <v/>
      </c>
      <c r="O1850" s="53" t="str">
        <f>IF((Curso[[#This Row],[Estudado]]-60)&lt;$H$2,"",Curso[[#This Row],[Estudado]]-60)</f>
        <v/>
      </c>
      <c r="P1850" s="53" t="str">
        <f>IF((Curso[[#This Row],[Estudado]]-120)&lt;$H$2,"",Curso[[#This Row],[Estudado]]-120)</f>
        <v/>
      </c>
      <c r="Q1850" s="48"/>
    </row>
    <row r="1851" spans="1:17" x14ac:dyDescent="0.25">
      <c r="A1851" s="44">
        <f t="shared" si="88"/>
        <v>1850</v>
      </c>
      <c r="B1851" s="44" t="s">
        <v>2394</v>
      </c>
      <c r="C1851" s="44" t="s">
        <v>2332</v>
      </c>
      <c r="D1851" s="45">
        <v>4.178240740740741E-3</v>
      </c>
      <c r="E1851" s="44"/>
      <c r="F1851" s="45">
        <f>Curso[[#This Row],[Tempo]]*$AG$4</f>
        <v>8.2862757822712487E-3</v>
      </c>
      <c r="G1851" s="46">
        <f t="shared" si="87"/>
        <v>13.491824406322177</v>
      </c>
      <c r="H1851" s="47">
        <f>_xlfn.XLOOKUP(Curso[[#This Row],[Tempo Progr Acum]],Controle[Tempo Esperado Acum],Controle[Data corrida],,1,1)</f>
        <v>44852</v>
      </c>
      <c r="I1851" s="44"/>
      <c r="J1851" s="48">
        <f ca="1">IF(Curso[[#This Row],[Data Prevista]]&gt;TODAY(),0,IF(Curso[[#This Row],[Data Prevista]]=TODAY(),3,2))</f>
        <v>0</v>
      </c>
      <c r="K1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1" s="53" t="str">
        <f>IF((Curso[[#This Row],[Estudado]]-7)&lt;$H$2,"",Curso[[#This Row],[Estudado]]-7)</f>
        <v/>
      </c>
      <c r="M1851" s="53" t="str">
        <f>IF((Curso[[#This Row],[Estudado]]-15)&lt;$H$2,"",Curso[[#This Row],[Estudado]]-15)</f>
        <v/>
      </c>
      <c r="N1851" s="53" t="str">
        <f>IF((Curso[[#This Row],[Estudado]]-30)&lt;$H$2,"",Curso[[#This Row],[Estudado]]-30)</f>
        <v/>
      </c>
      <c r="O1851" s="53" t="str">
        <f>IF((Curso[[#This Row],[Estudado]]-60)&lt;$H$2,"",Curso[[#This Row],[Estudado]]-60)</f>
        <v/>
      </c>
      <c r="P1851" s="53" t="str">
        <f>IF((Curso[[#This Row],[Estudado]]-120)&lt;$H$2,"",Curso[[#This Row],[Estudado]]-120)</f>
        <v/>
      </c>
      <c r="Q1851" s="48"/>
    </row>
    <row r="1852" spans="1:17" x14ac:dyDescent="0.25">
      <c r="A1852" s="44">
        <f t="shared" si="88"/>
        <v>1851</v>
      </c>
      <c r="B1852" s="44" t="s">
        <v>2394</v>
      </c>
      <c r="C1852" s="44" t="s">
        <v>2333</v>
      </c>
      <c r="D1852" s="45">
        <v>3.5185185185185185E-3</v>
      </c>
      <c r="E1852" s="44"/>
      <c r="F1852" s="45">
        <f>Curso[[#This Row],[Tempo]]*$AG$4</f>
        <v>6.9779164482284195E-3</v>
      </c>
      <c r="G1852" s="46">
        <f t="shared" si="87"/>
        <v>13.498802322770405</v>
      </c>
      <c r="H1852" s="47">
        <f>_xlfn.XLOOKUP(Curso[[#This Row],[Tempo Progr Acum]],Controle[Tempo Esperado Acum],Controle[Data corrida],,1,1)</f>
        <v>44852</v>
      </c>
      <c r="I1852" s="44"/>
      <c r="J1852" s="48">
        <f ca="1">IF(Curso[[#This Row],[Data Prevista]]&gt;TODAY(),0,IF(Curso[[#This Row],[Data Prevista]]=TODAY(),3,2))</f>
        <v>0</v>
      </c>
      <c r="K1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2" s="53" t="str">
        <f>IF((Curso[[#This Row],[Estudado]]-7)&lt;$H$2,"",Curso[[#This Row],[Estudado]]-7)</f>
        <v/>
      </c>
      <c r="M1852" s="53" t="str">
        <f>IF((Curso[[#This Row],[Estudado]]-15)&lt;$H$2,"",Curso[[#This Row],[Estudado]]-15)</f>
        <v/>
      </c>
      <c r="N1852" s="53" t="str">
        <f>IF((Curso[[#This Row],[Estudado]]-30)&lt;$H$2,"",Curso[[#This Row],[Estudado]]-30)</f>
        <v/>
      </c>
      <c r="O1852" s="53" t="str">
        <f>IF((Curso[[#This Row],[Estudado]]-60)&lt;$H$2,"",Curso[[#This Row],[Estudado]]-60)</f>
        <v/>
      </c>
      <c r="P1852" s="53" t="str">
        <f>IF((Curso[[#This Row],[Estudado]]-120)&lt;$H$2,"",Curso[[#This Row],[Estudado]]-120)</f>
        <v/>
      </c>
      <c r="Q1852" s="48"/>
    </row>
    <row r="1853" spans="1:17" x14ac:dyDescent="0.25">
      <c r="A1853" s="44">
        <f t="shared" si="88"/>
        <v>1852</v>
      </c>
      <c r="B1853" s="44" t="s">
        <v>2394</v>
      </c>
      <c r="C1853" s="44" t="s">
        <v>2334</v>
      </c>
      <c r="D1853" s="45">
        <v>5.6944444444444438E-3</v>
      </c>
      <c r="E1853" s="44"/>
      <c r="F1853" s="45">
        <f>Curso[[#This Row],[Tempo]]*$AG$4</f>
        <v>1.1293206883317046E-2</v>
      </c>
      <c r="G1853" s="46">
        <f t="shared" si="87"/>
        <v>13.510095529653723</v>
      </c>
      <c r="H1853" s="47">
        <f>_xlfn.XLOOKUP(Curso[[#This Row],[Tempo Progr Acum]],Controle[Tempo Esperado Acum],Controle[Data corrida],,1,1)</f>
        <v>44852</v>
      </c>
      <c r="I1853" s="44"/>
      <c r="J1853" s="48">
        <f ca="1">IF(Curso[[#This Row],[Data Prevista]]&gt;TODAY(),0,IF(Curso[[#This Row],[Data Prevista]]=TODAY(),3,2))</f>
        <v>0</v>
      </c>
      <c r="K1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3" s="53" t="str">
        <f>IF((Curso[[#This Row],[Estudado]]-7)&lt;$H$2,"",Curso[[#This Row],[Estudado]]-7)</f>
        <v/>
      </c>
      <c r="M1853" s="53" t="str">
        <f>IF((Curso[[#This Row],[Estudado]]-15)&lt;$H$2,"",Curso[[#This Row],[Estudado]]-15)</f>
        <v/>
      </c>
      <c r="N1853" s="53" t="str">
        <f>IF((Curso[[#This Row],[Estudado]]-30)&lt;$H$2,"",Curso[[#This Row],[Estudado]]-30)</f>
        <v/>
      </c>
      <c r="O1853" s="53" t="str">
        <f>IF((Curso[[#This Row],[Estudado]]-60)&lt;$H$2,"",Curso[[#This Row],[Estudado]]-60)</f>
        <v/>
      </c>
      <c r="P1853" s="53" t="str">
        <f>IF((Curso[[#This Row],[Estudado]]-120)&lt;$H$2,"",Curso[[#This Row],[Estudado]]-120)</f>
        <v/>
      </c>
      <c r="Q1853" s="48"/>
    </row>
    <row r="1854" spans="1:17" x14ac:dyDescent="0.25">
      <c r="A1854" s="44">
        <f t="shared" si="88"/>
        <v>1853</v>
      </c>
      <c r="B1854" s="44" t="s">
        <v>2394</v>
      </c>
      <c r="C1854" s="44" t="s">
        <v>2335</v>
      </c>
      <c r="D1854" s="45">
        <v>5.8333333333333336E-3</v>
      </c>
      <c r="E1854" s="44"/>
      <c r="F1854" s="45">
        <f>Curso[[#This Row],[Tempo]]*$AG$4</f>
        <v>1.1568650953641854E-2</v>
      </c>
      <c r="G1854" s="46">
        <f t="shared" si="87"/>
        <v>13.521664180607365</v>
      </c>
      <c r="H1854" s="47">
        <f>_xlfn.XLOOKUP(Curso[[#This Row],[Tempo Progr Acum]],Controle[Tempo Esperado Acum],Controle[Data corrida],,1,1)</f>
        <v>44853</v>
      </c>
      <c r="I1854" s="44"/>
      <c r="J1854" s="48">
        <f ca="1">IF(Curso[[#This Row],[Data Prevista]]&gt;TODAY(),0,IF(Curso[[#This Row],[Data Prevista]]=TODAY(),3,2))</f>
        <v>0</v>
      </c>
      <c r="K1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4" s="53" t="str">
        <f>IF((Curso[[#This Row],[Estudado]]-7)&lt;$H$2,"",Curso[[#This Row],[Estudado]]-7)</f>
        <v/>
      </c>
      <c r="M1854" s="53" t="str">
        <f>IF((Curso[[#This Row],[Estudado]]-15)&lt;$H$2,"",Curso[[#This Row],[Estudado]]-15)</f>
        <v/>
      </c>
      <c r="N1854" s="53" t="str">
        <f>IF((Curso[[#This Row],[Estudado]]-30)&lt;$H$2,"",Curso[[#This Row],[Estudado]]-30)</f>
        <v/>
      </c>
      <c r="O1854" s="53" t="str">
        <f>IF((Curso[[#This Row],[Estudado]]-60)&lt;$H$2,"",Curso[[#This Row],[Estudado]]-60)</f>
        <v/>
      </c>
      <c r="P1854" s="53" t="str">
        <f>IF((Curso[[#This Row],[Estudado]]-120)&lt;$H$2,"",Curso[[#This Row],[Estudado]]-120)</f>
        <v/>
      </c>
      <c r="Q1854" s="48"/>
    </row>
    <row r="1855" spans="1:17" x14ac:dyDescent="0.25">
      <c r="A1855" s="44">
        <f t="shared" si="88"/>
        <v>1854</v>
      </c>
      <c r="B1855" s="44" t="s">
        <v>2394</v>
      </c>
      <c r="C1855" s="44" t="s">
        <v>2336</v>
      </c>
      <c r="D1855" s="45">
        <v>3.8888888888888883E-3</v>
      </c>
      <c r="E1855" s="44"/>
      <c r="F1855" s="45">
        <f>Curso[[#This Row],[Tempo]]*$AG$4</f>
        <v>7.7124339690945679E-3</v>
      </c>
      <c r="G1855" s="46">
        <f t="shared" si="87"/>
        <v>13.52937661457646</v>
      </c>
      <c r="H1855" s="47">
        <f>_xlfn.XLOOKUP(Curso[[#This Row],[Tempo Progr Acum]],Controle[Tempo Esperado Acum],Controle[Data corrida],,1,1)</f>
        <v>44853</v>
      </c>
      <c r="I1855" s="44"/>
      <c r="J1855" s="48">
        <f ca="1">IF(Curso[[#This Row],[Data Prevista]]&gt;TODAY(),0,IF(Curso[[#This Row],[Data Prevista]]=TODAY(),3,2))</f>
        <v>0</v>
      </c>
      <c r="K1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5" s="53" t="str">
        <f>IF((Curso[[#This Row],[Estudado]]-7)&lt;$H$2,"",Curso[[#This Row],[Estudado]]-7)</f>
        <v/>
      </c>
      <c r="M1855" s="53" t="str">
        <f>IF((Curso[[#This Row],[Estudado]]-15)&lt;$H$2,"",Curso[[#This Row],[Estudado]]-15)</f>
        <v/>
      </c>
      <c r="N1855" s="53" t="str">
        <f>IF((Curso[[#This Row],[Estudado]]-30)&lt;$H$2,"",Curso[[#This Row],[Estudado]]-30)</f>
        <v/>
      </c>
      <c r="O1855" s="53" t="str">
        <f>IF((Curso[[#This Row],[Estudado]]-60)&lt;$H$2,"",Curso[[#This Row],[Estudado]]-60)</f>
        <v/>
      </c>
      <c r="P1855" s="53" t="str">
        <f>IF((Curso[[#This Row],[Estudado]]-120)&lt;$H$2,"",Curso[[#This Row],[Estudado]]-120)</f>
        <v/>
      </c>
      <c r="Q1855" s="48"/>
    </row>
    <row r="1856" spans="1:17" x14ac:dyDescent="0.25">
      <c r="A1856" s="44">
        <f t="shared" si="88"/>
        <v>1855</v>
      </c>
      <c r="B1856" s="44" t="s">
        <v>2394</v>
      </c>
      <c r="C1856" s="44" t="s">
        <v>2337</v>
      </c>
      <c r="D1856" s="45">
        <v>2.2337962962962962E-3</v>
      </c>
      <c r="E1856" s="44"/>
      <c r="F1856" s="45">
        <f>Curso[[#This Row],[Tempo]]*$AG$4</f>
        <v>4.4300587977239639E-3</v>
      </c>
      <c r="G1856" s="46">
        <f t="shared" si="87"/>
        <v>13.533806673374183</v>
      </c>
      <c r="H1856" s="47">
        <f>_xlfn.XLOOKUP(Curso[[#This Row],[Tempo Progr Acum]],Controle[Tempo Esperado Acum],Controle[Data corrida],,1,1)</f>
        <v>44853</v>
      </c>
      <c r="I1856" s="44"/>
      <c r="J1856" s="48">
        <f ca="1">IF(Curso[[#This Row],[Data Prevista]]&gt;TODAY(),0,IF(Curso[[#This Row],[Data Prevista]]=TODAY(),3,2))</f>
        <v>0</v>
      </c>
      <c r="K1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6" s="53" t="str">
        <f>IF((Curso[[#This Row],[Estudado]]-7)&lt;$H$2,"",Curso[[#This Row],[Estudado]]-7)</f>
        <v/>
      </c>
      <c r="M1856" s="53" t="str">
        <f>IF((Curso[[#This Row],[Estudado]]-15)&lt;$H$2,"",Curso[[#This Row],[Estudado]]-15)</f>
        <v/>
      </c>
      <c r="N1856" s="53" t="str">
        <f>IF((Curso[[#This Row],[Estudado]]-30)&lt;$H$2,"",Curso[[#This Row],[Estudado]]-30)</f>
        <v/>
      </c>
      <c r="O1856" s="53" t="str">
        <f>IF((Curso[[#This Row],[Estudado]]-60)&lt;$H$2,"",Curso[[#This Row],[Estudado]]-60)</f>
        <v/>
      </c>
      <c r="P1856" s="53" t="str">
        <f>IF((Curso[[#This Row],[Estudado]]-120)&lt;$H$2,"",Curso[[#This Row],[Estudado]]-120)</f>
        <v/>
      </c>
      <c r="Q1856" s="48"/>
    </row>
    <row r="1857" spans="1:17" x14ac:dyDescent="0.25">
      <c r="A1857" s="44">
        <f t="shared" si="88"/>
        <v>1856</v>
      </c>
      <c r="B1857" s="44" t="s">
        <v>2394</v>
      </c>
      <c r="C1857" s="44" t="s">
        <v>2338</v>
      </c>
      <c r="D1857" s="45">
        <v>1.4351851851851854E-3</v>
      </c>
      <c r="E1857" s="44"/>
      <c r="F1857" s="45">
        <f>Curso[[#This Row],[Tempo]]*$AG$4</f>
        <v>2.8462553933563295E-3</v>
      </c>
      <c r="G1857" s="46">
        <f t="shared" si="87"/>
        <v>13.536652928767539</v>
      </c>
      <c r="H1857" s="47">
        <f>_xlfn.XLOOKUP(Curso[[#This Row],[Tempo Progr Acum]],Controle[Tempo Esperado Acum],Controle[Data corrida],,1,1)</f>
        <v>44853</v>
      </c>
      <c r="I1857" s="44"/>
      <c r="J1857" s="48">
        <f ca="1">IF(Curso[[#This Row],[Data Prevista]]&gt;TODAY(),0,IF(Curso[[#This Row],[Data Prevista]]=TODAY(),3,2))</f>
        <v>0</v>
      </c>
      <c r="K1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7" s="53" t="str">
        <f>IF((Curso[[#This Row],[Estudado]]-7)&lt;$H$2,"",Curso[[#This Row],[Estudado]]-7)</f>
        <v/>
      </c>
      <c r="M1857" s="53" t="str">
        <f>IF((Curso[[#This Row],[Estudado]]-15)&lt;$H$2,"",Curso[[#This Row],[Estudado]]-15)</f>
        <v/>
      </c>
      <c r="N1857" s="53" t="str">
        <f>IF((Curso[[#This Row],[Estudado]]-30)&lt;$H$2,"",Curso[[#This Row],[Estudado]]-30)</f>
        <v/>
      </c>
      <c r="O1857" s="53" t="str">
        <f>IF((Curso[[#This Row],[Estudado]]-60)&lt;$H$2,"",Curso[[#This Row],[Estudado]]-60)</f>
        <v/>
      </c>
      <c r="P1857" s="53" t="str">
        <f>IF((Curso[[#This Row],[Estudado]]-120)&lt;$H$2,"",Curso[[#This Row],[Estudado]]-120)</f>
        <v/>
      </c>
      <c r="Q1857" s="48"/>
    </row>
    <row r="1858" spans="1:17" x14ac:dyDescent="0.25">
      <c r="A1858" s="44">
        <f t="shared" si="88"/>
        <v>1857</v>
      </c>
      <c r="B1858" s="44" t="s">
        <v>2394</v>
      </c>
      <c r="C1858" s="44" t="s">
        <v>2339</v>
      </c>
      <c r="D1858" s="45">
        <v>4.340277777777778E-3</v>
      </c>
      <c r="E1858" s="44"/>
      <c r="F1858" s="45">
        <f>Curso[[#This Row],[Tempo]]*$AG$4</f>
        <v>8.6076271976501893E-3</v>
      </c>
      <c r="G1858" s="46">
        <f t="shared" si="87"/>
        <v>13.545260555965189</v>
      </c>
      <c r="H1858" s="47">
        <f>_xlfn.XLOOKUP(Curso[[#This Row],[Tempo Progr Acum]],Controle[Tempo Esperado Acum],Controle[Data corrida],,1,1)</f>
        <v>44853</v>
      </c>
      <c r="I1858" s="44"/>
      <c r="J1858" s="48">
        <f ca="1">IF(Curso[[#This Row],[Data Prevista]]&gt;TODAY(),0,IF(Curso[[#This Row],[Data Prevista]]=TODAY(),3,2))</f>
        <v>0</v>
      </c>
      <c r="K1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8" s="53" t="str">
        <f>IF((Curso[[#This Row],[Estudado]]-7)&lt;$H$2,"",Curso[[#This Row],[Estudado]]-7)</f>
        <v/>
      </c>
      <c r="M1858" s="53" t="str">
        <f>IF((Curso[[#This Row],[Estudado]]-15)&lt;$H$2,"",Curso[[#This Row],[Estudado]]-15)</f>
        <v/>
      </c>
      <c r="N1858" s="53" t="str">
        <f>IF((Curso[[#This Row],[Estudado]]-30)&lt;$H$2,"",Curso[[#This Row],[Estudado]]-30)</f>
        <v/>
      </c>
      <c r="O1858" s="53" t="str">
        <f>IF((Curso[[#This Row],[Estudado]]-60)&lt;$H$2,"",Curso[[#This Row],[Estudado]]-60)</f>
        <v/>
      </c>
      <c r="P1858" s="53" t="str">
        <f>IF((Curso[[#This Row],[Estudado]]-120)&lt;$H$2,"",Curso[[#This Row],[Estudado]]-120)</f>
        <v/>
      </c>
      <c r="Q1858" s="48"/>
    </row>
    <row r="1859" spans="1:17" x14ac:dyDescent="0.25">
      <c r="A1859" s="44">
        <f t="shared" si="88"/>
        <v>1858</v>
      </c>
      <c r="B1859" s="44" t="s">
        <v>2394</v>
      </c>
      <c r="C1859" s="44" t="s">
        <v>2340</v>
      </c>
      <c r="D1859" s="45">
        <v>2.4652777777777776E-3</v>
      </c>
      <c r="E1859" s="44"/>
      <c r="F1859" s="45">
        <f>Curso[[#This Row],[Tempo]]*$AG$4</f>
        <v>4.8891322482653068E-3</v>
      </c>
      <c r="G1859" s="46">
        <f t="shared" si="87"/>
        <v>13.550149688213455</v>
      </c>
      <c r="H1859" s="47">
        <f>_xlfn.XLOOKUP(Curso[[#This Row],[Tempo Progr Acum]],Controle[Tempo Esperado Acum],Controle[Data corrida],,1,1)</f>
        <v>44853</v>
      </c>
      <c r="I1859" s="44"/>
      <c r="J1859" s="48">
        <f ca="1">IF(Curso[[#This Row],[Data Prevista]]&gt;TODAY(),0,IF(Curso[[#This Row],[Data Prevista]]=TODAY(),3,2))</f>
        <v>0</v>
      </c>
      <c r="K1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9" s="53" t="str">
        <f>IF((Curso[[#This Row],[Estudado]]-7)&lt;$H$2,"",Curso[[#This Row],[Estudado]]-7)</f>
        <v/>
      </c>
      <c r="M1859" s="53" t="str">
        <f>IF((Curso[[#This Row],[Estudado]]-15)&lt;$H$2,"",Curso[[#This Row],[Estudado]]-15)</f>
        <v/>
      </c>
      <c r="N1859" s="53" t="str">
        <f>IF((Curso[[#This Row],[Estudado]]-30)&lt;$H$2,"",Curso[[#This Row],[Estudado]]-30)</f>
        <v/>
      </c>
      <c r="O1859" s="53" t="str">
        <f>IF((Curso[[#This Row],[Estudado]]-60)&lt;$H$2,"",Curso[[#This Row],[Estudado]]-60)</f>
        <v/>
      </c>
      <c r="P1859" s="53" t="str">
        <f>IF((Curso[[#This Row],[Estudado]]-120)&lt;$H$2,"",Curso[[#This Row],[Estudado]]-120)</f>
        <v/>
      </c>
      <c r="Q1859" s="48"/>
    </row>
    <row r="1860" spans="1:17" x14ac:dyDescent="0.25">
      <c r="A1860" s="44">
        <f t="shared" si="88"/>
        <v>1859</v>
      </c>
      <c r="B1860" s="44" t="s">
        <v>2394</v>
      </c>
      <c r="C1860" s="44" t="s">
        <v>2341</v>
      </c>
      <c r="D1860" s="45">
        <v>5.2314814814814811E-3</v>
      </c>
      <c r="E1860" s="44"/>
      <c r="F1860" s="45">
        <f>Curso[[#This Row],[Tempo]]*$AG$4</f>
        <v>1.0375059982234361E-2</v>
      </c>
      <c r="G1860" s="46">
        <f t="shared" ref="G1860:G1923" si="89">F1860+G1859</f>
        <v>13.560524748195689</v>
      </c>
      <c r="H1860" s="47">
        <f>_xlfn.XLOOKUP(Curso[[#This Row],[Tempo Progr Acum]],Controle[Tempo Esperado Acum],Controle[Data corrida],,1,1)</f>
        <v>44853</v>
      </c>
      <c r="I1860" s="44"/>
      <c r="J1860" s="48">
        <f ca="1">IF(Curso[[#This Row],[Data Prevista]]&gt;TODAY(),0,IF(Curso[[#This Row],[Data Prevista]]=TODAY(),3,2))</f>
        <v>0</v>
      </c>
      <c r="K1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0" s="53" t="str">
        <f>IF((Curso[[#This Row],[Estudado]]-7)&lt;$H$2,"",Curso[[#This Row],[Estudado]]-7)</f>
        <v/>
      </c>
      <c r="M1860" s="53" t="str">
        <f>IF((Curso[[#This Row],[Estudado]]-15)&lt;$H$2,"",Curso[[#This Row],[Estudado]]-15)</f>
        <v/>
      </c>
      <c r="N1860" s="53" t="str">
        <f>IF((Curso[[#This Row],[Estudado]]-30)&lt;$H$2,"",Curso[[#This Row],[Estudado]]-30)</f>
        <v/>
      </c>
      <c r="O1860" s="53" t="str">
        <f>IF((Curso[[#This Row],[Estudado]]-60)&lt;$H$2,"",Curso[[#This Row],[Estudado]]-60)</f>
        <v/>
      </c>
      <c r="P1860" s="53" t="str">
        <f>IF((Curso[[#This Row],[Estudado]]-120)&lt;$H$2,"",Curso[[#This Row],[Estudado]]-120)</f>
        <v/>
      </c>
      <c r="Q1860" s="48"/>
    </row>
    <row r="1861" spans="1:17" x14ac:dyDescent="0.25">
      <c r="A1861" s="44">
        <f t="shared" si="88"/>
        <v>1860</v>
      </c>
      <c r="B1861" s="44" t="s">
        <v>2394</v>
      </c>
      <c r="C1861" s="44" t="s">
        <v>2342</v>
      </c>
      <c r="D1861" s="45">
        <v>3.9467592592592592E-3</v>
      </c>
      <c r="E1861" s="44"/>
      <c r="F1861" s="45">
        <f>Curso[[#This Row],[Tempo]]*$AG$4</f>
        <v>7.8272023317299041E-3</v>
      </c>
      <c r="G1861" s="46">
        <f t="shared" si="89"/>
        <v>13.56835195052742</v>
      </c>
      <c r="H1861" s="47">
        <f>_xlfn.XLOOKUP(Curso[[#This Row],[Tempo Progr Acum]],Controle[Tempo Esperado Acum],Controle[Data corrida],,1,1)</f>
        <v>44853</v>
      </c>
      <c r="I1861" s="44"/>
      <c r="J1861" s="48">
        <f ca="1">IF(Curso[[#This Row],[Data Prevista]]&gt;TODAY(),0,IF(Curso[[#This Row],[Data Prevista]]=TODAY(),3,2))</f>
        <v>0</v>
      </c>
      <c r="K1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1" s="53" t="str">
        <f>IF((Curso[[#This Row],[Estudado]]-7)&lt;$H$2,"",Curso[[#This Row],[Estudado]]-7)</f>
        <v/>
      </c>
      <c r="M1861" s="53" t="str">
        <f>IF((Curso[[#This Row],[Estudado]]-15)&lt;$H$2,"",Curso[[#This Row],[Estudado]]-15)</f>
        <v/>
      </c>
      <c r="N1861" s="53" t="str">
        <f>IF((Curso[[#This Row],[Estudado]]-30)&lt;$H$2,"",Curso[[#This Row],[Estudado]]-30)</f>
        <v/>
      </c>
      <c r="O1861" s="53" t="str">
        <f>IF((Curso[[#This Row],[Estudado]]-60)&lt;$H$2,"",Curso[[#This Row],[Estudado]]-60)</f>
        <v/>
      </c>
      <c r="P1861" s="53" t="str">
        <f>IF((Curso[[#This Row],[Estudado]]-120)&lt;$H$2,"",Curso[[#This Row],[Estudado]]-120)</f>
        <v/>
      </c>
      <c r="Q1861" s="48"/>
    </row>
    <row r="1862" spans="1:17" x14ac:dyDescent="0.25">
      <c r="A1862" s="44">
        <f t="shared" ref="A1862:A1925" si="90">A1861+1</f>
        <v>1861</v>
      </c>
      <c r="B1862" s="44" t="s">
        <v>2394</v>
      </c>
      <c r="C1862" s="44" t="s">
        <v>2343</v>
      </c>
      <c r="D1862" s="45">
        <v>0</v>
      </c>
      <c r="E1862" s="44"/>
      <c r="F1862" s="45">
        <f>Curso[[#This Row],[Tempo]]*$AG$4</f>
        <v>0</v>
      </c>
      <c r="G1862" s="46">
        <f t="shared" si="89"/>
        <v>13.56835195052742</v>
      </c>
      <c r="H1862" s="47">
        <f>_xlfn.XLOOKUP(Curso[[#This Row],[Tempo Progr Acum]],Controle[Tempo Esperado Acum],Controle[Data corrida],,1,1)</f>
        <v>44853</v>
      </c>
      <c r="I1862" s="44"/>
      <c r="J1862" s="48">
        <f ca="1">IF(Curso[[#This Row],[Data Prevista]]&gt;TODAY(),0,IF(Curso[[#This Row],[Data Prevista]]=TODAY(),3,2))</f>
        <v>0</v>
      </c>
      <c r="K1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2" s="53" t="str">
        <f>IF((Curso[[#This Row],[Estudado]]-7)&lt;$H$2,"",Curso[[#This Row],[Estudado]]-7)</f>
        <v/>
      </c>
      <c r="M1862" s="53" t="str">
        <f>IF((Curso[[#This Row],[Estudado]]-15)&lt;$H$2,"",Curso[[#This Row],[Estudado]]-15)</f>
        <v/>
      </c>
      <c r="N1862" s="53" t="str">
        <f>IF((Curso[[#This Row],[Estudado]]-30)&lt;$H$2,"",Curso[[#This Row],[Estudado]]-30)</f>
        <v/>
      </c>
      <c r="O1862" s="53" t="str">
        <f>IF((Curso[[#This Row],[Estudado]]-60)&lt;$H$2,"",Curso[[#This Row],[Estudado]]-60)</f>
        <v/>
      </c>
      <c r="P1862" s="53" t="str">
        <f>IF((Curso[[#This Row],[Estudado]]-120)&lt;$H$2,"",Curso[[#This Row],[Estudado]]-120)</f>
        <v/>
      </c>
      <c r="Q1862" s="48"/>
    </row>
    <row r="1863" spans="1:17" x14ac:dyDescent="0.25">
      <c r="A1863" s="44">
        <f t="shared" si="90"/>
        <v>1862</v>
      </c>
      <c r="B1863" s="44" t="s">
        <v>2394</v>
      </c>
      <c r="C1863" s="44" t="s">
        <v>450</v>
      </c>
      <c r="D1863" s="45">
        <v>0</v>
      </c>
      <c r="E1863" s="44"/>
      <c r="F1863" s="45">
        <f>Curso[[#This Row],[Tempo]]*$AG$4</f>
        <v>0</v>
      </c>
      <c r="G1863" s="46">
        <f t="shared" si="89"/>
        <v>13.56835195052742</v>
      </c>
      <c r="H1863" s="47">
        <f>_xlfn.XLOOKUP(Curso[[#This Row],[Tempo Progr Acum]],Controle[Tempo Esperado Acum],Controle[Data corrida],,1,1)</f>
        <v>44853</v>
      </c>
      <c r="I1863" s="44"/>
      <c r="J1863" s="48">
        <f ca="1">IF(Curso[[#This Row],[Data Prevista]]&gt;TODAY(),0,IF(Curso[[#This Row],[Data Prevista]]=TODAY(),3,2))</f>
        <v>0</v>
      </c>
      <c r="K1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3" s="53" t="str">
        <f>IF((Curso[[#This Row],[Estudado]]-7)&lt;$H$2,"",Curso[[#This Row],[Estudado]]-7)</f>
        <v/>
      </c>
      <c r="M1863" s="53" t="str">
        <f>IF((Curso[[#This Row],[Estudado]]-15)&lt;$H$2,"",Curso[[#This Row],[Estudado]]-15)</f>
        <v/>
      </c>
      <c r="N1863" s="53" t="str">
        <f>IF((Curso[[#This Row],[Estudado]]-30)&lt;$H$2,"",Curso[[#This Row],[Estudado]]-30)</f>
        <v/>
      </c>
      <c r="O1863" s="53" t="str">
        <f>IF((Curso[[#This Row],[Estudado]]-60)&lt;$H$2,"",Curso[[#This Row],[Estudado]]-60)</f>
        <v/>
      </c>
      <c r="P1863" s="53" t="str">
        <f>IF((Curso[[#This Row],[Estudado]]-120)&lt;$H$2,"",Curso[[#This Row],[Estudado]]-120)</f>
        <v/>
      </c>
      <c r="Q1863" s="48"/>
    </row>
    <row r="1864" spans="1:17" x14ac:dyDescent="0.25">
      <c r="A1864" s="44">
        <f t="shared" si="90"/>
        <v>1863</v>
      </c>
      <c r="B1864" s="44" t="s">
        <v>2394</v>
      </c>
      <c r="C1864" s="44" t="s">
        <v>70</v>
      </c>
      <c r="D1864" s="45">
        <v>0</v>
      </c>
      <c r="E1864" s="44"/>
      <c r="F1864" s="45">
        <f>Curso[[#This Row],[Tempo]]*$AG$4</f>
        <v>0</v>
      </c>
      <c r="G1864" s="46">
        <f t="shared" si="89"/>
        <v>13.56835195052742</v>
      </c>
      <c r="H1864" s="47">
        <f>_xlfn.XLOOKUP(Curso[[#This Row],[Tempo Progr Acum]],Controle[Tempo Esperado Acum],Controle[Data corrida],,1,1)</f>
        <v>44853</v>
      </c>
      <c r="I1864" s="44"/>
      <c r="J1864" s="48">
        <f ca="1">IF(Curso[[#This Row],[Data Prevista]]&gt;TODAY(),0,IF(Curso[[#This Row],[Data Prevista]]=TODAY(),3,2))</f>
        <v>0</v>
      </c>
      <c r="K1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4" s="53" t="str">
        <f>IF((Curso[[#This Row],[Estudado]]-7)&lt;$H$2,"",Curso[[#This Row],[Estudado]]-7)</f>
        <v/>
      </c>
      <c r="M1864" s="53" t="str">
        <f>IF((Curso[[#This Row],[Estudado]]-15)&lt;$H$2,"",Curso[[#This Row],[Estudado]]-15)</f>
        <v/>
      </c>
      <c r="N1864" s="53" t="str">
        <f>IF((Curso[[#This Row],[Estudado]]-30)&lt;$H$2,"",Curso[[#This Row],[Estudado]]-30)</f>
        <v/>
      </c>
      <c r="O1864" s="53" t="str">
        <f>IF((Curso[[#This Row],[Estudado]]-60)&lt;$H$2,"",Curso[[#This Row],[Estudado]]-60)</f>
        <v/>
      </c>
      <c r="P1864" s="53" t="str">
        <f>IF((Curso[[#This Row],[Estudado]]-120)&lt;$H$2,"",Curso[[#This Row],[Estudado]]-120)</f>
        <v/>
      </c>
      <c r="Q1864" s="48"/>
    </row>
    <row r="1865" spans="1:17" x14ac:dyDescent="0.25">
      <c r="A1865" s="44">
        <f t="shared" si="90"/>
        <v>1864</v>
      </c>
      <c r="B1865" s="44" t="s">
        <v>2394</v>
      </c>
      <c r="C1865" s="44" t="s">
        <v>39</v>
      </c>
      <c r="D1865" s="45">
        <v>0</v>
      </c>
      <c r="E1865" s="44"/>
      <c r="F1865" s="45">
        <f>Curso[[#This Row],[Tempo]]*$AG$4</f>
        <v>0</v>
      </c>
      <c r="G1865" s="46">
        <f t="shared" si="89"/>
        <v>13.56835195052742</v>
      </c>
      <c r="H1865" s="47">
        <f>_xlfn.XLOOKUP(Curso[[#This Row],[Tempo Progr Acum]],Controle[Tempo Esperado Acum],Controle[Data corrida],,1,1)</f>
        <v>44853</v>
      </c>
      <c r="I1865" s="44"/>
      <c r="J1865" s="48">
        <f ca="1">IF(Curso[[#This Row],[Data Prevista]]&gt;TODAY(),0,IF(Curso[[#This Row],[Data Prevista]]=TODAY(),3,2))</f>
        <v>0</v>
      </c>
      <c r="K1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5" s="53" t="str">
        <f>IF((Curso[[#This Row],[Estudado]]-7)&lt;$H$2,"",Curso[[#This Row],[Estudado]]-7)</f>
        <v/>
      </c>
      <c r="M1865" s="53" t="str">
        <f>IF((Curso[[#This Row],[Estudado]]-15)&lt;$H$2,"",Curso[[#This Row],[Estudado]]-15)</f>
        <v/>
      </c>
      <c r="N1865" s="53" t="str">
        <f>IF((Curso[[#This Row],[Estudado]]-30)&lt;$H$2,"",Curso[[#This Row],[Estudado]]-30)</f>
        <v/>
      </c>
      <c r="O1865" s="53" t="str">
        <f>IF((Curso[[#This Row],[Estudado]]-60)&lt;$H$2,"",Curso[[#This Row],[Estudado]]-60)</f>
        <v/>
      </c>
      <c r="P1865" s="53" t="str">
        <f>IF((Curso[[#This Row],[Estudado]]-120)&lt;$H$2,"",Curso[[#This Row],[Estudado]]-120)</f>
        <v/>
      </c>
      <c r="Q1865" s="48"/>
    </row>
    <row r="1866" spans="1:17" x14ac:dyDescent="0.25">
      <c r="A1866" s="44">
        <f t="shared" si="90"/>
        <v>1865</v>
      </c>
      <c r="B1866" s="44" t="s">
        <v>2394</v>
      </c>
      <c r="C1866" s="44" t="s">
        <v>42</v>
      </c>
      <c r="D1866" s="45">
        <v>1.0532407407407407E-3</v>
      </c>
      <c r="E1866" s="44"/>
      <c r="F1866" s="45">
        <f>Curso[[#This Row],[Tempo]]*$AG$4</f>
        <v>2.0887841999631123E-3</v>
      </c>
      <c r="G1866" s="46">
        <f t="shared" si="89"/>
        <v>13.570440734727383</v>
      </c>
      <c r="H1866" s="47">
        <f>_xlfn.XLOOKUP(Curso[[#This Row],[Tempo Progr Acum]],Controle[Tempo Esperado Acum],Controle[Data corrida],,1,1)</f>
        <v>44853</v>
      </c>
      <c r="I1866" s="44"/>
      <c r="J1866" s="48">
        <f ca="1">IF(Curso[[#This Row],[Data Prevista]]&gt;TODAY(),0,IF(Curso[[#This Row],[Data Prevista]]=TODAY(),3,2))</f>
        <v>0</v>
      </c>
      <c r="K1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6" s="53" t="str">
        <f>IF((Curso[[#This Row],[Estudado]]-7)&lt;$H$2,"",Curso[[#This Row],[Estudado]]-7)</f>
        <v/>
      </c>
      <c r="M1866" s="53" t="str">
        <f>IF((Curso[[#This Row],[Estudado]]-15)&lt;$H$2,"",Curso[[#This Row],[Estudado]]-15)</f>
        <v/>
      </c>
      <c r="N1866" s="53" t="str">
        <f>IF((Curso[[#This Row],[Estudado]]-30)&lt;$H$2,"",Curso[[#This Row],[Estudado]]-30)</f>
        <v/>
      </c>
      <c r="O1866" s="53" t="str">
        <f>IF((Curso[[#This Row],[Estudado]]-60)&lt;$H$2,"",Curso[[#This Row],[Estudado]]-60)</f>
        <v/>
      </c>
      <c r="P1866" s="53" t="str">
        <f>IF((Curso[[#This Row],[Estudado]]-120)&lt;$H$2,"",Curso[[#This Row],[Estudado]]-120)</f>
        <v/>
      </c>
      <c r="Q1866" s="48"/>
    </row>
    <row r="1867" spans="1:17" x14ac:dyDescent="0.25">
      <c r="A1867" s="44">
        <f t="shared" si="90"/>
        <v>1866</v>
      </c>
      <c r="B1867" s="44" t="s">
        <v>2394</v>
      </c>
      <c r="C1867" s="44" t="s">
        <v>2344</v>
      </c>
      <c r="D1867" s="45">
        <v>0</v>
      </c>
      <c r="E1867" s="44"/>
      <c r="F1867" s="45">
        <f>Curso[[#This Row],[Tempo]]*$AG$4</f>
        <v>0</v>
      </c>
      <c r="G1867" s="46">
        <f t="shared" si="89"/>
        <v>13.570440734727383</v>
      </c>
      <c r="H1867" s="47">
        <f>_xlfn.XLOOKUP(Curso[[#This Row],[Tempo Progr Acum]],Controle[Tempo Esperado Acum],Controle[Data corrida],,1,1)</f>
        <v>44853</v>
      </c>
      <c r="I1867" s="44"/>
      <c r="J1867" s="48">
        <f ca="1">IF(Curso[[#This Row],[Data Prevista]]&gt;TODAY(),0,IF(Curso[[#This Row],[Data Prevista]]=TODAY(),3,2))</f>
        <v>0</v>
      </c>
      <c r="K1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7" s="53" t="str">
        <f>IF((Curso[[#This Row],[Estudado]]-7)&lt;$H$2,"",Curso[[#This Row],[Estudado]]-7)</f>
        <v/>
      </c>
      <c r="M1867" s="53" t="str">
        <f>IF((Curso[[#This Row],[Estudado]]-15)&lt;$H$2,"",Curso[[#This Row],[Estudado]]-15)</f>
        <v/>
      </c>
      <c r="N1867" s="53" t="str">
        <f>IF((Curso[[#This Row],[Estudado]]-30)&lt;$H$2,"",Curso[[#This Row],[Estudado]]-30)</f>
        <v/>
      </c>
      <c r="O1867" s="53" t="str">
        <f>IF((Curso[[#This Row],[Estudado]]-60)&lt;$H$2,"",Curso[[#This Row],[Estudado]]-60)</f>
        <v/>
      </c>
      <c r="P1867" s="53" t="str">
        <f>IF((Curso[[#This Row],[Estudado]]-120)&lt;$H$2,"",Curso[[#This Row],[Estudado]]-120)</f>
        <v/>
      </c>
      <c r="Q1867" s="48"/>
    </row>
    <row r="1868" spans="1:17" x14ac:dyDescent="0.25">
      <c r="A1868" s="44">
        <f t="shared" si="90"/>
        <v>1867</v>
      </c>
      <c r="B1868" s="44" t="s">
        <v>2394</v>
      </c>
      <c r="C1868" s="44" t="s">
        <v>2345</v>
      </c>
      <c r="D1868" s="45">
        <v>0</v>
      </c>
      <c r="E1868" s="44"/>
      <c r="F1868" s="45">
        <f>Curso[[#This Row],[Tempo]]*$AG$4</f>
        <v>0</v>
      </c>
      <c r="G1868" s="46">
        <f t="shared" si="89"/>
        <v>13.570440734727383</v>
      </c>
      <c r="H1868" s="47">
        <f>_xlfn.XLOOKUP(Curso[[#This Row],[Tempo Progr Acum]],Controle[Tempo Esperado Acum],Controle[Data corrida],,1,1)</f>
        <v>44853</v>
      </c>
      <c r="I1868" s="44"/>
      <c r="J1868" s="48">
        <f ca="1">IF(Curso[[#This Row],[Data Prevista]]&gt;TODAY(),0,IF(Curso[[#This Row],[Data Prevista]]=TODAY(),3,2))</f>
        <v>0</v>
      </c>
      <c r="K1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8" s="53" t="str">
        <f>IF((Curso[[#This Row],[Estudado]]-7)&lt;$H$2,"",Curso[[#This Row],[Estudado]]-7)</f>
        <v/>
      </c>
      <c r="M1868" s="53" t="str">
        <f>IF((Curso[[#This Row],[Estudado]]-15)&lt;$H$2,"",Curso[[#This Row],[Estudado]]-15)</f>
        <v/>
      </c>
      <c r="N1868" s="53" t="str">
        <f>IF((Curso[[#This Row],[Estudado]]-30)&lt;$H$2,"",Curso[[#This Row],[Estudado]]-30)</f>
        <v/>
      </c>
      <c r="O1868" s="53" t="str">
        <f>IF((Curso[[#This Row],[Estudado]]-60)&lt;$H$2,"",Curso[[#This Row],[Estudado]]-60)</f>
        <v/>
      </c>
      <c r="P1868" s="53" t="str">
        <f>IF((Curso[[#This Row],[Estudado]]-120)&lt;$H$2,"",Curso[[#This Row],[Estudado]]-120)</f>
        <v/>
      </c>
      <c r="Q1868" s="48"/>
    </row>
    <row r="1869" spans="1:17" x14ac:dyDescent="0.25">
      <c r="A1869" s="44">
        <f t="shared" si="90"/>
        <v>1868</v>
      </c>
      <c r="B1869" s="44" t="s">
        <v>2394</v>
      </c>
      <c r="C1869" s="44" t="s">
        <v>2346</v>
      </c>
      <c r="D1869" s="45">
        <v>0</v>
      </c>
      <c r="E1869" s="44"/>
      <c r="F1869" s="45">
        <f>Curso[[#This Row],[Tempo]]*$AG$4</f>
        <v>0</v>
      </c>
      <c r="G1869" s="46">
        <f t="shared" si="89"/>
        <v>13.570440734727383</v>
      </c>
      <c r="H1869" s="47">
        <f>_xlfn.XLOOKUP(Curso[[#This Row],[Tempo Progr Acum]],Controle[Tempo Esperado Acum],Controle[Data corrida],,1,1)</f>
        <v>44853</v>
      </c>
      <c r="I1869" s="44"/>
      <c r="J1869" s="48">
        <f ca="1">IF(Curso[[#This Row],[Data Prevista]]&gt;TODAY(),0,IF(Curso[[#This Row],[Data Prevista]]=TODAY(),3,2))</f>
        <v>0</v>
      </c>
      <c r="K1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9" s="53" t="str">
        <f>IF((Curso[[#This Row],[Estudado]]-7)&lt;$H$2,"",Curso[[#This Row],[Estudado]]-7)</f>
        <v/>
      </c>
      <c r="M1869" s="53" t="str">
        <f>IF((Curso[[#This Row],[Estudado]]-15)&lt;$H$2,"",Curso[[#This Row],[Estudado]]-15)</f>
        <v/>
      </c>
      <c r="N1869" s="53" t="str">
        <f>IF((Curso[[#This Row],[Estudado]]-30)&lt;$H$2,"",Curso[[#This Row],[Estudado]]-30)</f>
        <v/>
      </c>
      <c r="O1869" s="53" t="str">
        <f>IF((Curso[[#This Row],[Estudado]]-60)&lt;$H$2,"",Curso[[#This Row],[Estudado]]-60)</f>
        <v/>
      </c>
      <c r="P1869" s="53" t="str">
        <f>IF((Curso[[#This Row],[Estudado]]-120)&lt;$H$2,"",Curso[[#This Row],[Estudado]]-120)</f>
        <v/>
      </c>
      <c r="Q1869" s="48"/>
    </row>
    <row r="1870" spans="1:17" x14ac:dyDescent="0.25">
      <c r="A1870" s="44">
        <f t="shared" si="90"/>
        <v>1869</v>
      </c>
      <c r="B1870" s="44" t="s">
        <v>2394</v>
      </c>
      <c r="C1870" s="44" t="s">
        <v>2347</v>
      </c>
      <c r="D1870" s="45">
        <v>0</v>
      </c>
      <c r="E1870" s="44"/>
      <c r="F1870" s="45">
        <f>Curso[[#This Row],[Tempo]]*$AG$4</f>
        <v>0</v>
      </c>
      <c r="G1870" s="46">
        <f t="shared" si="89"/>
        <v>13.570440734727383</v>
      </c>
      <c r="H1870" s="47">
        <f>_xlfn.XLOOKUP(Curso[[#This Row],[Tempo Progr Acum]],Controle[Tempo Esperado Acum],Controle[Data corrida],,1,1)</f>
        <v>44853</v>
      </c>
      <c r="I1870" s="44"/>
      <c r="J1870" s="48">
        <f ca="1">IF(Curso[[#This Row],[Data Prevista]]&gt;TODAY(),0,IF(Curso[[#This Row],[Data Prevista]]=TODAY(),3,2))</f>
        <v>0</v>
      </c>
      <c r="K1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0" s="53" t="str">
        <f>IF((Curso[[#This Row],[Estudado]]-7)&lt;$H$2,"",Curso[[#This Row],[Estudado]]-7)</f>
        <v/>
      </c>
      <c r="M1870" s="53" t="str">
        <f>IF((Curso[[#This Row],[Estudado]]-15)&lt;$H$2,"",Curso[[#This Row],[Estudado]]-15)</f>
        <v/>
      </c>
      <c r="N1870" s="53" t="str">
        <f>IF((Curso[[#This Row],[Estudado]]-30)&lt;$H$2,"",Curso[[#This Row],[Estudado]]-30)</f>
        <v/>
      </c>
      <c r="O1870" s="53" t="str">
        <f>IF((Curso[[#This Row],[Estudado]]-60)&lt;$H$2,"",Curso[[#This Row],[Estudado]]-60)</f>
        <v/>
      </c>
      <c r="P1870" s="53" t="str">
        <f>IF((Curso[[#This Row],[Estudado]]-120)&lt;$H$2,"",Curso[[#This Row],[Estudado]]-120)</f>
        <v/>
      </c>
      <c r="Q1870" s="48"/>
    </row>
    <row r="1871" spans="1:17" x14ac:dyDescent="0.25">
      <c r="A1871" s="44">
        <f t="shared" si="90"/>
        <v>1870</v>
      </c>
      <c r="B1871" s="44" t="s">
        <v>2394</v>
      </c>
      <c r="C1871" s="44" t="s">
        <v>2348</v>
      </c>
      <c r="D1871" s="45">
        <v>0</v>
      </c>
      <c r="E1871" s="44"/>
      <c r="F1871" s="45">
        <f>Curso[[#This Row],[Tempo]]*$AG$4</f>
        <v>0</v>
      </c>
      <c r="G1871" s="46">
        <f t="shared" si="89"/>
        <v>13.570440734727383</v>
      </c>
      <c r="H1871" s="47">
        <f>_xlfn.XLOOKUP(Curso[[#This Row],[Tempo Progr Acum]],Controle[Tempo Esperado Acum],Controle[Data corrida],,1,1)</f>
        <v>44853</v>
      </c>
      <c r="I1871" s="44"/>
      <c r="J1871" s="48">
        <f ca="1">IF(Curso[[#This Row],[Data Prevista]]&gt;TODAY(),0,IF(Curso[[#This Row],[Data Prevista]]=TODAY(),3,2))</f>
        <v>0</v>
      </c>
      <c r="K1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1" s="53" t="str">
        <f>IF((Curso[[#This Row],[Estudado]]-7)&lt;$H$2,"",Curso[[#This Row],[Estudado]]-7)</f>
        <v/>
      </c>
      <c r="M1871" s="53" t="str">
        <f>IF((Curso[[#This Row],[Estudado]]-15)&lt;$H$2,"",Curso[[#This Row],[Estudado]]-15)</f>
        <v/>
      </c>
      <c r="N1871" s="53" t="str">
        <f>IF((Curso[[#This Row],[Estudado]]-30)&lt;$H$2,"",Curso[[#This Row],[Estudado]]-30)</f>
        <v/>
      </c>
      <c r="O1871" s="53" t="str">
        <f>IF((Curso[[#This Row],[Estudado]]-60)&lt;$H$2,"",Curso[[#This Row],[Estudado]]-60)</f>
        <v/>
      </c>
      <c r="P1871" s="53" t="str">
        <f>IF((Curso[[#This Row],[Estudado]]-120)&lt;$H$2,"",Curso[[#This Row],[Estudado]]-120)</f>
        <v/>
      </c>
      <c r="Q1871" s="48"/>
    </row>
    <row r="1872" spans="1:17" x14ac:dyDescent="0.25">
      <c r="A1872" s="44">
        <f t="shared" si="90"/>
        <v>1871</v>
      </c>
      <c r="B1872" s="44" t="s">
        <v>2394</v>
      </c>
      <c r="C1872" s="44" t="s">
        <v>2349</v>
      </c>
      <c r="D1872" s="45">
        <v>0</v>
      </c>
      <c r="E1872" s="44"/>
      <c r="F1872" s="45">
        <f>Curso[[#This Row],[Tempo]]*$AG$4</f>
        <v>0</v>
      </c>
      <c r="G1872" s="46">
        <f t="shared" si="89"/>
        <v>13.570440734727383</v>
      </c>
      <c r="H1872" s="47">
        <f>_xlfn.XLOOKUP(Curso[[#This Row],[Tempo Progr Acum]],Controle[Tempo Esperado Acum],Controle[Data corrida],,1,1)</f>
        <v>44853</v>
      </c>
      <c r="I1872" s="44"/>
      <c r="J1872" s="48">
        <f ca="1">IF(Curso[[#This Row],[Data Prevista]]&gt;TODAY(),0,IF(Curso[[#This Row],[Data Prevista]]=TODAY(),3,2))</f>
        <v>0</v>
      </c>
      <c r="K1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2" s="53" t="str">
        <f>IF((Curso[[#This Row],[Estudado]]-7)&lt;$H$2,"",Curso[[#This Row],[Estudado]]-7)</f>
        <v/>
      </c>
      <c r="M1872" s="53" t="str">
        <f>IF((Curso[[#This Row],[Estudado]]-15)&lt;$H$2,"",Curso[[#This Row],[Estudado]]-15)</f>
        <v/>
      </c>
      <c r="N1872" s="53" t="str">
        <f>IF((Curso[[#This Row],[Estudado]]-30)&lt;$H$2,"",Curso[[#This Row],[Estudado]]-30)</f>
        <v/>
      </c>
      <c r="O1872" s="53" t="str">
        <f>IF((Curso[[#This Row],[Estudado]]-60)&lt;$H$2,"",Curso[[#This Row],[Estudado]]-60)</f>
        <v/>
      </c>
      <c r="P1872" s="53" t="str">
        <f>IF((Curso[[#This Row],[Estudado]]-120)&lt;$H$2,"",Curso[[#This Row],[Estudado]]-120)</f>
        <v/>
      </c>
      <c r="Q1872" s="48"/>
    </row>
    <row r="1873" spans="1:17" x14ac:dyDescent="0.25">
      <c r="A1873" s="44">
        <f t="shared" si="90"/>
        <v>1872</v>
      </c>
      <c r="B1873" s="44" t="s">
        <v>2394</v>
      </c>
      <c r="C1873" s="44" t="s">
        <v>2350</v>
      </c>
      <c r="D1873" s="45">
        <v>0</v>
      </c>
      <c r="E1873" s="44"/>
      <c r="F1873" s="45">
        <f>Curso[[#This Row],[Tempo]]*$AG$4</f>
        <v>0</v>
      </c>
      <c r="G1873" s="46">
        <f t="shared" si="89"/>
        <v>13.570440734727383</v>
      </c>
      <c r="H1873" s="47">
        <f>_xlfn.XLOOKUP(Curso[[#This Row],[Tempo Progr Acum]],Controle[Tempo Esperado Acum],Controle[Data corrida],,1,1)</f>
        <v>44853</v>
      </c>
      <c r="I1873" s="44"/>
      <c r="J1873" s="48">
        <f ca="1">IF(Curso[[#This Row],[Data Prevista]]&gt;TODAY(),0,IF(Curso[[#This Row],[Data Prevista]]=TODAY(),3,2))</f>
        <v>0</v>
      </c>
      <c r="K1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3" s="53" t="str">
        <f>IF((Curso[[#This Row],[Estudado]]-7)&lt;$H$2,"",Curso[[#This Row],[Estudado]]-7)</f>
        <v/>
      </c>
      <c r="M1873" s="53" t="str">
        <f>IF((Curso[[#This Row],[Estudado]]-15)&lt;$H$2,"",Curso[[#This Row],[Estudado]]-15)</f>
        <v/>
      </c>
      <c r="N1873" s="53" t="str">
        <f>IF((Curso[[#This Row],[Estudado]]-30)&lt;$H$2,"",Curso[[#This Row],[Estudado]]-30)</f>
        <v/>
      </c>
      <c r="O1873" s="53" t="str">
        <f>IF((Curso[[#This Row],[Estudado]]-60)&lt;$H$2,"",Curso[[#This Row],[Estudado]]-60)</f>
        <v/>
      </c>
      <c r="P1873" s="53" t="str">
        <f>IF((Curso[[#This Row],[Estudado]]-120)&lt;$H$2,"",Curso[[#This Row],[Estudado]]-120)</f>
        <v/>
      </c>
      <c r="Q1873" s="48"/>
    </row>
    <row r="1874" spans="1:17" x14ac:dyDescent="0.25">
      <c r="A1874" s="44">
        <f t="shared" si="90"/>
        <v>1873</v>
      </c>
      <c r="B1874" s="44" t="s">
        <v>2394</v>
      </c>
      <c r="C1874" s="44" t="s">
        <v>2351</v>
      </c>
      <c r="D1874" s="45">
        <v>0</v>
      </c>
      <c r="E1874" s="44"/>
      <c r="F1874" s="45">
        <f>Curso[[#This Row],[Tempo]]*$AG$4</f>
        <v>0</v>
      </c>
      <c r="G1874" s="46">
        <f t="shared" si="89"/>
        <v>13.570440734727383</v>
      </c>
      <c r="H1874" s="47">
        <f>_xlfn.XLOOKUP(Curso[[#This Row],[Tempo Progr Acum]],Controle[Tempo Esperado Acum],Controle[Data corrida],,1,1)</f>
        <v>44853</v>
      </c>
      <c r="I1874" s="44"/>
      <c r="J1874" s="48">
        <f ca="1">IF(Curso[[#This Row],[Data Prevista]]&gt;TODAY(),0,IF(Curso[[#This Row],[Data Prevista]]=TODAY(),3,2))</f>
        <v>0</v>
      </c>
      <c r="K1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4" s="53" t="str">
        <f>IF((Curso[[#This Row],[Estudado]]-7)&lt;$H$2,"",Curso[[#This Row],[Estudado]]-7)</f>
        <v/>
      </c>
      <c r="M1874" s="53" t="str">
        <f>IF((Curso[[#This Row],[Estudado]]-15)&lt;$H$2,"",Curso[[#This Row],[Estudado]]-15)</f>
        <v/>
      </c>
      <c r="N1874" s="53" t="str">
        <f>IF((Curso[[#This Row],[Estudado]]-30)&lt;$H$2,"",Curso[[#This Row],[Estudado]]-30)</f>
        <v/>
      </c>
      <c r="O1874" s="53" t="str">
        <f>IF((Curso[[#This Row],[Estudado]]-60)&lt;$H$2,"",Curso[[#This Row],[Estudado]]-60)</f>
        <v/>
      </c>
      <c r="P1874" s="53" t="str">
        <f>IF((Curso[[#This Row],[Estudado]]-120)&lt;$H$2,"",Curso[[#This Row],[Estudado]]-120)</f>
        <v/>
      </c>
      <c r="Q1874" s="48"/>
    </row>
    <row r="1875" spans="1:17" x14ac:dyDescent="0.25">
      <c r="A1875" s="44">
        <f t="shared" si="90"/>
        <v>1874</v>
      </c>
      <c r="B1875" s="44" t="s">
        <v>2394</v>
      </c>
      <c r="C1875" s="44" t="s">
        <v>2352</v>
      </c>
      <c r="D1875" s="45">
        <v>1.9328703703703702E-3</v>
      </c>
      <c r="E1875" s="44"/>
      <c r="F1875" s="45">
        <f>Curso[[#This Row],[Tempo]]*$AG$4</f>
        <v>3.8332633120202169E-3</v>
      </c>
      <c r="G1875" s="46">
        <f t="shared" si="89"/>
        <v>13.574273998039402</v>
      </c>
      <c r="H1875" s="47">
        <f>_xlfn.XLOOKUP(Curso[[#This Row],[Tempo Progr Acum]],Controle[Tempo Esperado Acum],Controle[Data corrida],,1,1)</f>
        <v>44853</v>
      </c>
      <c r="I1875" s="44"/>
      <c r="J1875" s="48">
        <f ca="1">IF(Curso[[#This Row],[Data Prevista]]&gt;TODAY(),0,IF(Curso[[#This Row],[Data Prevista]]=TODAY(),3,2))</f>
        <v>0</v>
      </c>
      <c r="K1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5" s="53" t="str">
        <f>IF((Curso[[#This Row],[Estudado]]-7)&lt;$H$2,"",Curso[[#This Row],[Estudado]]-7)</f>
        <v/>
      </c>
      <c r="M1875" s="53" t="str">
        <f>IF((Curso[[#This Row],[Estudado]]-15)&lt;$H$2,"",Curso[[#This Row],[Estudado]]-15)</f>
        <v/>
      </c>
      <c r="N1875" s="53" t="str">
        <f>IF((Curso[[#This Row],[Estudado]]-30)&lt;$H$2,"",Curso[[#This Row],[Estudado]]-30)</f>
        <v/>
      </c>
      <c r="O1875" s="53" t="str">
        <f>IF((Curso[[#This Row],[Estudado]]-60)&lt;$H$2,"",Curso[[#This Row],[Estudado]]-60)</f>
        <v/>
      </c>
      <c r="P1875" s="53" t="str">
        <f>IF((Curso[[#This Row],[Estudado]]-120)&lt;$H$2,"",Curso[[#This Row],[Estudado]]-120)</f>
        <v/>
      </c>
      <c r="Q1875" s="48"/>
    </row>
    <row r="1876" spans="1:17" x14ac:dyDescent="0.25">
      <c r="A1876" s="44">
        <f t="shared" si="90"/>
        <v>1875</v>
      </c>
      <c r="B1876" s="44" t="s">
        <v>2394</v>
      </c>
      <c r="C1876" s="44" t="s">
        <v>2353</v>
      </c>
      <c r="D1876" s="45">
        <v>3.7500000000000003E-3</v>
      </c>
      <c r="E1876" s="44"/>
      <c r="F1876" s="45">
        <f>Curso[[#This Row],[Tempo]]*$AG$4</f>
        <v>7.4369898987697632E-3</v>
      </c>
      <c r="G1876" s="46">
        <f t="shared" si="89"/>
        <v>13.581710987938171</v>
      </c>
      <c r="H1876" s="47">
        <f>_xlfn.XLOOKUP(Curso[[#This Row],[Tempo Progr Acum]],Controle[Tempo Esperado Acum],Controle[Data corrida],,1,1)</f>
        <v>44853</v>
      </c>
      <c r="I1876" s="44"/>
      <c r="J1876" s="48">
        <f ca="1">IF(Curso[[#This Row],[Data Prevista]]&gt;TODAY(),0,IF(Curso[[#This Row],[Data Prevista]]=TODAY(),3,2))</f>
        <v>0</v>
      </c>
      <c r="K1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6" s="53" t="str">
        <f>IF((Curso[[#This Row],[Estudado]]-7)&lt;$H$2,"",Curso[[#This Row],[Estudado]]-7)</f>
        <v/>
      </c>
      <c r="M1876" s="53" t="str">
        <f>IF((Curso[[#This Row],[Estudado]]-15)&lt;$H$2,"",Curso[[#This Row],[Estudado]]-15)</f>
        <v/>
      </c>
      <c r="N1876" s="53" t="str">
        <f>IF((Curso[[#This Row],[Estudado]]-30)&lt;$H$2,"",Curso[[#This Row],[Estudado]]-30)</f>
        <v/>
      </c>
      <c r="O1876" s="53" t="str">
        <f>IF((Curso[[#This Row],[Estudado]]-60)&lt;$H$2,"",Curso[[#This Row],[Estudado]]-60)</f>
        <v/>
      </c>
      <c r="P1876" s="53" t="str">
        <f>IF((Curso[[#This Row],[Estudado]]-120)&lt;$H$2,"",Curso[[#This Row],[Estudado]]-120)</f>
        <v/>
      </c>
      <c r="Q1876" s="48"/>
    </row>
    <row r="1877" spans="1:17" x14ac:dyDescent="0.25">
      <c r="A1877" s="44">
        <f t="shared" si="90"/>
        <v>1876</v>
      </c>
      <c r="B1877" s="44" t="s">
        <v>2394</v>
      </c>
      <c r="C1877" s="44" t="s">
        <v>1526</v>
      </c>
      <c r="D1877" s="45">
        <v>2.5810185185185185E-3</v>
      </c>
      <c r="E1877" s="44"/>
      <c r="F1877" s="45">
        <f>Curso[[#This Row],[Tempo]]*$AG$4</f>
        <v>5.1186689735359791E-3</v>
      </c>
      <c r="G1877" s="46">
        <f t="shared" si="89"/>
        <v>13.586829656911707</v>
      </c>
      <c r="H1877" s="47">
        <f>_xlfn.XLOOKUP(Curso[[#This Row],[Tempo Progr Acum]],Controle[Tempo Esperado Acum],Controle[Data corrida],,1,1)</f>
        <v>44853</v>
      </c>
      <c r="I1877" s="44"/>
      <c r="J1877" s="48">
        <f ca="1">IF(Curso[[#This Row],[Data Prevista]]&gt;TODAY(),0,IF(Curso[[#This Row],[Data Prevista]]=TODAY(),3,2))</f>
        <v>0</v>
      </c>
      <c r="K1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7" s="53" t="str">
        <f>IF((Curso[[#This Row],[Estudado]]-7)&lt;$H$2,"",Curso[[#This Row],[Estudado]]-7)</f>
        <v/>
      </c>
      <c r="M1877" s="53" t="str">
        <f>IF((Curso[[#This Row],[Estudado]]-15)&lt;$H$2,"",Curso[[#This Row],[Estudado]]-15)</f>
        <v/>
      </c>
      <c r="N1877" s="53" t="str">
        <f>IF((Curso[[#This Row],[Estudado]]-30)&lt;$H$2,"",Curso[[#This Row],[Estudado]]-30)</f>
        <v/>
      </c>
      <c r="O1877" s="53" t="str">
        <f>IF((Curso[[#This Row],[Estudado]]-60)&lt;$H$2,"",Curso[[#This Row],[Estudado]]-60)</f>
        <v/>
      </c>
      <c r="P1877" s="53" t="str">
        <f>IF((Curso[[#This Row],[Estudado]]-120)&lt;$H$2,"",Curso[[#This Row],[Estudado]]-120)</f>
        <v/>
      </c>
      <c r="Q1877" s="48"/>
    </row>
    <row r="1878" spans="1:17" x14ac:dyDescent="0.25">
      <c r="A1878" s="44">
        <f t="shared" si="90"/>
        <v>1877</v>
      </c>
      <c r="B1878" s="44" t="s">
        <v>2394</v>
      </c>
      <c r="C1878" s="44" t="s">
        <v>2354</v>
      </c>
      <c r="D1878" s="45">
        <v>2.0601851851851853E-3</v>
      </c>
      <c r="E1878" s="44"/>
      <c r="F1878" s="45">
        <f>Curso[[#This Row],[Tempo]]*$AG$4</f>
        <v>4.0857537098179563E-3</v>
      </c>
      <c r="G1878" s="46">
        <f t="shared" si="89"/>
        <v>13.590915410621525</v>
      </c>
      <c r="H1878" s="47">
        <f>_xlfn.XLOOKUP(Curso[[#This Row],[Tempo Progr Acum]],Controle[Tempo Esperado Acum],Controle[Data corrida],,1,1)</f>
        <v>44853</v>
      </c>
      <c r="I1878" s="44"/>
      <c r="J1878" s="48">
        <f ca="1">IF(Curso[[#This Row],[Data Prevista]]&gt;TODAY(),0,IF(Curso[[#This Row],[Data Prevista]]=TODAY(),3,2))</f>
        <v>0</v>
      </c>
      <c r="K1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8" s="53" t="str">
        <f>IF((Curso[[#This Row],[Estudado]]-7)&lt;$H$2,"",Curso[[#This Row],[Estudado]]-7)</f>
        <v/>
      </c>
      <c r="M1878" s="53" t="str">
        <f>IF((Curso[[#This Row],[Estudado]]-15)&lt;$H$2,"",Curso[[#This Row],[Estudado]]-15)</f>
        <v/>
      </c>
      <c r="N1878" s="53" t="str">
        <f>IF((Curso[[#This Row],[Estudado]]-30)&lt;$H$2,"",Curso[[#This Row],[Estudado]]-30)</f>
        <v/>
      </c>
      <c r="O1878" s="53" t="str">
        <f>IF((Curso[[#This Row],[Estudado]]-60)&lt;$H$2,"",Curso[[#This Row],[Estudado]]-60)</f>
        <v/>
      </c>
      <c r="P1878" s="53" t="str">
        <f>IF((Curso[[#This Row],[Estudado]]-120)&lt;$H$2,"",Curso[[#This Row],[Estudado]]-120)</f>
        <v/>
      </c>
      <c r="Q1878" s="48"/>
    </row>
    <row r="1879" spans="1:17" x14ac:dyDescent="0.25">
      <c r="A1879" s="44">
        <f t="shared" si="90"/>
        <v>1878</v>
      </c>
      <c r="B1879" s="44" t="s">
        <v>2394</v>
      </c>
      <c r="C1879" s="44" t="s">
        <v>2355</v>
      </c>
      <c r="D1879" s="45">
        <v>4.2824074074074075E-3</v>
      </c>
      <c r="E1879" s="44"/>
      <c r="F1879" s="45">
        <f>Curso[[#This Row],[Tempo]]*$AG$4</f>
        <v>8.4928588350148531E-3</v>
      </c>
      <c r="G1879" s="46">
        <f t="shared" si="89"/>
        <v>13.599408269456539</v>
      </c>
      <c r="H1879" s="47">
        <f>_xlfn.XLOOKUP(Curso[[#This Row],[Tempo Progr Acum]],Controle[Tempo Esperado Acum],Controle[Data corrida],,1,1)</f>
        <v>44853</v>
      </c>
      <c r="I1879" s="44"/>
      <c r="J1879" s="48">
        <f ca="1">IF(Curso[[#This Row],[Data Prevista]]&gt;TODAY(),0,IF(Curso[[#This Row],[Data Prevista]]=TODAY(),3,2))</f>
        <v>0</v>
      </c>
      <c r="K1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9" s="53" t="str">
        <f>IF((Curso[[#This Row],[Estudado]]-7)&lt;$H$2,"",Curso[[#This Row],[Estudado]]-7)</f>
        <v/>
      </c>
      <c r="M1879" s="53" t="str">
        <f>IF((Curso[[#This Row],[Estudado]]-15)&lt;$H$2,"",Curso[[#This Row],[Estudado]]-15)</f>
        <v/>
      </c>
      <c r="N1879" s="53" t="str">
        <f>IF((Curso[[#This Row],[Estudado]]-30)&lt;$H$2,"",Curso[[#This Row],[Estudado]]-30)</f>
        <v/>
      </c>
      <c r="O1879" s="53" t="str">
        <f>IF((Curso[[#This Row],[Estudado]]-60)&lt;$H$2,"",Curso[[#This Row],[Estudado]]-60)</f>
        <v/>
      </c>
      <c r="P1879" s="53" t="str">
        <f>IF((Curso[[#This Row],[Estudado]]-120)&lt;$H$2,"",Curso[[#This Row],[Estudado]]-120)</f>
        <v/>
      </c>
      <c r="Q1879" s="48"/>
    </row>
    <row r="1880" spans="1:17" x14ac:dyDescent="0.25">
      <c r="A1880" s="44">
        <f t="shared" si="90"/>
        <v>1879</v>
      </c>
      <c r="B1880" s="44" t="s">
        <v>2394</v>
      </c>
      <c r="C1880" s="44" t="s">
        <v>2356</v>
      </c>
      <c r="D1880" s="45">
        <v>5.5092592592592589E-3</v>
      </c>
      <c r="E1880" s="44"/>
      <c r="F1880" s="45">
        <f>Curso[[#This Row],[Tempo]]*$AG$4</f>
        <v>1.0925948122883972E-2</v>
      </c>
      <c r="G1880" s="46">
        <f t="shared" si="89"/>
        <v>13.610334217579423</v>
      </c>
      <c r="H1880" s="47">
        <f>_xlfn.XLOOKUP(Curso[[#This Row],[Tempo Progr Acum]],Controle[Tempo Esperado Acum],Controle[Data corrida],,1,1)</f>
        <v>44854</v>
      </c>
      <c r="I1880" s="44"/>
      <c r="J1880" s="48">
        <f ca="1">IF(Curso[[#This Row],[Data Prevista]]&gt;TODAY(),0,IF(Curso[[#This Row],[Data Prevista]]=TODAY(),3,2))</f>
        <v>0</v>
      </c>
      <c r="K1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0" s="53" t="str">
        <f>IF((Curso[[#This Row],[Estudado]]-7)&lt;$H$2,"",Curso[[#This Row],[Estudado]]-7)</f>
        <v/>
      </c>
      <c r="M1880" s="53" t="str">
        <f>IF((Curso[[#This Row],[Estudado]]-15)&lt;$H$2,"",Curso[[#This Row],[Estudado]]-15)</f>
        <v/>
      </c>
      <c r="N1880" s="53" t="str">
        <f>IF((Curso[[#This Row],[Estudado]]-30)&lt;$H$2,"",Curso[[#This Row],[Estudado]]-30)</f>
        <v/>
      </c>
      <c r="O1880" s="53" t="str">
        <f>IF((Curso[[#This Row],[Estudado]]-60)&lt;$H$2,"",Curso[[#This Row],[Estudado]]-60)</f>
        <v/>
      </c>
      <c r="P1880" s="53" t="str">
        <f>IF((Curso[[#This Row],[Estudado]]-120)&lt;$H$2,"",Curso[[#This Row],[Estudado]]-120)</f>
        <v/>
      </c>
      <c r="Q1880" s="48"/>
    </row>
    <row r="1881" spans="1:17" x14ac:dyDescent="0.25">
      <c r="A1881" s="44">
        <f t="shared" si="90"/>
        <v>1880</v>
      </c>
      <c r="B1881" s="44" t="s">
        <v>2394</v>
      </c>
      <c r="C1881" s="44" t="s">
        <v>2357</v>
      </c>
      <c r="D1881" s="45">
        <v>3.9583333333333337E-3</v>
      </c>
      <c r="E1881" s="44"/>
      <c r="F1881" s="45">
        <f>Curso[[#This Row],[Tempo]]*$AG$4</f>
        <v>7.850156004256972E-3</v>
      </c>
      <c r="G1881" s="46">
        <f t="shared" si="89"/>
        <v>13.618184373583679</v>
      </c>
      <c r="H1881" s="47">
        <f>_xlfn.XLOOKUP(Curso[[#This Row],[Tempo Progr Acum]],Controle[Tempo Esperado Acum],Controle[Data corrida],,1,1)</f>
        <v>44854</v>
      </c>
      <c r="I1881" s="44"/>
      <c r="J1881" s="48">
        <f ca="1">IF(Curso[[#This Row],[Data Prevista]]&gt;TODAY(),0,IF(Curso[[#This Row],[Data Prevista]]=TODAY(),3,2))</f>
        <v>0</v>
      </c>
      <c r="K1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1" s="53" t="str">
        <f>IF((Curso[[#This Row],[Estudado]]-7)&lt;$H$2,"",Curso[[#This Row],[Estudado]]-7)</f>
        <v/>
      </c>
      <c r="M1881" s="53" t="str">
        <f>IF((Curso[[#This Row],[Estudado]]-15)&lt;$H$2,"",Curso[[#This Row],[Estudado]]-15)</f>
        <v/>
      </c>
      <c r="N1881" s="53" t="str">
        <f>IF((Curso[[#This Row],[Estudado]]-30)&lt;$H$2,"",Curso[[#This Row],[Estudado]]-30)</f>
        <v/>
      </c>
      <c r="O1881" s="53" t="str">
        <f>IF((Curso[[#This Row],[Estudado]]-60)&lt;$H$2,"",Curso[[#This Row],[Estudado]]-60)</f>
        <v/>
      </c>
      <c r="P1881" s="53" t="str">
        <f>IF((Curso[[#This Row],[Estudado]]-120)&lt;$H$2,"",Curso[[#This Row],[Estudado]]-120)</f>
        <v/>
      </c>
      <c r="Q1881" s="48"/>
    </row>
    <row r="1882" spans="1:17" x14ac:dyDescent="0.25">
      <c r="A1882" s="44">
        <f t="shared" si="90"/>
        <v>1881</v>
      </c>
      <c r="B1882" s="44" t="s">
        <v>2394</v>
      </c>
      <c r="C1882" s="44" t="s">
        <v>2358</v>
      </c>
      <c r="D1882" s="45">
        <v>2.0370370370370373E-3</v>
      </c>
      <c r="E1882" s="44"/>
      <c r="F1882" s="45">
        <f>Curso[[#This Row],[Tempo]]*$AG$4</f>
        <v>4.0398463647638222E-3</v>
      </c>
      <c r="G1882" s="46">
        <f t="shared" si="89"/>
        <v>13.622224219948443</v>
      </c>
      <c r="H1882" s="47">
        <f>_xlfn.XLOOKUP(Curso[[#This Row],[Tempo Progr Acum]],Controle[Tempo Esperado Acum],Controle[Data corrida],,1,1)</f>
        <v>44854</v>
      </c>
      <c r="I1882" s="44"/>
      <c r="J1882" s="48">
        <f ca="1">IF(Curso[[#This Row],[Data Prevista]]&gt;TODAY(),0,IF(Curso[[#This Row],[Data Prevista]]=TODAY(),3,2))</f>
        <v>0</v>
      </c>
      <c r="K1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2" s="53" t="str">
        <f>IF((Curso[[#This Row],[Estudado]]-7)&lt;$H$2,"",Curso[[#This Row],[Estudado]]-7)</f>
        <v/>
      </c>
      <c r="M1882" s="53" t="str">
        <f>IF((Curso[[#This Row],[Estudado]]-15)&lt;$H$2,"",Curso[[#This Row],[Estudado]]-15)</f>
        <v/>
      </c>
      <c r="N1882" s="53" t="str">
        <f>IF((Curso[[#This Row],[Estudado]]-30)&lt;$H$2,"",Curso[[#This Row],[Estudado]]-30)</f>
        <v/>
      </c>
      <c r="O1882" s="53" t="str">
        <f>IF((Curso[[#This Row],[Estudado]]-60)&lt;$H$2,"",Curso[[#This Row],[Estudado]]-60)</f>
        <v/>
      </c>
      <c r="P1882" s="53" t="str">
        <f>IF((Curso[[#This Row],[Estudado]]-120)&lt;$H$2,"",Curso[[#This Row],[Estudado]]-120)</f>
        <v/>
      </c>
      <c r="Q1882" s="48"/>
    </row>
    <row r="1883" spans="1:17" x14ac:dyDescent="0.25">
      <c r="A1883" s="44">
        <f t="shared" si="90"/>
        <v>1882</v>
      </c>
      <c r="B1883" s="44" t="s">
        <v>2394</v>
      </c>
      <c r="C1883" s="44" t="s">
        <v>2359</v>
      </c>
      <c r="D1883" s="45">
        <v>1.8865740740740742E-3</v>
      </c>
      <c r="E1883" s="44"/>
      <c r="F1883" s="45">
        <f>Curso[[#This Row],[Tempo]]*$AG$4</f>
        <v>3.7414486219119487E-3</v>
      </c>
      <c r="G1883" s="46">
        <f t="shared" si="89"/>
        <v>13.625965668570355</v>
      </c>
      <c r="H1883" s="47">
        <f>_xlfn.XLOOKUP(Curso[[#This Row],[Tempo Progr Acum]],Controle[Tempo Esperado Acum],Controle[Data corrida],,1,1)</f>
        <v>44854</v>
      </c>
      <c r="I1883" s="44"/>
      <c r="J1883" s="48">
        <f ca="1">IF(Curso[[#This Row],[Data Prevista]]&gt;TODAY(),0,IF(Curso[[#This Row],[Data Prevista]]=TODAY(),3,2))</f>
        <v>0</v>
      </c>
      <c r="K1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3" s="53" t="str">
        <f>IF((Curso[[#This Row],[Estudado]]-7)&lt;$H$2,"",Curso[[#This Row],[Estudado]]-7)</f>
        <v/>
      </c>
      <c r="M1883" s="53" t="str">
        <f>IF((Curso[[#This Row],[Estudado]]-15)&lt;$H$2,"",Curso[[#This Row],[Estudado]]-15)</f>
        <v/>
      </c>
      <c r="N1883" s="53" t="str">
        <f>IF((Curso[[#This Row],[Estudado]]-30)&lt;$H$2,"",Curso[[#This Row],[Estudado]]-30)</f>
        <v/>
      </c>
      <c r="O1883" s="53" t="str">
        <f>IF((Curso[[#This Row],[Estudado]]-60)&lt;$H$2,"",Curso[[#This Row],[Estudado]]-60)</f>
        <v/>
      </c>
      <c r="P1883" s="53" t="str">
        <f>IF((Curso[[#This Row],[Estudado]]-120)&lt;$H$2,"",Curso[[#This Row],[Estudado]]-120)</f>
        <v/>
      </c>
      <c r="Q1883" s="48"/>
    </row>
    <row r="1884" spans="1:17" x14ac:dyDescent="0.25">
      <c r="A1884" s="44">
        <f t="shared" si="90"/>
        <v>1883</v>
      </c>
      <c r="B1884" s="44" t="s">
        <v>2394</v>
      </c>
      <c r="C1884" s="44" t="s">
        <v>2360</v>
      </c>
      <c r="D1884" s="45">
        <v>3.2407407407407406E-3</v>
      </c>
      <c r="E1884" s="44"/>
      <c r="F1884" s="45">
        <f>Curso[[#This Row],[Tempo]]*$AG$4</f>
        <v>6.4270283075788075E-3</v>
      </c>
      <c r="G1884" s="46">
        <f t="shared" si="89"/>
        <v>13.632392696877934</v>
      </c>
      <c r="H1884" s="47">
        <f>_xlfn.XLOOKUP(Curso[[#This Row],[Tempo Progr Acum]],Controle[Tempo Esperado Acum],Controle[Data corrida],,1,1)</f>
        <v>44854</v>
      </c>
      <c r="I1884" s="44"/>
      <c r="J1884" s="48">
        <f ca="1">IF(Curso[[#This Row],[Data Prevista]]&gt;TODAY(),0,IF(Curso[[#This Row],[Data Prevista]]=TODAY(),3,2))</f>
        <v>0</v>
      </c>
      <c r="K1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4" s="53" t="str">
        <f>IF((Curso[[#This Row],[Estudado]]-7)&lt;$H$2,"",Curso[[#This Row],[Estudado]]-7)</f>
        <v/>
      </c>
      <c r="M1884" s="53" t="str">
        <f>IF((Curso[[#This Row],[Estudado]]-15)&lt;$H$2,"",Curso[[#This Row],[Estudado]]-15)</f>
        <v/>
      </c>
      <c r="N1884" s="53" t="str">
        <f>IF((Curso[[#This Row],[Estudado]]-30)&lt;$H$2,"",Curso[[#This Row],[Estudado]]-30)</f>
        <v/>
      </c>
      <c r="O1884" s="53" t="str">
        <f>IF((Curso[[#This Row],[Estudado]]-60)&lt;$H$2,"",Curso[[#This Row],[Estudado]]-60)</f>
        <v/>
      </c>
      <c r="P1884" s="53" t="str">
        <f>IF((Curso[[#This Row],[Estudado]]-120)&lt;$H$2,"",Curso[[#This Row],[Estudado]]-120)</f>
        <v/>
      </c>
      <c r="Q1884" s="48"/>
    </row>
    <row r="1885" spans="1:17" x14ac:dyDescent="0.25">
      <c r="A1885" s="44">
        <f t="shared" si="90"/>
        <v>1884</v>
      </c>
      <c r="B1885" s="44" t="s">
        <v>2394</v>
      </c>
      <c r="C1885" s="44" t="s">
        <v>2361</v>
      </c>
      <c r="D1885" s="45">
        <v>3.2754629629629631E-3</v>
      </c>
      <c r="E1885" s="44"/>
      <c r="F1885" s="45">
        <f>Curso[[#This Row],[Tempo]]*$AG$4</f>
        <v>6.4958893251600095E-3</v>
      </c>
      <c r="G1885" s="46">
        <f t="shared" si="89"/>
        <v>13.638888586203095</v>
      </c>
      <c r="H1885" s="47">
        <f>_xlfn.XLOOKUP(Curso[[#This Row],[Tempo Progr Acum]],Controle[Tempo Esperado Acum],Controle[Data corrida],,1,1)</f>
        <v>44854</v>
      </c>
      <c r="I1885" s="44"/>
      <c r="J1885" s="48">
        <f ca="1">IF(Curso[[#This Row],[Data Prevista]]&gt;TODAY(),0,IF(Curso[[#This Row],[Data Prevista]]=TODAY(),3,2))</f>
        <v>0</v>
      </c>
      <c r="K1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5" s="53" t="str">
        <f>IF((Curso[[#This Row],[Estudado]]-7)&lt;$H$2,"",Curso[[#This Row],[Estudado]]-7)</f>
        <v/>
      </c>
      <c r="M1885" s="53" t="str">
        <f>IF((Curso[[#This Row],[Estudado]]-15)&lt;$H$2,"",Curso[[#This Row],[Estudado]]-15)</f>
        <v/>
      </c>
      <c r="N1885" s="53" t="str">
        <f>IF((Curso[[#This Row],[Estudado]]-30)&lt;$H$2,"",Curso[[#This Row],[Estudado]]-30)</f>
        <v/>
      </c>
      <c r="O1885" s="53" t="str">
        <f>IF((Curso[[#This Row],[Estudado]]-60)&lt;$H$2,"",Curso[[#This Row],[Estudado]]-60)</f>
        <v/>
      </c>
      <c r="P1885" s="53" t="str">
        <f>IF((Curso[[#This Row],[Estudado]]-120)&lt;$H$2,"",Curso[[#This Row],[Estudado]]-120)</f>
        <v/>
      </c>
      <c r="Q1885" s="48"/>
    </row>
    <row r="1886" spans="1:17" x14ac:dyDescent="0.25">
      <c r="A1886" s="44">
        <f t="shared" si="90"/>
        <v>1885</v>
      </c>
      <c r="B1886" s="44" t="s">
        <v>2394</v>
      </c>
      <c r="C1886" s="44" t="s">
        <v>2362</v>
      </c>
      <c r="D1886" s="45">
        <v>2.4652777777777776E-3</v>
      </c>
      <c r="E1886" s="44"/>
      <c r="F1886" s="45">
        <f>Curso[[#This Row],[Tempo]]*$AG$4</f>
        <v>4.8891322482653068E-3</v>
      </c>
      <c r="G1886" s="46">
        <f t="shared" si="89"/>
        <v>13.643777718451361</v>
      </c>
      <c r="H1886" s="47">
        <f>_xlfn.XLOOKUP(Curso[[#This Row],[Tempo Progr Acum]],Controle[Tempo Esperado Acum],Controle[Data corrida],,1,1)</f>
        <v>44854</v>
      </c>
      <c r="I1886" s="44"/>
      <c r="J1886" s="48">
        <f ca="1">IF(Curso[[#This Row],[Data Prevista]]&gt;TODAY(),0,IF(Curso[[#This Row],[Data Prevista]]=TODAY(),3,2))</f>
        <v>0</v>
      </c>
      <c r="K1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6" s="53" t="str">
        <f>IF((Curso[[#This Row],[Estudado]]-7)&lt;$H$2,"",Curso[[#This Row],[Estudado]]-7)</f>
        <v/>
      </c>
      <c r="M1886" s="53" t="str">
        <f>IF((Curso[[#This Row],[Estudado]]-15)&lt;$H$2,"",Curso[[#This Row],[Estudado]]-15)</f>
        <v/>
      </c>
      <c r="N1886" s="53" t="str">
        <f>IF((Curso[[#This Row],[Estudado]]-30)&lt;$H$2,"",Curso[[#This Row],[Estudado]]-30)</f>
        <v/>
      </c>
      <c r="O1886" s="53" t="str">
        <f>IF((Curso[[#This Row],[Estudado]]-60)&lt;$H$2,"",Curso[[#This Row],[Estudado]]-60)</f>
        <v/>
      </c>
      <c r="P1886" s="53" t="str">
        <f>IF((Curso[[#This Row],[Estudado]]-120)&lt;$H$2,"",Curso[[#This Row],[Estudado]]-120)</f>
        <v/>
      </c>
      <c r="Q1886" s="48"/>
    </row>
    <row r="1887" spans="1:17" x14ac:dyDescent="0.25">
      <c r="A1887" s="44">
        <f t="shared" si="90"/>
        <v>1886</v>
      </c>
      <c r="B1887" s="44" t="s">
        <v>2394</v>
      </c>
      <c r="C1887" s="44" t="s">
        <v>2363</v>
      </c>
      <c r="D1887" s="45">
        <v>3.8888888888888883E-3</v>
      </c>
      <c r="E1887" s="44"/>
      <c r="F1887" s="45">
        <f>Curso[[#This Row],[Tempo]]*$AG$4</f>
        <v>7.7124339690945679E-3</v>
      </c>
      <c r="G1887" s="46">
        <f t="shared" si="89"/>
        <v>13.651490152420456</v>
      </c>
      <c r="H1887" s="47">
        <f>_xlfn.XLOOKUP(Curso[[#This Row],[Tempo Progr Acum]],Controle[Tempo Esperado Acum],Controle[Data corrida],,1,1)</f>
        <v>44854</v>
      </c>
      <c r="I1887" s="44"/>
      <c r="J1887" s="48">
        <f ca="1">IF(Curso[[#This Row],[Data Prevista]]&gt;TODAY(),0,IF(Curso[[#This Row],[Data Prevista]]=TODAY(),3,2))</f>
        <v>0</v>
      </c>
      <c r="K1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7" s="53" t="str">
        <f>IF((Curso[[#This Row],[Estudado]]-7)&lt;$H$2,"",Curso[[#This Row],[Estudado]]-7)</f>
        <v/>
      </c>
      <c r="M1887" s="53" t="str">
        <f>IF((Curso[[#This Row],[Estudado]]-15)&lt;$H$2,"",Curso[[#This Row],[Estudado]]-15)</f>
        <v/>
      </c>
      <c r="N1887" s="53" t="str">
        <f>IF((Curso[[#This Row],[Estudado]]-30)&lt;$H$2,"",Curso[[#This Row],[Estudado]]-30)</f>
        <v/>
      </c>
      <c r="O1887" s="53" t="str">
        <f>IF((Curso[[#This Row],[Estudado]]-60)&lt;$H$2,"",Curso[[#This Row],[Estudado]]-60)</f>
        <v/>
      </c>
      <c r="P1887" s="53" t="str">
        <f>IF((Curso[[#This Row],[Estudado]]-120)&lt;$H$2,"",Curso[[#This Row],[Estudado]]-120)</f>
        <v/>
      </c>
      <c r="Q1887" s="48"/>
    </row>
    <row r="1888" spans="1:17" x14ac:dyDescent="0.25">
      <c r="A1888" s="44">
        <f t="shared" si="90"/>
        <v>1887</v>
      </c>
      <c r="B1888" s="44" t="s">
        <v>2394</v>
      </c>
      <c r="C1888" s="44" t="s">
        <v>2364</v>
      </c>
      <c r="D1888" s="45">
        <v>3.9583333333333337E-3</v>
      </c>
      <c r="E1888" s="44"/>
      <c r="F1888" s="45">
        <f>Curso[[#This Row],[Tempo]]*$AG$4</f>
        <v>7.850156004256972E-3</v>
      </c>
      <c r="G1888" s="46">
        <f t="shared" si="89"/>
        <v>13.659340308424712</v>
      </c>
      <c r="H1888" s="47">
        <f>_xlfn.XLOOKUP(Curso[[#This Row],[Tempo Progr Acum]],Controle[Tempo Esperado Acum],Controle[Data corrida],,1,1)</f>
        <v>44854</v>
      </c>
      <c r="I1888" s="44"/>
      <c r="J1888" s="48">
        <f ca="1">IF(Curso[[#This Row],[Data Prevista]]&gt;TODAY(),0,IF(Curso[[#This Row],[Data Prevista]]=TODAY(),3,2))</f>
        <v>0</v>
      </c>
      <c r="K1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8" s="53" t="str">
        <f>IF((Curso[[#This Row],[Estudado]]-7)&lt;$H$2,"",Curso[[#This Row],[Estudado]]-7)</f>
        <v/>
      </c>
      <c r="M1888" s="53" t="str">
        <f>IF((Curso[[#This Row],[Estudado]]-15)&lt;$H$2,"",Curso[[#This Row],[Estudado]]-15)</f>
        <v/>
      </c>
      <c r="N1888" s="53" t="str">
        <f>IF((Curso[[#This Row],[Estudado]]-30)&lt;$H$2,"",Curso[[#This Row],[Estudado]]-30)</f>
        <v/>
      </c>
      <c r="O1888" s="53" t="str">
        <f>IF((Curso[[#This Row],[Estudado]]-60)&lt;$H$2,"",Curso[[#This Row],[Estudado]]-60)</f>
        <v/>
      </c>
      <c r="P1888" s="53" t="str">
        <f>IF((Curso[[#This Row],[Estudado]]-120)&lt;$H$2,"",Curso[[#This Row],[Estudado]]-120)</f>
        <v/>
      </c>
      <c r="Q1888" s="48"/>
    </row>
    <row r="1889" spans="1:17" x14ac:dyDescent="0.25">
      <c r="A1889" s="44">
        <f t="shared" si="90"/>
        <v>1888</v>
      </c>
      <c r="B1889" s="44" t="s">
        <v>2394</v>
      </c>
      <c r="C1889" s="44" t="s">
        <v>2365</v>
      </c>
      <c r="D1889" s="45">
        <v>1.3310185185185185E-3</v>
      </c>
      <c r="E1889" s="44"/>
      <c r="F1889" s="45">
        <f>Curso[[#This Row],[Tempo]]*$AG$4</f>
        <v>2.6396723406127247E-3</v>
      </c>
      <c r="G1889" s="46">
        <f t="shared" si="89"/>
        <v>13.661979980765324</v>
      </c>
      <c r="H1889" s="47">
        <f>_xlfn.XLOOKUP(Curso[[#This Row],[Tempo Progr Acum]],Controle[Tempo Esperado Acum],Controle[Data corrida],,1,1)</f>
        <v>44854</v>
      </c>
      <c r="I1889" s="44"/>
      <c r="J1889" s="48">
        <f ca="1">IF(Curso[[#This Row],[Data Prevista]]&gt;TODAY(),0,IF(Curso[[#This Row],[Data Prevista]]=TODAY(),3,2))</f>
        <v>0</v>
      </c>
      <c r="K1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9" s="53" t="str">
        <f>IF((Curso[[#This Row],[Estudado]]-7)&lt;$H$2,"",Curso[[#This Row],[Estudado]]-7)</f>
        <v/>
      </c>
      <c r="M1889" s="53" t="str">
        <f>IF((Curso[[#This Row],[Estudado]]-15)&lt;$H$2,"",Curso[[#This Row],[Estudado]]-15)</f>
        <v/>
      </c>
      <c r="N1889" s="53" t="str">
        <f>IF((Curso[[#This Row],[Estudado]]-30)&lt;$H$2,"",Curso[[#This Row],[Estudado]]-30)</f>
        <v/>
      </c>
      <c r="O1889" s="53" t="str">
        <f>IF((Curso[[#This Row],[Estudado]]-60)&lt;$H$2,"",Curso[[#This Row],[Estudado]]-60)</f>
        <v/>
      </c>
      <c r="P1889" s="53" t="str">
        <f>IF((Curso[[#This Row],[Estudado]]-120)&lt;$H$2,"",Curso[[#This Row],[Estudado]]-120)</f>
        <v/>
      </c>
      <c r="Q1889" s="48"/>
    </row>
    <row r="1890" spans="1:17" x14ac:dyDescent="0.25">
      <c r="A1890" s="44">
        <f t="shared" si="90"/>
        <v>1889</v>
      </c>
      <c r="B1890" s="44" t="s">
        <v>2394</v>
      </c>
      <c r="C1890" s="44" t="s">
        <v>2366</v>
      </c>
      <c r="D1890" s="45">
        <v>2.5925925925925925E-3</v>
      </c>
      <c r="E1890" s="44"/>
      <c r="F1890" s="45">
        <f>Curso[[#This Row],[Tempo]]*$AG$4</f>
        <v>5.1416226460630461E-3</v>
      </c>
      <c r="G1890" s="46">
        <f t="shared" si="89"/>
        <v>13.667121603411386</v>
      </c>
      <c r="H1890" s="47">
        <f>_xlfn.XLOOKUP(Curso[[#This Row],[Tempo Progr Acum]],Controle[Tempo Esperado Acum],Controle[Data corrida],,1,1)</f>
        <v>44854</v>
      </c>
      <c r="I1890" s="44"/>
      <c r="J1890" s="48">
        <f ca="1">IF(Curso[[#This Row],[Data Prevista]]&gt;TODAY(),0,IF(Curso[[#This Row],[Data Prevista]]=TODAY(),3,2))</f>
        <v>0</v>
      </c>
      <c r="K1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0" s="53" t="str">
        <f>IF((Curso[[#This Row],[Estudado]]-7)&lt;$H$2,"",Curso[[#This Row],[Estudado]]-7)</f>
        <v/>
      </c>
      <c r="M1890" s="53" t="str">
        <f>IF((Curso[[#This Row],[Estudado]]-15)&lt;$H$2,"",Curso[[#This Row],[Estudado]]-15)</f>
        <v/>
      </c>
      <c r="N1890" s="53" t="str">
        <f>IF((Curso[[#This Row],[Estudado]]-30)&lt;$H$2,"",Curso[[#This Row],[Estudado]]-30)</f>
        <v/>
      </c>
      <c r="O1890" s="53" t="str">
        <f>IF((Curso[[#This Row],[Estudado]]-60)&lt;$H$2,"",Curso[[#This Row],[Estudado]]-60)</f>
        <v/>
      </c>
      <c r="P1890" s="53" t="str">
        <f>IF((Curso[[#This Row],[Estudado]]-120)&lt;$H$2,"",Curso[[#This Row],[Estudado]]-120)</f>
        <v/>
      </c>
      <c r="Q1890" s="48"/>
    </row>
    <row r="1891" spans="1:17" x14ac:dyDescent="0.25">
      <c r="A1891" s="44">
        <f t="shared" si="90"/>
        <v>1890</v>
      </c>
      <c r="B1891" s="44" t="s">
        <v>2394</v>
      </c>
      <c r="C1891" s="44" t="s">
        <v>2367</v>
      </c>
      <c r="D1891" s="45">
        <v>1.3541666666666667E-3</v>
      </c>
      <c r="E1891" s="44"/>
      <c r="F1891" s="45">
        <f>Curso[[#This Row],[Tempo]]*$AG$4</f>
        <v>2.6855796856668588E-3</v>
      </c>
      <c r="G1891" s="46">
        <f t="shared" si="89"/>
        <v>13.669807183097053</v>
      </c>
      <c r="H1891" s="47">
        <f>_xlfn.XLOOKUP(Curso[[#This Row],[Tempo Progr Acum]],Controle[Tempo Esperado Acum],Controle[Data corrida],,1,1)</f>
        <v>44854</v>
      </c>
      <c r="I1891" s="44"/>
      <c r="J1891" s="48">
        <f ca="1">IF(Curso[[#This Row],[Data Prevista]]&gt;TODAY(),0,IF(Curso[[#This Row],[Data Prevista]]=TODAY(),3,2))</f>
        <v>0</v>
      </c>
      <c r="K1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1" s="53" t="str">
        <f>IF((Curso[[#This Row],[Estudado]]-7)&lt;$H$2,"",Curso[[#This Row],[Estudado]]-7)</f>
        <v/>
      </c>
      <c r="M1891" s="53" t="str">
        <f>IF((Curso[[#This Row],[Estudado]]-15)&lt;$H$2,"",Curso[[#This Row],[Estudado]]-15)</f>
        <v/>
      </c>
      <c r="N1891" s="53" t="str">
        <f>IF((Curso[[#This Row],[Estudado]]-30)&lt;$H$2,"",Curso[[#This Row],[Estudado]]-30)</f>
        <v/>
      </c>
      <c r="O1891" s="53" t="str">
        <f>IF((Curso[[#This Row],[Estudado]]-60)&lt;$H$2,"",Curso[[#This Row],[Estudado]]-60)</f>
        <v/>
      </c>
      <c r="P1891" s="53" t="str">
        <f>IF((Curso[[#This Row],[Estudado]]-120)&lt;$H$2,"",Curso[[#This Row],[Estudado]]-120)</f>
        <v/>
      </c>
      <c r="Q1891" s="48"/>
    </row>
    <row r="1892" spans="1:17" x14ac:dyDescent="0.25">
      <c r="A1892" s="44">
        <f t="shared" si="90"/>
        <v>1891</v>
      </c>
      <c r="B1892" s="44" t="s">
        <v>2394</v>
      </c>
      <c r="C1892" s="44" t="s">
        <v>2368</v>
      </c>
      <c r="D1892" s="45">
        <v>1.2847222222222223E-3</v>
      </c>
      <c r="E1892" s="44"/>
      <c r="F1892" s="45">
        <f>Curso[[#This Row],[Tempo]]*$AG$4</f>
        <v>2.547857650504456E-3</v>
      </c>
      <c r="G1892" s="46">
        <f t="shared" si="89"/>
        <v>13.672355040747558</v>
      </c>
      <c r="H1892" s="47">
        <f>_xlfn.XLOOKUP(Curso[[#This Row],[Tempo Progr Acum]],Controle[Tempo Esperado Acum],Controle[Data corrida],,1,1)</f>
        <v>44854</v>
      </c>
      <c r="I1892" s="44"/>
      <c r="J1892" s="48">
        <f ca="1">IF(Curso[[#This Row],[Data Prevista]]&gt;TODAY(),0,IF(Curso[[#This Row],[Data Prevista]]=TODAY(),3,2))</f>
        <v>0</v>
      </c>
      <c r="K1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2" s="53" t="str">
        <f>IF((Curso[[#This Row],[Estudado]]-7)&lt;$H$2,"",Curso[[#This Row],[Estudado]]-7)</f>
        <v/>
      </c>
      <c r="M1892" s="53" t="str">
        <f>IF((Curso[[#This Row],[Estudado]]-15)&lt;$H$2,"",Curso[[#This Row],[Estudado]]-15)</f>
        <v/>
      </c>
      <c r="N1892" s="53" t="str">
        <f>IF((Curso[[#This Row],[Estudado]]-30)&lt;$H$2,"",Curso[[#This Row],[Estudado]]-30)</f>
        <v/>
      </c>
      <c r="O1892" s="53" t="str">
        <f>IF((Curso[[#This Row],[Estudado]]-60)&lt;$H$2,"",Curso[[#This Row],[Estudado]]-60)</f>
        <v/>
      </c>
      <c r="P1892" s="53" t="str">
        <f>IF((Curso[[#This Row],[Estudado]]-120)&lt;$H$2,"",Curso[[#This Row],[Estudado]]-120)</f>
        <v/>
      </c>
      <c r="Q1892" s="48"/>
    </row>
    <row r="1893" spans="1:17" x14ac:dyDescent="0.25">
      <c r="A1893" s="44">
        <f t="shared" si="90"/>
        <v>1892</v>
      </c>
      <c r="B1893" s="44" t="s">
        <v>2394</v>
      </c>
      <c r="C1893" s="44" t="s">
        <v>2369</v>
      </c>
      <c r="D1893" s="45">
        <v>3.6921296296296294E-3</v>
      </c>
      <c r="E1893" s="44"/>
      <c r="F1893" s="45">
        <f>Curso[[#This Row],[Tempo]]*$AG$4</f>
        <v>7.3222215361344271E-3</v>
      </c>
      <c r="G1893" s="46">
        <f t="shared" si="89"/>
        <v>13.679677262283692</v>
      </c>
      <c r="H1893" s="47">
        <f>_xlfn.XLOOKUP(Curso[[#This Row],[Tempo Progr Acum]],Controle[Tempo Esperado Acum],Controle[Data corrida],,1,1)</f>
        <v>44854</v>
      </c>
      <c r="I1893" s="44"/>
      <c r="J1893" s="48">
        <f ca="1">IF(Curso[[#This Row],[Data Prevista]]&gt;TODAY(),0,IF(Curso[[#This Row],[Data Prevista]]=TODAY(),3,2))</f>
        <v>0</v>
      </c>
      <c r="K1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3" s="53" t="str">
        <f>IF((Curso[[#This Row],[Estudado]]-7)&lt;$H$2,"",Curso[[#This Row],[Estudado]]-7)</f>
        <v/>
      </c>
      <c r="M1893" s="53" t="str">
        <f>IF((Curso[[#This Row],[Estudado]]-15)&lt;$H$2,"",Curso[[#This Row],[Estudado]]-15)</f>
        <v/>
      </c>
      <c r="N1893" s="53" t="str">
        <f>IF((Curso[[#This Row],[Estudado]]-30)&lt;$H$2,"",Curso[[#This Row],[Estudado]]-30)</f>
        <v/>
      </c>
      <c r="O1893" s="53" t="str">
        <f>IF((Curso[[#This Row],[Estudado]]-60)&lt;$H$2,"",Curso[[#This Row],[Estudado]]-60)</f>
        <v/>
      </c>
      <c r="P1893" s="53" t="str">
        <f>IF((Curso[[#This Row],[Estudado]]-120)&lt;$H$2,"",Curso[[#This Row],[Estudado]]-120)</f>
        <v/>
      </c>
      <c r="Q1893" s="48"/>
    </row>
    <row r="1894" spans="1:17" x14ac:dyDescent="0.25">
      <c r="A1894" s="44">
        <f t="shared" si="90"/>
        <v>1893</v>
      </c>
      <c r="B1894" s="44" t="s">
        <v>2394</v>
      </c>
      <c r="C1894" s="44" t="s">
        <v>2370</v>
      </c>
      <c r="D1894" s="45">
        <v>1.8750000000000001E-3</v>
      </c>
      <c r="E1894" s="44"/>
      <c r="F1894" s="45">
        <f>Curso[[#This Row],[Tempo]]*$AG$4</f>
        <v>3.7184949493848816E-3</v>
      </c>
      <c r="G1894" s="46">
        <f t="shared" si="89"/>
        <v>13.683395757233077</v>
      </c>
      <c r="H1894" s="47">
        <f>_xlfn.XLOOKUP(Curso[[#This Row],[Tempo Progr Acum]],Controle[Tempo Esperado Acum],Controle[Data corrida],,1,1)</f>
        <v>44854</v>
      </c>
      <c r="I1894" s="44"/>
      <c r="J1894" s="48">
        <f ca="1">IF(Curso[[#This Row],[Data Prevista]]&gt;TODAY(),0,IF(Curso[[#This Row],[Data Prevista]]=TODAY(),3,2))</f>
        <v>0</v>
      </c>
      <c r="K1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4" s="53" t="str">
        <f>IF((Curso[[#This Row],[Estudado]]-7)&lt;$H$2,"",Curso[[#This Row],[Estudado]]-7)</f>
        <v/>
      </c>
      <c r="M1894" s="53" t="str">
        <f>IF((Curso[[#This Row],[Estudado]]-15)&lt;$H$2,"",Curso[[#This Row],[Estudado]]-15)</f>
        <v/>
      </c>
      <c r="N1894" s="53" t="str">
        <f>IF((Curso[[#This Row],[Estudado]]-30)&lt;$H$2,"",Curso[[#This Row],[Estudado]]-30)</f>
        <v/>
      </c>
      <c r="O1894" s="53" t="str">
        <f>IF((Curso[[#This Row],[Estudado]]-60)&lt;$H$2,"",Curso[[#This Row],[Estudado]]-60)</f>
        <v/>
      </c>
      <c r="P1894" s="53" t="str">
        <f>IF((Curso[[#This Row],[Estudado]]-120)&lt;$H$2,"",Curso[[#This Row],[Estudado]]-120)</f>
        <v/>
      </c>
      <c r="Q1894" s="48"/>
    </row>
    <row r="1895" spans="1:17" x14ac:dyDescent="0.25">
      <c r="A1895" s="44">
        <f t="shared" si="90"/>
        <v>1894</v>
      </c>
      <c r="B1895" s="44" t="s">
        <v>2394</v>
      </c>
      <c r="C1895" s="44" t="s">
        <v>2371</v>
      </c>
      <c r="D1895" s="45">
        <v>3.37962962962963E-3</v>
      </c>
      <c r="E1895" s="44"/>
      <c r="F1895" s="45">
        <f>Curso[[#This Row],[Tempo]]*$AG$4</f>
        <v>6.7024723779036139E-3</v>
      </c>
      <c r="G1895" s="46">
        <f t="shared" si="89"/>
        <v>13.69009822961098</v>
      </c>
      <c r="H1895" s="47">
        <f>_xlfn.XLOOKUP(Curso[[#This Row],[Tempo Progr Acum]],Controle[Tempo Esperado Acum],Controle[Data corrida],,1,1)</f>
        <v>44855</v>
      </c>
      <c r="I1895" s="44"/>
      <c r="J1895" s="48">
        <f ca="1">IF(Curso[[#This Row],[Data Prevista]]&gt;TODAY(),0,IF(Curso[[#This Row],[Data Prevista]]=TODAY(),3,2))</f>
        <v>0</v>
      </c>
      <c r="K1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5" s="53" t="str">
        <f>IF((Curso[[#This Row],[Estudado]]-7)&lt;$H$2,"",Curso[[#This Row],[Estudado]]-7)</f>
        <v/>
      </c>
      <c r="M1895" s="53" t="str">
        <f>IF((Curso[[#This Row],[Estudado]]-15)&lt;$H$2,"",Curso[[#This Row],[Estudado]]-15)</f>
        <v/>
      </c>
      <c r="N1895" s="53" t="str">
        <f>IF((Curso[[#This Row],[Estudado]]-30)&lt;$H$2,"",Curso[[#This Row],[Estudado]]-30)</f>
        <v/>
      </c>
      <c r="O1895" s="53" t="str">
        <f>IF((Curso[[#This Row],[Estudado]]-60)&lt;$H$2,"",Curso[[#This Row],[Estudado]]-60)</f>
        <v/>
      </c>
      <c r="P1895" s="53" t="str">
        <f>IF((Curso[[#This Row],[Estudado]]-120)&lt;$H$2,"",Curso[[#This Row],[Estudado]]-120)</f>
        <v/>
      </c>
      <c r="Q1895" s="48"/>
    </row>
    <row r="1896" spans="1:17" x14ac:dyDescent="0.25">
      <c r="A1896" s="44">
        <f t="shared" si="90"/>
        <v>1895</v>
      </c>
      <c r="B1896" s="44" t="s">
        <v>2394</v>
      </c>
      <c r="C1896" s="44" t="s">
        <v>2372</v>
      </c>
      <c r="D1896" s="45">
        <v>2.1064814814814813E-3</v>
      </c>
      <c r="E1896" s="44"/>
      <c r="F1896" s="45">
        <f>Curso[[#This Row],[Tempo]]*$AG$4</f>
        <v>4.1775683999262245E-3</v>
      </c>
      <c r="G1896" s="46">
        <f t="shared" si="89"/>
        <v>13.694275798010906</v>
      </c>
      <c r="H1896" s="47">
        <f>_xlfn.XLOOKUP(Curso[[#This Row],[Tempo Progr Acum]],Controle[Tempo Esperado Acum],Controle[Data corrida],,1,1)</f>
        <v>44855</v>
      </c>
      <c r="I1896" s="44"/>
      <c r="J1896" s="48">
        <f ca="1">IF(Curso[[#This Row],[Data Prevista]]&gt;TODAY(),0,IF(Curso[[#This Row],[Data Prevista]]=TODAY(),3,2))</f>
        <v>0</v>
      </c>
      <c r="K1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6" s="53" t="str">
        <f>IF((Curso[[#This Row],[Estudado]]-7)&lt;$H$2,"",Curso[[#This Row],[Estudado]]-7)</f>
        <v/>
      </c>
      <c r="M1896" s="53" t="str">
        <f>IF((Curso[[#This Row],[Estudado]]-15)&lt;$H$2,"",Curso[[#This Row],[Estudado]]-15)</f>
        <v/>
      </c>
      <c r="N1896" s="53" t="str">
        <f>IF((Curso[[#This Row],[Estudado]]-30)&lt;$H$2,"",Curso[[#This Row],[Estudado]]-30)</f>
        <v/>
      </c>
      <c r="O1896" s="53" t="str">
        <f>IF((Curso[[#This Row],[Estudado]]-60)&lt;$H$2,"",Curso[[#This Row],[Estudado]]-60)</f>
        <v/>
      </c>
      <c r="P1896" s="53" t="str">
        <f>IF((Curso[[#This Row],[Estudado]]-120)&lt;$H$2,"",Curso[[#This Row],[Estudado]]-120)</f>
        <v/>
      </c>
      <c r="Q1896" s="48"/>
    </row>
    <row r="1897" spans="1:17" x14ac:dyDescent="0.25">
      <c r="A1897" s="44">
        <f t="shared" si="90"/>
        <v>1896</v>
      </c>
      <c r="B1897" s="44" t="s">
        <v>2394</v>
      </c>
      <c r="C1897" s="44" t="s">
        <v>2373</v>
      </c>
      <c r="D1897" s="45">
        <v>4.2245370370370371E-3</v>
      </c>
      <c r="E1897" s="44"/>
      <c r="F1897" s="45">
        <f>Curso[[#This Row],[Tempo]]*$AG$4</f>
        <v>8.3780904723795169E-3</v>
      </c>
      <c r="G1897" s="46">
        <f t="shared" si="89"/>
        <v>13.702653888483287</v>
      </c>
      <c r="H1897" s="47">
        <f>_xlfn.XLOOKUP(Curso[[#This Row],[Tempo Progr Acum]],Controle[Tempo Esperado Acum],Controle[Data corrida],,1,1)</f>
        <v>44855</v>
      </c>
      <c r="I1897" s="44"/>
      <c r="J1897" s="48">
        <f ca="1">IF(Curso[[#This Row],[Data Prevista]]&gt;TODAY(),0,IF(Curso[[#This Row],[Data Prevista]]=TODAY(),3,2))</f>
        <v>0</v>
      </c>
      <c r="K1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7" s="53" t="str">
        <f>IF((Curso[[#This Row],[Estudado]]-7)&lt;$H$2,"",Curso[[#This Row],[Estudado]]-7)</f>
        <v/>
      </c>
      <c r="M1897" s="53" t="str">
        <f>IF((Curso[[#This Row],[Estudado]]-15)&lt;$H$2,"",Curso[[#This Row],[Estudado]]-15)</f>
        <v/>
      </c>
      <c r="N1897" s="53" t="str">
        <f>IF((Curso[[#This Row],[Estudado]]-30)&lt;$H$2,"",Curso[[#This Row],[Estudado]]-30)</f>
        <v/>
      </c>
      <c r="O1897" s="53" t="str">
        <f>IF((Curso[[#This Row],[Estudado]]-60)&lt;$H$2,"",Curso[[#This Row],[Estudado]]-60)</f>
        <v/>
      </c>
      <c r="P1897" s="53" t="str">
        <f>IF((Curso[[#This Row],[Estudado]]-120)&lt;$H$2,"",Curso[[#This Row],[Estudado]]-120)</f>
        <v/>
      </c>
      <c r="Q1897" s="48"/>
    </row>
    <row r="1898" spans="1:17" x14ac:dyDescent="0.25">
      <c r="A1898" s="44">
        <f t="shared" si="90"/>
        <v>1897</v>
      </c>
      <c r="B1898" s="44" t="s">
        <v>2394</v>
      </c>
      <c r="C1898" s="44" t="s">
        <v>2374</v>
      </c>
      <c r="D1898" s="45">
        <v>1.5625000000000001E-3</v>
      </c>
      <c r="E1898" s="44"/>
      <c r="F1898" s="45">
        <f>Curso[[#This Row],[Tempo]]*$AG$4</f>
        <v>3.098745791154068E-3</v>
      </c>
      <c r="G1898" s="46">
        <f t="shared" si="89"/>
        <v>13.705752634274441</v>
      </c>
      <c r="H1898" s="47">
        <f>_xlfn.XLOOKUP(Curso[[#This Row],[Tempo Progr Acum]],Controle[Tempo Esperado Acum],Controle[Data corrida],,1,1)</f>
        <v>44855</v>
      </c>
      <c r="I1898" s="44"/>
      <c r="J1898" s="48">
        <f ca="1">IF(Curso[[#This Row],[Data Prevista]]&gt;TODAY(),0,IF(Curso[[#This Row],[Data Prevista]]=TODAY(),3,2))</f>
        <v>0</v>
      </c>
      <c r="K1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8" s="53" t="str">
        <f>IF((Curso[[#This Row],[Estudado]]-7)&lt;$H$2,"",Curso[[#This Row],[Estudado]]-7)</f>
        <v/>
      </c>
      <c r="M1898" s="53" t="str">
        <f>IF((Curso[[#This Row],[Estudado]]-15)&lt;$H$2,"",Curso[[#This Row],[Estudado]]-15)</f>
        <v/>
      </c>
      <c r="N1898" s="53" t="str">
        <f>IF((Curso[[#This Row],[Estudado]]-30)&lt;$H$2,"",Curso[[#This Row],[Estudado]]-30)</f>
        <v/>
      </c>
      <c r="O1898" s="53" t="str">
        <f>IF((Curso[[#This Row],[Estudado]]-60)&lt;$H$2,"",Curso[[#This Row],[Estudado]]-60)</f>
        <v/>
      </c>
      <c r="P1898" s="53" t="str">
        <f>IF((Curso[[#This Row],[Estudado]]-120)&lt;$H$2,"",Curso[[#This Row],[Estudado]]-120)</f>
        <v/>
      </c>
      <c r="Q1898" s="48"/>
    </row>
    <row r="1899" spans="1:17" x14ac:dyDescent="0.25">
      <c r="A1899" s="44">
        <f t="shared" si="90"/>
        <v>1898</v>
      </c>
      <c r="B1899" s="44" t="s">
        <v>2394</v>
      </c>
      <c r="C1899" s="44" t="s">
        <v>2375</v>
      </c>
      <c r="D1899" s="45">
        <v>2.8356481481481479E-3</v>
      </c>
      <c r="E1899" s="44"/>
      <c r="F1899" s="45">
        <f>Curso[[#This Row],[Tempo]]*$AG$4</f>
        <v>5.6236497691314561E-3</v>
      </c>
      <c r="G1899" s="46">
        <f t="shared" si="89"/>
        <v>13.711376284043572</v>
      </c>
      <c r="H1899" s="47">
        <f>_xlfn.XLOOKUP(Curso[[#This Row],[Tempo Progr Acum]],Controle[Tempo Esperado Acum],Controle[Data corrida],,1,1)</f>
        <v>44855</v>
      </c>
      <c r="I1899" s="44"/>
      <c r="J1899" s="48">
        <f ca="1">IF(Curso[[#This Row],[Data Prevista]]&gt;TODAY(),0,IF(Curso[[#This Row],[Data Prevista]]=TODAY(),3,2))</f>
        <v>0</v>
      </c>
      <c r="K1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9" s="53" t="str">
        <f>IF((Curso[[#This Row],[Estudado]]-7)&lt;$H$2,"",Curso[[#This Row],[Estudado]]-7)</f>
        <v/>
      </c>
      <c r="M1899" s="53" t="str">
        <f>IF((Curso[[#This Row],[Estudado]]-15)&lt;$H$2,"",Curso[[#This Row],[Estudado]]-15)</f>
        <v/>
      </c>
      <c r="N1899" s="53" t="str">
        <f>IF((Curso[[#This Row],[Estudado]]-30)&lt;$H$2,"",Curso[[#This Row],[Estudado]]-30)</f>
        <v/>
      </c>
      <c r="O1899" s="53" t="str">
        <f>IF((Curso[[#This Row],[Estudado]]-60)&lt;$H$2,"",Curso[[#This Row],[Estudado]]-60)</f>
        <v/>
      </c>
      <c r="P1899" s="53" t="str">
        <f>IF((Curso[[#This Row],[Estudado]]-120)&lt;$H$2,"",Curso[[#This Row],[Estudado]]-120)</f>
        <v/>
      </c>
      <c r="Q1899" s="48"/>
    </row>
    <row r="1900" spans="1:17" x14ac:dyDescent="0.25">
      <c r="A1900" s="44">
        <f t="shared" si="90"/>
        <v>1899</v>
      </c>
      <c r="B1900" s="44" t="s">
        <v>2394</v>
      </c>
      <c r="C1900" s="44" t="s">
        <v>2376</v>
      </c>
      <c r="D1900" s="45">
        <v>1.2847222222222223E-3</v>
      </c>
      <c r="E1900" s="44"/>
      <c r="F1900" s="45">
        <f>Curso[[#This Row],[Tempo]]*$AG$4</f>
        <v>2.547857650504456E-3</v>
      </c>
      <c r="G1900" s="46">
        <f t="shared" si="89"/>
        <v>13.713924141694077</v>
      </c>
      <c r="H1900" s="47">
        <f>_xlfn.XLOOKUP(Curso[[#This Row],[Tempo Progr Acum]],Controle[Tempo Esperado Acum],Controle[Data corrida],,1,1)</f>
        <v>44855</v>
      </c>
      <c r="I1900" s="44"/>
      <c r="J1900" s="48">
        <f ca="1">IF(Curso[[#This Row],[Data Prevista]]&gt;TODAY(),0,IF(Curso[[#This Row],[Data Prevista]]=TODAY(),3,2))</f>
        <v>0</v>
      </c>
      <c r="K1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0" s="53" t="str">
        <f>IF((Curso[[#This Row],[Estudado]]-7)&lt;$H$2,"",Curso[[#This Row],[Estudado]]-7)</f>
        <v/>
      </c>
      <c r="M1900" s="53" t="str">
        <f>IF((Curso[[#This Row],[Estudado]]-15)&lt;$H$2,"",Curso[[#This Row],[Estudado]]-15)</f>
        <v/>
      </c>
      <c r="N1900" s="53" t="str">
        <f>IF((Curso[[#This Row],[Estudado]]-30)&lt;$H$2,"",Curso[[#This Row],[Estudado]]-30)</f>
        <v/>
      </c>
      <c r="O1900" s="53" t="str">
        <f>IF((Curso[[#This Row],[Estudado]]-60)&lt;$H$2,"",Curso[[#This Row],[Estudado]]-60)</f>
        <v/>
      </c>
      <c r="P1900" s="53" t="str">
        <f>IF((Curso[[#This Row],[Estudado]]-120)&lt;$H$2,"",Curso[[#This Row],[Estudado]]-120)</f>
        <v/>
      </c>
      <c r="Q1900" s="48"/>
    </row>
    <row r="1901" spans="1:17" x14ac:dyDescent="0.25">
      <c r="A1901" s="44">
        <f t="shared" si="90"/>
        <v>1900</v>
      </c>
      <c r="B1901" s="44" t="s">
        <v>2394</v>
      </c>
      <c r="C1901" s="44" t="s">
        <v>2377</v>
      </c>
      <c r="D1901" s="45">
        <v>2.7430555555555554E-3</v>
      </c>
      <c r="E1901" s="44"/>
      <c r="F1901" s="45">
        <f>Curso[[#This Row],[Tempo]]*$AG$4</f>
        <v>5.4400203889149188E-3</v>
      </c>
      <c r="G1901" s="46">
        <f t="shared" si="89"/>
        <v>13.719364162082993</v>
      </c>
      <c r="H1901" s="47">
        <f>_xlfn.XLOOKUP(Curso[[#This Row],[Tempo Progr Acum]],Controle[Tempo Esperado Acum],Controle[Data corrida],,1,1)</f>
        <v>44855</v>
      </c>
      <c r="I1901" s="44"/>
      <c r="J1901" s="48">
        <f ca="1">IF(Curso[[#This Row],[Data Prevista]]&gt;TODAY(),0,IF(Curso[[#This Row],[Data Prevista]]=TODAY(),3,2))</f>
        <v>0</v>
      </c>
      <c r="K1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1" s="53" t="str">
        <f>IF((Curso[[#This Row],[Estudado]]-7)&lt;$H$2,"",Curso[[#This Row],[Estudado]]-7)</f>
        <v/>
      </c>
      <c r="M1901" s="53" t="str">
        <f>IF((Curso[[#This Row],[Estudado]]-15)&lt;$H$2,"",Curso[[#This Row],[Estudado]]-15)</f>
        <v/>
      </c>
      <c r="N1901" s="53" t="str">
        <f>IF((Curso[[#This Row],[Estudado]]-30)&lt;$H$2,"",Curso[[#This Row],[Estudado]]-30)</f>
        <v/>
      </c>
      <c r="O1901" s="53" t="str">
        <f>IF((Curso[[#This Row],[Estudado]]-60)&lt;$H$2,"",Curso[[#This Row],[Estudado]]-60)</f>
        <v/>
      </c>
      <c r="P1901" s="53" t="str">
        <f>IF((Curso[[#This Row],[Estudado]]-120)&lt;$H$2,"",Curso[[#This Row],[Estudado]]-120)</f>
        <v/>
      </c>
      <c r="Q1901" s="48"/>
    </row>
    <row r="1902" spans="1:17" x14ac:dyDescent="0.25">
      <c r="A1902" s="44">
        <f t="shared" si="90"/>
        <v>1901</v>
      </c>
      <c r="B1902" s="44" t="s">
        <v>2394</v>
      </c>
      <c r="C1902" s="44" t="s">
        <v>2378</v>
      </c>
      <c r="D1902" s="45">
        <v>0</v>
      </c>
      <c r="E1902" s="44"/>
      <c r="F1902" s="45">
        <f>Curso[[#This Row],[Tempo]]*$AG$4</f>
        <v>0</v>
      </c>
      <c r="G1902" s="46">
        <f t="shared" si="89"/>
        <v>13.719364162082993</v>
      </c>
      <c r="H1902" s="47">
        <f>_xlfn.XLOOKUP(Curso[[#This Row],[Tempo Progr Acum]],Controle[Tempo Esperado Acum],Controle[Data corrida],,1,1)</f>
        <v>44855</v>
      </c>
      <c r="I1902" s="44"/>
      <c r="J1902" s="48">
        <f ca="1">IF(Curso[[#This Row],[Data Prevista]]&gt;TODAY(),0,IF(Curso[[#This Row],[Data Prevista]]=TODAY(),3,2))</f>
        <v>0</v>
      </c>
      <c r="K1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2" s="53" t="str">
        <f>IF((Curso[[#This Row],[Estudado]]-7)&lt;$H$2,"",Curso[[#This Row],[Estudado]]-7)</f>
        <v/>
      </c>
      <c r="M1902" s="53" t="str">
        <f>IF((Curso[[#This Row],[Estudado]]-15)&lt;$H$2,"",Curso[[#This Row],[Estudado]]-15)</f>
        <v/>
      </c>
      <c r="N1902" s="53" t="str">
        <f>IF((Curso[[#This Row],[Estudado]]-30)&lt;$H$2,"",Curso[[#This Row],[Estudado]]-30)</f>
        <v/>
      </c>
      <c r="O1902" s="53" t="str">
        <f>IF((Curso[[#This Row],[Estudado]]-60)&lt;$H$2,"",Curso[[#This Row],[Estudado]]-60)</f>
        <v/>
      </c>
      <c r="P1902" s="53" t="str">
        <f>IF((Curso[[#This Row],[Estudado]]-120)&lt;$H$2,"",Curso[[#This Row],[Estudado]]-120)</f>
        <v/>
      </c>
      <c r="Q1902" s="48"/>
    </row>
    <row r="1903" spans="1:17" x14ac:dyDescent="0.25">
      <c r="A1903" s="44">
        <f t="shared" si="90"/>
        <v>1902</v>
      </c>
      <c r="B1903" s="44" t="s">
        <v>2394</v>
      </c>
      <c r="C1903" s="44" t="s">
        <v>70</v>
      </c>
      <c r="D1903" s="45">
        <v>0</v>
      </c>
      <c r="E1903" s="44"/>
      <c r="F1903" s="45">
        <f>Curso[[#This Row],[Tempo]]*$AG$4</f>
        <v>0</v>
      </c>
      <c r="G1903" s="46">
        <f t="shared" si="89"/>
        <v>13.719364162082993</v>
      </c>
      <c r="H1903" s="47">
        <f>_xlfn.XLOOKUP(Curso[[#This Row],[Tempo Progr Acum]],Controle[Tempo Esperado Acum],Controle[Data corrida],,1,1)</f>
        <v>44855</v>
      </c>
      <c r="I1903" s="44"/>
      <c r="J1903" s="48">
        <f ca="1">IF(Curso[[#This Row],[Data Prevista]]&gt;TODAY(),0,IF(Curso[[#This Row],[Data Prevista]]=TODAY(),3,2))</f>
        <v>0</v>
      </c>
      <c r="K1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3" s="53" t="str">
        <f>IF((Curso[[#This Row],[Estudado]]-7)&lt;$H$2,"",Curso[[#This Row],[Estudado]]-7)</f>
        <v/>
      </c>
      <c r="M1903" s="53" t="str">
        <f>IF((Curso[[#This Row],[Estudado]]-15)&lt;$H$2,"",Curso[[#This Row],[Estudado]]-15)</f>
        <v/>
      </c>
      <c r="N1903" s="53" t="str">
        <f>IF((Curso[[#This Row],[Estudado]]-30)&lt;$H$2,"",Curso[[#This Row],[Estudado]]-30)</f>
        <v/>
      </c>
      <c r="O1903" s="53" t="str">
        <f>IF((Curso[[#This Row],[Estudado]]-60)&lt;$H$2,"",Curso[[#This Row],[Estudado]]-60)</f>
        <v/>
      </c>
      <c r="P1903" s="53" t="str">
        <f>IF((Curso[[#This Row],[Estudado]]-120)&lt;$H$2,"",Curso[[#This Row],[Estudado]]-120)</f>
        <v/>
      </c>
      <c r="Q1903" s="48"/>
    </row>
    <row r="1904" spans="1:17" x14ac:dyDescent="0.25">
      <c r="A1904" s="44">
        <f t="shared" si="90"/>
        <v>1903</v>
      </c>
      <c r="B1904" s="44" t="s">
        <v>2394</v>
      </c>
      <c r="C1904" s="44" t="s">
        <v>39</v>
      </c>
      <c r="D1904" s="45">
        <v>0</v>
      </c>
      <c r="E1904" s="44"/>
      <c r="F1904" s="45">
        <f>Curso[[#This Row],[Tempo]]*$AG$4</f>
        <v>0</v>
      </c>
      <c r="G1904" s="46">
        <f t="shared" si="89"/>
        <v>13.719364162082993</v>
      </c>
      <c r="H1904" s="47">
        <f>_xlfn.XLOOKUP(Curso[[#This Row],[Tempo Progr Acum]],Controle[Tempo Esperado Acum],Controle[Data corrida],,1,1)</f>
        <v>44855</v>
      </c>
      <c r="I1904" s="44"/>
      <c r="J1904" s="48">
        <f ca="1">IF(Curso[[#This Row],[Data Prevista]]&gt;TODAY(),0,IF(Curso[[#This Row],[Data Prevista]]=TODAY(),3,2))</f>
        <v>0</v>
      </c>
      <c r="K1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4" s="53" t="str">
        <f>IF((Curso[[#This Row],[Estudado]]-7)&lt;$H$2,"",Curso[[#This Row],[Estudado]]-7)</f>
        <v/>
      </c>
      <c r="M1904" s="53" t="str">
        <f>IF((Curso[[#This Row],[Estudado]]-15)&lt;$H$2,"",Curso[[#This Row],[Estudado]]-15)</f>
        <v/>
      </c>
      <c r="N1904" s="53" t="str">
        <f>IF((Curso[[#This Row],[Estudado]]-30)&lt;$H$2,"",Curso[[#This Row],[Estudado]]-30)</f>
        <v/>
      </c>
      <c r="O1904" s="53" t="str">
        <f>IF((Curso[[#This Row],[Estudado]]-60)&lt;$H$2,"",Curso[[#This Row],[Estudado]]-60)</f>
        <v/>
      </c>
      <c r="P1904" s="53" t="str">
        <f>IF((Curso[[#This Row],[Estudado]]-120)&lt;$H$2,"",Curso[[#This Row],[Estudado]]-120)</f>
        <v/>
      </c>
      <c r="Q1904" s="48"/>
    </row>
    <row r="1905" spans="1:17" x14ac:dyDescent="0.25">
      <c r="A1905" s="44">
        <f t="shared" si="90"/>
        <v>1904</v>
      </c>
      <c r="B1905" s="44" t="s">
        <v>2394</v>
      </c>
      <c r="C1905" s="44" t="s">
        <v>2379</v>
      </c>
      <c r="D1905" s="45">
        <v>0</v>
      </c>
      <c r="E1905" s="44"/>
      <c r="F1905" s="45">
        <f>Curso[[#This Row],[Tempo]]*$AG$4</f>
        <v>0</v>
      </c>
      <c r="G1905" s="46">
        <f t="shared" si="89"/>
        <v>13.719364162082993</v>
      </c>
      <c r="H1905" s="47">
        <f>_xlfn.XLOOKUP(Curso[[#This Row],[Tempo Progr Acum]],Controle[Tempo Esperado Acum],Controle[Data corrida],,1,1)</f>
        <v>44855</v>
      </c>
      <c r="I1905" s="44"/>
      <c r="J1905" s="48">
        <f ca="1">IF(Curso[[#This Row],[Data Prevista]]&gt;TODAY(),0,IF(Curso[[#This Row],[Data Prevista]]=TODAY(),3,2))</f>
        <v>0</v>
      </c>
      <c r="K1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5" s="53" t="str">
        <f>IF((Curso[[#This Row],[Estudado]]-7)&lt;$H$2,"",Curso[[#This Row],[Estudado]]-7)</f>
        <v/>
      </c>
      <c r="M1905" s="53" t="str">
        <f>IF((Curso[[#This Row],[Estudado]]-15)&lt;$H$2,"",Curso[[#This Row],[Estudado]]-15)</f>
        <v/>
      </c>
      <c r="N1905" s="53" t="str">
        <f>IF((Curso[[#This Row],[Estudado]]-30)&lt;$H$2,"",Curso[[#This Row],[Estudado]]-30)</f>
        <v/>
      </c>
      <c r="O1905" s="53" t="str">
        <f>IF((Curso[[#This Row],[Estudado]]-60)&lt;$H$2,"",Curso[[#This Row],[Estudado]]-60)</f>
        <v/>
      </c>
      <c r="P1905" s="53" t="str">
        <f>IF((Curso[[#This Row],[Estudado]]-120)&lt;$H$2,"",Curso[[#This Row],[Estudado]]-120)</f>
        <v/>
      </c>
      <c r="Q1905" s="48"/>
    </row>
    <row r="1906" spans="1:17" x14ac:dyDescent="0.25">
      <c r="A1906" s="44">
        <f t="shared" si="90"/>
        <v>1905</v>
      </c>
      <c r="B1906" s="44" t="s">
        <v>2394</v>
      </c>
      <c r="C1906" s="44" t="s">
        <v>2380</v>
      </c>
      <c r="D1906" s="45">
        <v>0</v>
      </c>
      <c r="E1906" s="44"/>
      <c r="F1906" s="45">
        <f>Curso[[#This Row],[Tempo]]*$AG$4</f>
        <v>0</v>
      </c>
      <c r="G1906" s="46">
        <f t="shared" si="89"/>
        <v>13.719364162082993</v>
      </c>
      <c r="H1906" s="47">
        <f>_xlfn.XLOOKUP(Curso[[#This Row],[Tempo Progr Acum]],Controle[Tempo Esperado Acum],Controle[Data corrida],,1,1)</f>
        <v>44855</v>
      </c>
      <c r="I1906" s="44"/>
      <c r="J1906" s="48">
        <f ca="1">IF(Curso[[#This Row],[Data Prevista]]&gt;TODAY(),0,IF(Curso[[#This Row],[Data Prevista]]=TODAY(),3,2))</f>
        <v>0</v>
      </c>
      <c r="K1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6" s="53" t="str">
        <f>IF((Curso[[#This Row],[Estudado]]-7)&lt;$H$2,"",Curso[[#This Row],[Estudado]]-7)</f>
        <v/>
      </c>
      <c r="M1906" s="53" t="str">
        <f>IF((Curso[[#This Row],[Estudado]]-15)&lt;$H$2,"",Curso[[#This Row],[Estudado]]-15)</f>
        <v/>
      </c>
      <c r="N1906" s="53" t="str">
        <f>IF((Curso[[#This Row],[Estudado]]-30)&lt;$H$2,"",Curso[[#This Row],[Estudado]]-30)</f>
        <v/>
      </c>
      <c r="O1906" s="53" t="str">
        <f>IF((Curso[[#This Row],[Estudado]]-60)&lt;$H$2,"",Curso[[#This Row],[Estudado]]-60)</f>
        <v/>
      </c>
      <c r="P1906" s="53" t="str">
        <f>IF((Curso[[#This Row],[Estudado]]-120)&lt;$H$2,"",Curso[[#This Row],[Estudado]]-120)</f>
        <v/>
      </c>
      <c r="Q1906" s="48"/>
    </row>
    <row r="1907" spans="1:17" x14ac:dyDescent="0.25">
      <c r="A1907" s="44">
        <f t="shared" si="90"/>
        <v>1906</v>
      </c>
      <c r="B1907" s="44" t="s">
        <v>2394</v>
      </c>
      <c r="C1907" s="44" t="s">
        <v>2381</v>
      </c>
      <c r="D1907" s="45">
        <v>0</v>
      </c>
      <c r="E1907" s="44"/>
      <c r="F1907" s="45">
        <f>Curso[[#This Row],[Tempo]]*$AG$4</f>
        <v>0</v>
      </c>
      <c r="G1907" s="46">
        <f t="shared" si="89"/>
        <v>13.719364162082993</v>
      </c>
      <c r="H1907" s="47">
        <f>_xlfn.XLOOKUP(Curso[[#This Row],[Tempo Progr Acum]],Controle[Tempo Esperado Acum],Controle[Data corrida],,1,1)</f>
        <v>44855</v>
      </c>
      <c r="I1907" s="44"/>
      <c r="J1907" s="48">
        <f ca="1">IF(Curso[[#This Row],[Data Prevista]]&gt;TODAY(),0,IF(Curso[[#This Row],[Data Prevista]]=TODAY(),3,2))</f>
        <v>0</v>
      </c>
      <c r="K1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7" s="53" t="str">
        <f>IF((Curso[[#This Row],[Estudado]]-7)&lt;$H$2,"",Curso[[#This Row],[Estudado]]-7)</f>
        <v/>
      </c>
      <c r="M1907" s="53" t="str">
        <f>IF((Curso[[#This Row],[Estudado]]-15)&lt;$H$2,"",Curso[[#This Row],[Estudado]]-15)</f>
        <v/>
      </c>
      <c r="N1907" s="53" t="str">
        <f>IF((Curso[[#This Row],[Estudado]]-30)&lt;$H$2,"",Curso[[#This Row],[Estudado]]-30)</f>
        <v/>
      </c>
      <c r="O1907" s="53" t="str">
        <f>IF((Curso[[#This Row],[Estudado]]-60)&lt;$H$2,"",Curso[[#This Row],[Estudado]]-60)</f>
        <v/>
      </c>
      <c r="P1907" s="53" t="str">
        <f>IF((Curso[[#This Row],[Estudado]]-120)&lt;$H$2,"",Curso[[#This Row],[Estudado]]-120)</f>
        <v/>
      </c>
      <c r="Q1907" s="48"/>
    </row>
    <row r="1908" spans="1:17" x14ac:dyDescent="0.25">
      <c r="A1908" s="44">
        <f t="shared" si="90"/>
        <v>1907</v>
      </c>
      <c r="B1908" s="44" t="s">
        <v>2394</v>
      </c>
      <c r="C1908" s="44" t="s">
        <v>2382</v>
      </c>
      <c r="D1908" s="45">
        <v>0</v>
      </c>
      <c r="E1908" s="44"/>
      <c r="F1908" s="45">
        <f>Curso[[#This Row],[Tempo]]*$AG$4</f>
        <v>0</v>
      </c>
      <c r="G1908" s="46">
        <f t="shared" si="89"/>
        <v>13.719364162082993</v>
      </c>
      <c r="H1908" s="47">
        <f>_xlfn.XLOOKUP(Curso[[#This Row],[Tempo Progr Acum]],Controle[Tempo Esperado Acum],Controle[Data corrida],,1,1)</f>
        <v>44855</v>
      </c>
      <c r="I1908" s="44"/>
      <c r="J1908" s="48">
        <f ca="1">IF(Curso[[#This Row],[Data Prevista]]&gt;TODAY(),0,IF(Curso[[#This Row],[Data Prevista]]=TODAY(),3,2))</f>
        <v>0</v>
      </c>
      <c r="K1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8" s="53" t="str">
        <f>IF((Curso[[#This Row],[Estudado]]-7)&lt;$H$2,"",Curso[[#This Row],[Estudado]]-7)</f>
        <v/>
      </c>
      <c r="M1908" s="53" t="str">
        <f>IF((Curso[[#This Row],[Estudado]]-15)&lt;$H$2,"",Curso[[#This Row],[Estudado]]-15)</f>
        <v/>
      </c>
      <c r="N1908" s="53" t="str">
        <f>IF((Curso[[#This Row],[Estudado]]-30)&lt;$H$2,"",Curso[[#This Row],[Estudado]]-30)</f>
        <v/>
      </c>
      <c r="O1908" s="53" t="str">
        <f>IF((Curso[[#This Row],[Estudado]]-60)&lt;$H$2,"",Curso[[#This Row],[Estudado]]-60)</f>
        <v/>
      </c>
      <c r="P1908" s="53" t="str">
        <f>IF((Curso[[#This Row],[Estudado]]-120)&lt;$H$2,"",Curso[[#This Row],[Estudado]]-120)</f>
        <v/>
      </c>
      <c r="Q1908" s="48"/>
    </row>
    <row r="1909" spans="1:17" x14ac:dyDescent="0.25">
      <c r="A1909" s="44">
        <f t="shared" si="90"/>
        <v>1908</v>
      </c>
      <c r="B1909" s="44" t="s">
        <v>2394</v>
      </c>
      <c r="C1909" s="44" t="s">
        <v>42</v>
      </c>
      <c r="D1909" s="45">
        <v>8.6458333333333318E-3</v>
      </c>
      <c r="E1909" s="44"/>
      <c r="F1909" s="45">
        <f>Curso[[#This Row],[Tempo]]*$AG$4</f>
        <v>1.7146393377719171E-2</v>
      </c>
      <c r="G1909" s="46">
        <f t="shared" si="89"/>
        <v>13.736510555460711</v>
      </c>
      <c r="H1909" s="47">
        <f>_xlfn.XLOOKUP(Curso[[#This Row],[Tempo Progr Acum]],Controle[Tempo Esperado Acum],Controle[Data corrida],,1,1)</f>
        <v>44855</v>
      </c>
      <c r="I1909" s="44"/>
      <c r="J1909" s="48">
        <f ca="1">IF(Curso[[#This Row],[Data Prevista]]&gt;TODAY(),0,IF(Curso[[#This Row],[Data Prevista]]=TODAY(),3,2))</f>
        <v>0</v>
      </c>
      <c r="K1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9" s="53" t="str">
        <f>IF((Curso[[#This Row],[Estudado]]-7)&lt;$H$2,"",Curso[[#This Row],[Estudado]]-7)</f>
        <v/>
      </c>
      <c r="M1909" s="53" t="str">
        <f>IF((Curso[[#This Row],[Estudado]]-15)&lt;$H$2,"",Curso[[#This Row],[Estudado]]-15)</f>
        <v/>
      </c>
      <c r="N1909" s="53" t="str">
        <f>IF((Curso[[#This Row],[Estudado]]-30)&lt;$H$2,"",Curso[[#This Row],[Estudado]]-30)</f>
        <v/>
      </c>
      <c r="O1909" s="53" t="str">
        <f>IF((Curso[[#This Row],[Estudado]]-60)&lt;$H$2,"",Curso[[#This Row],[Estudado]]-60)</f>
        <v/>
      </c>
      <c r="P1909" s="53" t="str">
        <f>IF((Curso[[#This Row],[Estudado]]-120)&lt;$H$2,"",Curso[[#This Row],[Estudado]]-120)</f>
        <v/>
      </c>
      <c r="Q1909" s="48"/>
    </row>
    <row r="1910" spans="1:17" x14ac:dyDescent="0.25">
      <c r="A1910" s="44">
        <f t="shared" si="90"/>
        <v>1909</v>
      </c>
      <c r="B1910" s="44" t="s">
        <v>2394</v>
      </c>
      <c r="C1910" s="44" t="s">
        <v>2383</v>
      </c>
      <c r="D1910" s="45">
        <v>5.7060185185185183E-3</v>
      </c>
      <c r="E1910" s="44"/>
      <c r="F1910" s="45">
        <f>Curso[[#This Row],[Tempo]]*$AG$4</f>
        <v>1.1316160555844114E-2</v>
      </c>
      <c r="G1910" s="46">
        <f t="shared" si="89"/>
        <v>13.747826716016556</v>
      </c>
      <c r="H1910" s="47">
        <f>_xlfn.XLOOKUP(Curso[[#This Row],[Tempo Progr Acum]],Controle[Tempo Esperado Acum],Controle[Data corrida],,1,1)</f>
        <v>44855</v>
      </c>
      <c r="I1910" s="44"/>
      <c r="J1910" s="48">
        <f ca="1">IF(Curso[[#This Row],[Data Prevista]]&gt;TODAY(),0,IF(Curso[[#This Row],[Data Prevista]]=TODAY(),3,2))</f>
        <v>0</v>
      </c>
      <c r="K1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0" s="53" t="str">
        <f>IF((Curso[[#This Row],[Estudado]]-7)&lt;$H$2,"",Curso[[#This Row],[Estudado]]-7)</f>
        <v/>
      </c>
      <c r="M1910" s="53" t="str">
        <f>IF((Curso[[#This Row],[Estudado]]-15)&lt;$H$2,"",Curso[[#This Row],[Estudado]]-15)</f>
        <v/>
      </c>
      <c r="N1910" s="53" t="str">
        <f>IF((Curso[[#This Row],[Estudado]]-30)&lt;$H$2,"",Curso[[#This Row],[Estudado]]-30)</f>
        <v/>
      </c>
      <c r="O1910" s="53" t="str">
        <f>IF((Curso[[#This Row],[Estudado]]-60)&lt;$H$2,"",Curso[[#This Row],[Estudado]]-60)</f>
        <v/>
      </c>
      <c r="P1910" s="53" t="str">
        <f>IF((Curso[[#This Row],[Estudado]]-120)&lt;$H$2,"",Curso[[#This Row],[Estudado]]-120)</f>
        <v/>
      </c>
      <c r="Q1910" s="48"/>
    </row>
    <row r="1911" spans="1:17" x14ac:dyDescent="0.25">
      <c r="A1911" s="44">
        <f t="shared" si="90"/>
        <v>1910</v>
      </c>
      <c r="B1911" s="44" t="s">
        <v>2394</v>
      </c>
      <c r="C1911" s="44" t="s">
        <v>2384</v>
      </c>
      <c r="D1911" s="45">
        <v>5.5787037037037029E-3</v>
      </c>
      <c r="E1911" s="44"/>
      <c r="F1911" s="45">
        <f>Curso[[#This Row],[Tempo]]*$AG$4</f>
        <v>1.1063670158046374E-2</v>
      </c>
      <c r="G1911" s="46">
        <f t="shared" si="89"/>
        <v>13.758890386174603</v>
      </c>
      <c r="H1911" s="47">
        <f>_xlfn.XLOOKUP(Curso[[#This Row],[Tempo Progr Acum]],Controle[Tempo Esperado Acum],Controle[Data corrida],,1,1)</f>
        <v>44855</v>
      </c>
      <c r="I1911" s="44"/>
      <c r="J1911" s="48">
        <f ca="1">IF(Curso[[#This Row],[Data Prevista]]&gt;TODAY(),0,IF(Curso[[#This Row],[Data Prevista]]=TODAY(),3,2))</f>
        <v>0</v>
      </c>
      <c r="K1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1" s="53" t="str">
        <f>IF((Curso[[#This Row],[Estudado]]-7)&lt;$H$2,"",Curso[[#This Row],[Estudado]]-7)</f>
        <v/>
      </c>
      <c r="M1911" s="53" t="str">
        <f>IF((Curso[[#This Row],[Estudado]]-15)&lt;$H$2,"",Curso[[#This Row],[Estudado]]-15)</f>
        <v/>
      </c>
      <c r="N1911" s="53" t="str">
        <f>IF((Curso[[#This Row],[Estudado]]-30)&lt;$H$2,"",Curso[[#This Row],[Estudado]]-30)</f>
        <v/>
      </c>
      <c r="O1911" s="53" t="str">
        <f>IF((Curso[[#This Row],[Estudado]]-60)&lt;$H$2,"",Curso[[#This Row],[Estudado]]-60)</f>
        <v/>
      </c>
      <c r="P1911" s="53" t="str">
        <f>IF((Curso[[#This Row],[Estudado]]-120)&lt;$H$2,"",Curso[[#This Row],[Estudado]]-120)</f>
        <v/>
      </c>
      <c r="Q1911" s="48"/>
    </row>
    <row r="1912" spans="1:17" x14ac:dyDescent="0.25">
      <c r="A1912" s="44">
        <f t="shared" si="90"/>
        <v>1911</v>
      </c>
      <c r="B1912" s="44" t="s">
        <v>2394</v>
      </c>
      <c r="C1912" s="44" t="s">
        <v>2385</v>
      </c>
      <c r="D1912" s="45">
        <v>3.7731481481481483E-3</v>
      </c>
      <c r="E1912" s="44"/>
      <c r="F1912" s="45">
        <f>Curso[[#This Row],[Tempo]]*$AG$4</f>
        <v>7.4828972438238973E-3</v>
      </c>
      <c r="G1912" s="46">
        <f t="shared" si="89"/>
        <v>13.766373283418426</v>
      </c>
      <c r="H1912" s="47">
        <f>_xlfn.XLOOKUP(Curso[[#This Row],[Tempo Progr Acum]],Controle[Tempo Esperado Acum],Controle[Data corrida],,1,1)</f>
        <v>44855</v>
      </c>
      <c r="I1912" s="44"/>
      <c r="J1912" s="48">
        <f ca="1">IF(Curso[[#This Row],[Data Prevista]]&gt;TODAY(),0,IF(Curso[[#This Row],[Data Prevista]]=TODAY(),3,2))</f>
        <v>0</v>
      </c>
      <c r="K1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2" s="53" t="str">
        <f>IF((Curso[[#This Row],[Estudado]]-7)&lt;$H$2,"",Curso[[#This Row],[Estudado]]-7)</f>
        <v/>
      </c>
      <c r="M1912" s="53" t="str">
        <f>IF((Curso[[#This Row],[Estudado]]-15)&lt;$H$2,"",Curso[[#This Row],[Estudado]]-15)</f>
        <v/>
      </c>
      <c r="N1912" s="53" t="str">
        <f>IF((Curso[[#This Row],[Estudado]]-30)&lt;$H$2,"",Curso[[#This Row],[Estudado]]-30)</f>
        <v/>
      </c>
      <c r="O1912" s="53" t="str">
        <f>IF((Curso[[#This Row],[Estudado]]-60)&lt;$H$2,"",Curso[[#This Row],[Estudado]]-60)</f>
        <v/>
      </c>
      <c r="P1912" s="53" t="str">
        <f>IF((Curso[[#This Row],[Estudado]]-120)&lt;$H$2,"",Curso[[#This Row],[Estudado]]-120)</f>
        <v/>
      </c>
      <c r="Q1912" s="48"/>
    </row>
    <row r="1913" spans="1:17" x14ac:dyDescent="0.25">
      <c r="A1913" s="44">
        <f t="shared" si="90"/>
        <v>1912</v>
      </c>
      <c r="B1913" s="44" t="s">
        <v>2394</v>
      </c>
      <c r="C1913" s="44" t="s">
        <v>2386</v>
      </c>
      <c r="D1913" s="45">
        <v>4.2476851851851851E-3</v>
      </c>
      <c r="E1913" s="44"/>
      <c r="F1913" s="45">
        <f>Curso[[#This Row],[Tempo]]*$AG$4</f>
        <v>8.4239978174336511E-3</v>
      </c>
      <c r="G1913" s="46">
        <f t="shared" si="89"/>
        <v>13.774797281235861</v>
      </c>
      <c r="H1913" s="47">
        <f>_xlfn.XLOOKUP(Curso[[#This Row],[Tempo Progr Acum]],Controle[Tempo Esperado Acum],Controle[Data corrida],,1,1)</f>
        <v>44856</v>
      </c>
      <c r="I1913" s="44"/>
      <c r="J1913" s="48">
        <f ca="1">IF(Curso[[#This Row],[Data Prevista]]&gt;TODAY(),0,IF(Curso[[#This Row],[Data Prevista]]=TODAY(),3,2))</f>
        <v>0</v>
      </c>
      <c r="K1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3" s="53" t="str">
        <f>IF((Curso[[#This Row],[Estudado]]-7)&lt;$H$2,"",Curso[[#This Row],[Estudado]]-7)</f>
        <v/>
      </c>
      <c r="M1913" s="53" t="str">
        <f>IF((Curso[[#This Row],[Estudado]]-15)&lt;$H$2,"",Curso[[#This Row],[Estudado]]-15)</f>
        <v/>
      </c>
      <c r="N1913" s="53" t="str">
        <f>IF((Curso[[#This Row],[Estudado]]-30)&lt;$H$2,"",Curso[[#This Row],[Estudado]]-30)</f>
        <v/>
      </c>
      <c r="O1913" s="53" t="str">
        <f>IF((Curso[[#This Row],[Estudado]]-60)&lt;$H$2,"",Curso[[#This Row],[Estudado]]-60)</f>
        <v/>
      </c>
      <c r="P1913" s="53" t="str">
        <f>IF((Curso[[#This Row],[Estudado]]-120)&lt;$H$2,"",Curso[[#This Row],[Estudado]]-120)</f>
        <v/>
      </c>
      <c r="Q1913" s="48"/>
    </row>
    <row r="1914" spans="1:17" x14ac:dyDescent="0.25">
      <c r="A1914" s="44">
        <f t="shared" si="90"/>
        <v>1913</v>
      </c>
      <c r="B1914" s="44" t="s">
        <v>2394</v>
      </c>
      <c r="C1914" s="44" t="s">
        <v>2387</v>
      </c>
      <c r="D1914" s="45">
        <v>5.5902777777777782E-3</v>
      </c>
      <c r="E1914" s="44"/>
      <c r="F1914" s="45">
        <f>Curso[[#This Row],[Tempo]]*$AG$4</f>
        <v>1.1086623830573444E-2</v>
      </c>
      <c r="G1914" s="46">
        <f t="shared" si="89"/>
        <v>13.785883905066434</v>
      </c>
      <c r="H1914" s="47">
        <f>_xlfn.XLOOKUP(Curso[[#This Row],[Tempo Progr Acum]],Controle[Tempo Esperado Acum],Controle[Data corrida],,1,1)</f>
        <v>44856</v>
      </c>
      <c r="I1914" s="44"/>
      <c r="J1914" s="48">
        <f ca="1">IF(Curso[[#This Row],[Data Prevista]]&gt;TODAY(),0,IF(Curso[[#This Row],[Data Prevista]]=TODAY(),3,2))</f>
        <v>0</v>
      </c>
      <c r="K1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4" s="53" t="str">
        <f>IF((Curso[[#This Row],[Estudado]]-7)&lt;$H$2,"",Curso[[#This Row],[Estudado]]-7)</f>
        <v/>
      </c>
      <c r="M1914" s="53" t="str">
        <f>IF((Curso[[#This Row],[Estudado]]-15)&lt;$H$2,"",Curso[[#This Row],[Estudado]]-15)</f>
        <v/>
      </c>
      <c r="N1914" s="53" t="str">
        <f>IF((Curso[[#This Row],[Estudado]]-30)&lt;$H$2,"",Curso[[#This Row],[Estudado]]-30)</f>
        <v/>
      </c>
      <c r="O1914" s="53" t="str">
        <f>IF((Curso[[#This Row],[Estudado]]-60)&lt;$H$2,"",Curso[[#This Row],[Estudado]]-60)</f>
        <v/>
      </c>
      <c r="P1914" s="53" t="str">
        <f>IF((Curso[[#This Row],[Estudado]]-120)&lt;$H$2,"",Curso[[#This Row],[Estudado]]-120)</f>
        <v/>
      </c>
      <c r="Q1914" s="48"/>
    </row>
    <row r="1915" spans="1:17" x14ac:dyDescent="0.25">
      <c r="A1915" s="44">
        <f t="shared" si="90"/>
        <v>1914</v>
      </c>
      <c r="B1915" s="44" t="s">
        <v>2394</v>
      </c>
      <c r="C1915" s="44" t="s">
        <v>2388</v>
      </c>
      <c r="D1915" s="45">
        <v>4.5138888888888885E-3</v>
      </c>
      <c r="E1915" s="44"/>
      <c r="F1915" s="45">
        <f>Curso[[#This Row],[Tempo]]*$AG$4</f>
        <v>8.951932285556196E-3</v>
      </c>
      <c r="G1915" s="46">
        <f t="shared" si="89"/>
        <v>13.794835837351991</v>
      </c>
      <c r="H1915" s="47">
        <f>_xlfn.XLOOKUP(Curso[[#This Row],[Tempo Progr Acum]],Controle[Tempo Esperado Acum],Controle[Data corrida],,1,1)</f>
        <v>44856</v>
      </c>
      <c r="I1915" s="44"/>
      <c r="J1915" s="48">
        <f ca="1">IF(Curso[[#This Row],[Data Prevista]]&gt;TODAY(),0,IF(Curso[[#This Row],[Data Prevista]]=TODAY(),3,2))</f>
        <v>0</v>
      </c>
      <c r="K1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5" s="53" t="str">
        <f>IF((Curso[[#This Row],[Estudado]]-7)&lt;$H$2,"",Curso[[#This Row],[Estudado]]-7)</f>
        <v/>
      </c>
      <c r="M1915" s="53" t="str">
        <f>IF((Curso[[#This Row],[Estudado]]-15)&lt;$H$2,"",Curso[[#This Row],[Estudado]]-15)</f>
        <v/>
      </c>
      <c r="N1915" s="53" t="str">
        <f>IF((Curso[[#This Row],[Estudado]]-30)&lt;$H$2,"",Curso[[#This Row],[Estudado]]-30)</f>
        <v/>
      </c>
      <c r="O1915" s="53" t="str">
        <f>IF((Curso[[#This Row],[Estudado]]-60)&lt;$H$2,"",Curso[[#This Row],[Estudado]]-60)</f>
        <v/>
      </c>
      <c r="P1915" s="53" t="str">
        <f>IF((Curso[[#This Row],[Estudado]]-120)&lt;$H$2,"",Curso[[#This Row],[Estudado]]-120)</f>
        <v/>
      </c>
      <c r="Q1915" s="48"/>
    </row>
    <row r="1916" spans="1:17" x14ac:dyDescent="0.25">
      <c r="A1916" s="44">
        <f t="shared" si="90"/>
        <v>1915</v>
      </c>
      <c r="B1916" s="44" t="s">
        <v>2394</v>
      </c>
      <c r="C1916" s="44" t="s">
        <v>2389</v>
      </c>
      <c r="D1916" s="45">
        <v>4.3055555555555564E-3</v>
      </c>
      <c r="E1916" s="44"/>
      <c r="F1916" s="45">
        <f>Curso[[#This Row],[Tempo]]*$AG$4</f>
        <v>8.538766180068989E-3</v>
      </c>
      <c r="G1916" s="46">
        <f t="shared" si="89"/>
        <v>13.80337460353206</v>
      </c>
      <c r="H1916" s="47">
        <f>_xlfn.XLOOKUP(Curso[[#This Row],[Tempo Progr Acum]],Controle[Tempo Esperado Acum],Controle[Data corrida],,1,1)</f>
        <v>44856</v>
      </c>
      <c r="I1916" s="44"/>
      <c r="J1916" s="48">
        <f ca="1">IF(Curso[[#This Row],[Data Prevista]]&gt;TODAY(),0,IF(Curso[[#This Row],[Data Prevista]]=TODAY(),3,2))</f>
        <v>0</v>
      </c>
      <c r="K1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6" s="53" t="str">
        <f>IF((Curso[[#This Row],[Estudado]]-7)&lt;$H$2,"",Curso[[#This Row],[Estudado]]-7)</f>
        <v/>
      </c>
      <c r="M1916" s="53" t="str">
        <f>IF((Curso[[#This Row],[Estudado]]-15)&lt;$H$2,"",Curso[[#This Row],[Estudado]]-15)</f>
        <v/>
      </c>
      <c r="N1916" s="53" t="str">
        <f>IF((Curso[[#This Row],[Estudado]]-30)&lt;$H$2,"",Curso[[#This Row],[Estudado]]-30)</f>
        <v/>
      </c>
      <c r="O1916" s="53" t="str">
        <f>IF((Curso[[#This Row],[Estudado]]-60)&lt;$H$2,"",Curso[[#This Row],[Estudado]]-60)</f>
        <v/>
      </c>
      <c r="P1916" s="53" t="str">
        <f>IF((Curso[[#This Row],[Estudado]]-120)&lt;$H$2,"",Curso[[#This Row],[Estudado]]-120)</f>
        <v/>
      </c>
      <c r="Q1916" s="48"/>
    </row>
    <row r="1917" spans="1:17" x14ac:dyDescent="0.25">
      <c r="A1917" s="44">
        <f t="shared" si="90"/>
        <v>1916</v>
      </c>
      <c r="B1917" s="44" t="s">
        <v>2394</v>
      </c>
      <c r="C1917" s="44" t="s">
        <v>2390</v>
      </c>
      <c r="D1917" s="45">
        <v>8.1828703703703699E-3</v>
      </c>
      <c r="E1917" s="44"/>
      <c r="F1917" s="45">
        <f>Curso[[#This Row],[Tempo]]*$AG$4</f>
        <v>1.6228246476636489E-2</v>
      </c>
      <c r="G1917" s="46">
        <f t="shared" si="89"/>
        <v>13.819602850008696</v>
      </c>
      <c r="H1917" s="47">
        <f>_xlfn.XLOOKUP(Curso[[#This Row],[Tempo Progr Acum]],Controle[Tempo Esperado Acum],Controle[Data corrida],,1,1)</f>
        <v>44856</v>
      </c>
      <c r="I1917" s="44"/>
      <c r="J1917" s="48">
        <f ca="1">IF(Curso[[#This Row],[Data Prevista]]&gt;TODAY(),0,IF(Curso[[#This Row],[Data Prevista]]=TODAY(),3,2))</f>
        <v>0</v>
      </c>
      <c r="K1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7" s="53" t="str">
        <f>IF((Curso[[#This Row],[Estudado]]-7)&lt;$H$2,"",Curso[[#This Row],[Estudado]]-7)</f>
        <v/>
      </c>
      <c r="M1917" s="53" t="str">
        <f>IF((Curso[[#This Row],[Estudado]]-15)&lt;$H$2,"",Curso[[#This Row],[Estudado]]-15)</f>
        <v/>
      </c>
      <c r="N1917" s="53" t="str">
        <f>IF((Curso[[#This Row],[Estudado]]-30)&lt;$H$2,"",Curso[[#This Row],[Estudado]]-30)</f>
        <v/>
      </c>
      <c r="O1917" s="53" t="str">
        <f>IF((Curso[[#This Row],[Estudado]]-60)&lt;$H$2,"",Curso[[#This Row],[Estudado]]-60)</f>
        <v/>
      </c>
      <c r="P1917" s="53" t="str">
        <f>IF((Curso[[#This Row],[Estudado]]-120)&lt;$H$2,"",Curso[[#This Row],[Estudado]]-120)</f>
        <v/>
      </c>
      <c r="Q1917" s="48"/>
    </row>
    <row r="1918" spans="1:17" x14ac:dyDescent="0.25">
      <c r="A1918" s="44">
        <f t="shared" si="90"/>
        <v>1917</v>
      </c>
      <c r="B1918" s="44" t="s">
        <v>2394</v>
      </c>
      <c r="C1918" s="44" t="s">
        <v>2391</v>
      </c>
      <c r="D1918" s="45">
        <v>3.3912037037037031E-3</v>
      </c>
      <c r="E1918" s="44"/>
      <c r="F1918" s="45">
        <f>Curso[[#This Row],[Tempo]]*$AG$4</f>
        <v>6.7254260504306792E-3</v>
      </c>
      <c r="G1918" s="46">
        <f t="shared" si="89"/>
        <v>13.826328276059126</v>
      </c>
      <c r="H1918" s="47">
        <f>_xlfn.XLOOKUP(Curso[[#This Row],[Tempo Progr Acum]],Controle[Tempo Esperado Acum],Controle[Data corrida],,1,1)</f>
        <v>44856</v>
      </c>
      <c r="I1918" s="44"/>
      <c r="J1918" s="48">
        <f ca="1">IF(Curso[[#This Row],[Data Prevista]]&gt;TODAY(),0,IF(Curso[[#This Row],[Data Prevista]]=TODAY(),3,2))</f>
        <v>0</v>
      </c>
      <c r="K1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8" s="53" t="str">
        <f>IF((Curso[[#This Row],[Estudado]]-7)&lt;$H$2,"",Curso[[#This Row],[Estudado]]-7)</f>
        <v/>
      </c>
      <c r="M1918" s="53" t="str">
        <f>IF((Curso[[#This Row],[Estudado]]-15)&lt;$H$2,"",Curso[[#This Row],[Estudado]]-15)</f>
        <v/>
      </c>
      <c r="N1918" s="53" t="str">
        <f>IF((Curso[[#This Row],[Estudado]]-30)&lt;$H$2,"",Curso[[#This Row],[Estudado]]-30)</f>
        <v/>
      </c>
      <c r="O1918" s="53" t="str">
        <f>IF((Curso[[#This Row],[Estudado]]-60)&lt;$H$2,"",Curso[[#This Row],[Estudado]]-60)</f>
        <v/>
      </c>
      <c r="P1918" s="53" t="str">
        <f>IF((Curso[[#This Row],[Estudado]]-120)&lt;$H$2,"",Curso[[#This Row],[Estudado]]-120)</f>
        <v/>
      </c>
      <c r="Q1918" s="48"/>
    </row>
    <row r="1919" spans="1:17" x14ac:dyDescent="0.25">
      <c r="A1919" s="44">
        <f t="shared" si="90"/>
        <v>1918</v>
      </c>
      <c r="B1919" s="44" t="s">
        <v>2394</v>
      </c>
      <c r="C1919" s="44" t="s">
        <v>2392</v>
      </c>
      <c r="D1919" s="45">
        <v>0</v>
      </c>
      <c r="E1919" s="44"/>
      <c r="F1919" s="45">
        <f>Curso[[#This Row],[Tempo]]*$AG$4</f>
        <v>0</v>
      </c>
      <c r="G1919" s="46">
        <f t="shared" si="89"/>
        <v>13.826328276059126</v>
      </c>
      <c r="H1919" s="47">
        <f>_xlfn.XLOOKUP(Curso[[#This Row],[Tempo Progr Acum]],Controle[Tempo Esperado Acum],Controle[Data corrida],,1,1)</f>
        <v>44856</v>
      </c>
      <c r="I1919" s="44"/>
      <c r="J1919" s="48">
        <f ca="1">IF(Curso[[#This Row],[Data Prevista]]&gt;TODAY(),0,IF(Curso[[#This Row],[Data Prevista]]=TODAY(),3,2))</f>
        <v>0</v>
      </c>
      <c r="K1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9" s="53" t="str">
        <f>IF((Curso[[#This Row],[Estudado]]-7)&lt;$H$2,"",Curso[[#This Row],[Estudado]]-7)</f>
        <v/>
      </c>
      <c r="M1919" s="53" t="str">
        <f>IF((Curso[[#This Row],[Estudado]]-15)&lt;$H$2,"",Curso[[#This Row],[Estudado]]-15)</f>
        <v/>
      </c>
      <c r="N1919" s="53" t="str">
        <f>IF((Curso[[#This Row],[Estudado]]-30)&lt;$H$2,"",Curso[[#This Row],[Estudado]]-30)</f>
        <v/>
      </c>
      <c r="O1919" s="53" t="str">
        <f>IF((Curso[[#This Row],[Estudado]]-60)&lt;$H$2,"",Curso[[#This Row],[Estudado]]-60)</f>
        <v/>
      </c>
      <c r="P1919" s="53" t="str">
        <f>IF((Curso[[#This Row],[Estudado]]-120)&lt;$H$2,"",Curso[[#This Row],[Estudado]]-120)</f>
        <v/>
      </c>
      <c r="Q1919" s="48"/>
    </row>
    <row r="1920" spans="1:17" x14ac:dyDescent="0.25">
      <c r="A1920" s="44">
        <f t="shared" si="90"/>
        <v>1919</v>
      </c>
      <c r="B1920" s="44" t="s">
        <v>2394</v>
      </c>
      <c r="C1920" s="44" t="s">
        <v>2393</v>
      </c>
      <c r="D1920" s="45">
        <v>0</v>
      </c>
      <c r="E1920" s="44"/>
      <c r="F1920" s="45">
        <f>Curso[[#This Row],[Tempo]]*$AG$4</f>
        <v>0</v>
      </c>
      <c r="G1920" s="46">
        <f t="shared" si="89"/>
        <v>13.826328276059126</v>
      </c>
      <c r="H1920" s="47">
        <f>_xlfn.XLOOKUP(Curso[[#This Row],[Tempo Progr Acum]],Controle[Tempo Esperado Acum],Controle[Data corrida],,1,1)</f>
        <v>44856</v>
      </c>
      <c r="I1920" s="44"/>
      <c r="J1920" s="48">
        <f ca="1">IF(Curso[[#This Row],[Data Prevista]]&gt;TODAY(),0,IF(Curso[[#This Row],[Data Prevista]]=TODAY(),3,2))</f>
        <v>0</v>
      </c>
      <c r="K1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0" s="53" t="str">
        <f>IF((Curso[[#This Row],[Estudado]]-7)&lt;$H$2,"",Curso[[#This Row],[Estudado]]-7)</f>
        <v/>
      </c>
      <c r="M1920" s="53" t="str">
        <f>IF((Curso[[#This Row],[Estudado]]-15)&lt;$H$2,"",Curso[[#This Row],[Estudado]]-15)</f>
        <v/>
      </c>
      <c r="N1920" s="53" t="str">
        <f>IF((Curso[[#This Row],[Estudado]]-30)&lt;$H$2,"",Curso[[#This Row],[Estudado]]-30)</f>
        <v/>
      </c>
      <c r="O1920" s="53" t="str">
        <f>IF((Curso[[#This Row],[Estudado]]-60)&lt;$H$2,"",Curso[[#This Row],[Estudado]]-60)</f>
        <v/>
      </c>
      <c r="P1920" s="53" t="str">
        <f>IF((Curso[[#This Row],[Estudado]]-120)&lt;$H$2,"",Curso[[#This Row],[Estudado]]-120)</f>
        <v/>
      </c>
      <c r="Q1920" s="48"/>
    </row>
    <row r="1921" spans="1:17" x14ac:dyDescent="0.25">
      <c r="A1921" s="44">
        <f t="shared" si="90"/>
        <v>1920</v>
      </c>
      <c r="B1921" s="44" t="s">
        <v>2394</v>
      </c>
      <c r="C1921" s="44" t="s">
        <v>490</v>
      </c>
      <c r="D1921" s="45">
        <v>0</v>
      </c>
      <c r="E1921" s="44"/>
      <c r="F1921" s="45">
        <f>Curso[[#This Row],[Tempo]]*$AG$4</f>
        <v>0</v>
      </c>
      <c r="G1921" s="46">
        <f t="shared" si="89"/>
        <v>13.826328276059126</v>
      </c>
      <c r="H1921" s="47">
        <f>_xlfn.XLOOKUP(Curso[[#This Row],[Tempo Progr Acum]],Controle[Tempo Esperado Acum],Controle[Data corrida],,1,1)</f>
        <v>44856</v>
      </c>
      <c r="I1921" s="44"/>
      <c r="J1921" s="48">
        <f ca="1">IF(Curso[[#This Row],[Data Prevista]]&gt;TODAY(),0,IF(Curso[[#This Row],[Data Prevista]]=TODAY(),3,2))</f>
        <v>0</v>
      </c>
      <c r="K1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1" s="53" t="str">
        <f>IF((Curso[[#This Row],[Estudado]]-7)&lt;$H$2,"",Curso[[#This Row],[Estudado]]-7)</f>
        <v/>
      </c>
      <c r="M1921" s="53" t="str">
        <f>IF((Curso[[#This Row],[Estudado]]-15)&lt;$H$2,"",Curso[[#This Row],[Estudado]]-15)</f>
        <v/>
      </c>
      <c r="N1921" s="53" t="str">
        <f>IF((Curso[[#This Row],[Estudado]]-30)&lt;$H$2,"",Curso[[#This Row],[Estudado]]-30)</f>
        <v/>
      </c>
      <c r="O1921" s="53" t="str">
        <f>IF((Curso[[#This Row],[Estudado]]-60)&lt;$H$2,"",Curso[[#This Row],[Estudado]]-60)</f>
        <v/>
      </c>
      <c r="P1921" s="53" t="str">
        <f>IF((Curso[[#This Row],[Estudado]]-120)&lt;$H$2,"",Curso[[#This Row],[Estudado]]-120)</f>
        <v/>
      </c>
      <c r="Q1921" s="48"/>
    </row>
    <row r="1922" spans="1:17" x14ac:dyDescent="0.25">
      <c r="A1922" s="44">
        <f t="shared" si="90"/>
        <v>1921</v>
      </c>
      <c r="B1922" s="44" t="s">
        <v>2394</v>
      </c>
      <c r="C1922" s="44" t="s">
        <v>489</v>
      </c>
      <c r="D1922" s="45">
        <v>0</v>
      </c>
      <c r="E1922" s="44"/>
      <c r="F1922" s="45">
        <f>Curso[[#This Row],[Tempo]]*$AG$4</f>
        <v>0</v>
      </c>
      <c r="G1922" s="46">
        <f t="shared" si="89"/>
        <v>13.826328276059126</v>
      </c>
      <c r="H1922" s="47">
        <f>_xlfn.XLOOKUP(Curso[[#This Row],[Tempo Progr Acum]],Controle[Tempo Esperado Acum],Controle[Data corrida],,1,1)</f>
        <v>44856</v>
      </c>
      <c r="I1922" s="44"/>
      <c r="J1922" s="48">
        <f ca="1">IF(Curso[[#This Row],[Data Prevista]]&gt;TODAY(),0,IF(Curso[[#This Row],[Data Prevista]]=TODAY(),3,2))</f>
        <v>0</v>
      </c>
      <c r="K1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2" s="53" t="str">
        <f>IF((Curso[[#This Row],[Estudado]]-7)&lt;$H$2,"",Curso[[#This Row],[Estudado]]-7)</f>
        <v/>
      </c>
      <c r="M1922" s="53" t="str">
        <f>IF((Curso[[#This Row],[Estudado]]-15)&lt;$H$2,"",Curso[[#This Row],[Estudado]]-15)</f>
        <v/>
      </c>
      <c r="N1922" s="53" t="str">
        <f>IF((Curso[[#This Row],[Estudado]]-30)&lt;$H$2,"",Curso[[#This Row],[Estudado]]-30)</f>
        <v/>
      </c>
      <c r="O1922" s="53" t="str">
        <f>IF((Curso[[#This Row],[Estudado]]-60)&lt;$H$2,"",Curso[[#This Row],[Estudado]]-60)</f>
        <v/>
      </c>
      <c r="P1922" s="53" t="str">
        <f>IF((Curso[[#This Row],[Estudado]]-120)&lt;$H$2,"",Curso[[#This Row],[Estudado]]-120)</f>
        <v/>
      </c>
      <c r="Q1922" s="48"/>
    </row>
    <row r="1923" spans="1:17" x14ac:dyDescent="0.25">
      <c r="A1923" s="44">
        <f t="shared" si="90"/>
        <v>1922</v>
      </c>
      <c r="B1923" s="44" t="s">
        <v>2394</v>
      </c>
      <c r="C1923" s="44" t="s">
        <v>491</v>
      </c>
      <c r="D1923" s="45">
        <v>0</v>
      </c>
      <c r="E1923" s="44"/>
      <c r="F1923" s="45">
        <f>Curso[[#This Row],[Tempo]]*$AG$4</f>
        <v>0</v>
      </c>
      <c r="G1923" s="46">
        <f t="shared" si="89"/>
        <v>13.826328276059126</v>
      </c>
      <c r="H1923" s="47">
        <f>_xlfn.XLOOKUP(Curso[[#This Row],[Tempo Progr Acum]],Controle[Tempo Esperado Acum],Controle[Data corrida],,1,1)</f>
        <v>44856</v>
      </c>
      <c r="I1923" s="44"/>
      <c r="J1923" s="48">
        <f ca="1">IF(Curso[[#This Row],[Data Prevista]]&gt;TODAY(),0,IF(Curso[[#This Row],[Data Prevista]]=TODAY(),3,2))</f>
        <v>0</v>
      </c>
      <c r="K1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3" s="53" t="str">
        <f>IF((Curso[[#This Row],[Estudado]]-7)&lt;$H$2,"",Curso[[#This Row],[Estudado]]-7)</f>
        <v/>
      </c>
      <c r="M1923" s="53" t="str">
        <f>IF((Curso[[#This Row],[Estudado]]-15)&lt;$H$2,"",Curso[[#This Row],[Estudado]]-15)</f>
        <v/>
      </c>
      <c r="N1923" s="53" t="str">
        <f>IF((Curso[[#This Row],[Estudado]]-30)&lt;$H$2,"",Curso[[#This Row],[Estudado]]-30)</f>
        <v/>
      </c>
      <c r="O1923" s="53" t="str">
        <f>IF((Curso[[#This Row],[Estudado]]-60)&lt;$H$2,"",Curso[[#This Row],[Estudado]]-60)</f>
        <v/>
      </c>
      <c r="P1923" s="53" t="str">
        <f>IF((Curso[[#This Row],[Estudado]]-120)&lt;$H$2,"",Curso[[#This Row],[Estudado]]-120)</f>
        <v/>
      </c>
      <c r="Q1923" s="48"/>
    </row>
    <row r="1924" spans="1:17" x14ac:dyDescent="0.25">
      <c r="A1924" s="44">
        <f t="shared" si="90"/>
        <v>1923</v>
      </c>
      <c r="B1924" s="44" t="s">
        <v>1101</v>
      </c>
      <c r="C1924" s="44" t="s">
        <v>6</v>
      </c>
      <c r="D1924" s="45">
        <v>0</v>
      </c>
      <c r="E1924" s="44" t="s">
        <v>7</v>
      </c>
      <c r="F1924" s="45">
        <f>Curso[[#This Row],[Tempo]]*$AG$4</f>
        <v>0</v>
      </c>
      <c r="G1924" s="46">
        <f t="shared" ref="G1924:G1987" si="91">F1924+G1923</f>
        <v>13.826328276059126</v>
      </c>
      <c r="H1924" s="47">
        <f>_xlfn.XLOOKUP(Curso[[#This Row],[Tempo Progr Acum]],Controle[Tempo Esperado Acum],Controle[Data corrida],,1,1)</f>
        <v>44856</v>
      </c>
      <c r="I1924" s="44"/>
      <c r="J1924" s="48">
        <f ca="1">IF(Curso[[#This Row],[Data Prevista]]&gt;TODAY(),0,IF(Curso[[#This Row],[Data Prevista]]=TODAY(),3,2))</f>
        <v>0</v>
      </c>
      <c r="K1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4" s="53" t="str">
        <f>IF((Curso[[#This Row],[Estudado]]-7)&lt;$H$2,"",Curso[[#This Row],[Estudado]]-7)</f>
        <v/>
      </c>
      <c r="M1924" s="53" t="str">
        <f>IF((Curso[[#This Row],[Estudado]]-15)&lt;$H$2,"",Curso[[#This Row],[Estudado]]-15)</f>
        <v/>
      </c>
      <c r="N1924" s="53" t="str">
        <f>IF((Curso[[#This Row],[Estudado]]-30)&lt;$H$2,"",Curso[[#This Row],[Estudado]]-30)</f>
        <v/>
      </c>
      <c r="O1924" s="53" t="str">
        <f>IF((Curso[[#This Row],[Estudado]]-60)&lt;$H$2,"",Curso[[#This Row],[Estudado]]-60)</f>
        <v/>
      </c>
      <c r="P1924" s="53" t="str">
        <f>IF((Curso[[#This Row],[Estudado]]-120)&lt;$H$2,"",Curso[[#This Row],[Estudado]]-120)</f>
        <v/>
      </c>
      <c r="Q1924" s="48"/>
    </row>
    <row r="1925" spans="1:17" x14ac:dyDescent="0.25">
      <c r="A1925" s="44">
        <f t="shared" si="90"/>
        <v>1924</v>
      </c>
      <c r="B1925" s="44" t="s">
        <v>1101</v>
      </c>
      <c r="C1925" s="44" t="s">
        <v>8</v>
      </c>
      <c r="D1925" s="45">
        <v>1.6666666666666668E-3</v>
      </c>
      <c r="E1925" s="44"/>
      <c r="F1925" s="45">
        <f>Curso[[#This Row],[Tempo]]*$AG$4</f>
        <v>3.3053288438976728E-3</v>
      </c>
      <c r="G1925" s="46">
        <f t="shared" si="91"/>
        <v>13.829633604903023</v>
      </c>
      <c r="H1925" s="47">
        <f>_xlfn.XLOOKUP(Curso[[#This Row],[Tempo Progr Acum]],Controle[Tempo Esperado Acum],Controle[Data corrida],,1,1)</f>
        <v>44856</v>
      </c>
      <c r="I1925" s="44"/>
      <c r="J1925" s="48">
        <f ca="1">IF(Curso[[#This Row],[Data Prevista]]&gt;TODAY(),0,IF(Curso[[#This Row],[Data Prevista]]=TODAY(),3,2))</f>
        <v>0</v>
      </c>
      <c r="K1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5" s="53" t="str">
        <f>IF((Curso[[#This Row],[Estudado]]-7)&lt;$H$2,"",Curso[[#This Row],[Estudado]]-7)</f>
        <v/>
      </c>
      <c r="M1925" s="53" t="str">
        <f>IF((Curso[[#This Row],[Estudado]]-15)&lt;$H$2,"",Curso[[#This Row],[Estudado]]-15)</f>
        <v/>
      </c>
      <c r="N1925" s="53" t="str">
        <f>IF((Curso[[#This Row],[Estudado]]-30)&lt;$H$2,"",Curso[[#This Row],[Estudado]]-30)</f>
        <v/>
      </c>
      <c r="O1925" s="53" t="str">
        <f>IF((Curso[[#This Row],[Estudado]]-60)&lt;$H$2,"",Curso[[#This Row],[Estudado]]-60)</f>
        <v/>
      </c>
      <c r="P1925" s="53" t="str">
        <f>IF((Curso[[#This Row],[Estudado]]-120)&lt;$H$2,"",Curso[[#This Row],[Estudado]]-120)</f>
        <v/>
      </c>
      <c r="Q1925" s="48"/>
    </row>
    <row r="1926" spans="1:17" x14ac:dyDescent="0.25">
      <c r="A1926" s="44">
        <f t="shared" ref="A1926:A1989" si="92">A1925+1</f>
        <v>1925</v>
      </c>
      <c r="B1926" s="44" t="s">
        <v>1101</v>
      </c>
      <c r="C1926" s="44" t="s">
        <v>494</v>
      </c>
      <c r="D1926" s="45">
        <v>1.0879629629629629E-3</v>
      </c>
      <c r="E1926" s="44"/>
      <c r="F1926" s="45">
        <f>Curso[[#This Row],[Tempo]]*$AG$4</f>
        <v>2.1576452175443139E-3</v>
      </c>
      <c r="G1926" s="46">
        <f t="shared" si="91"/>
        <v>13.831791250120567</v>
      </c>
      <c r="H1926" s="47">
        <f>_xlfn.XLOOKUP(Curso[[#This Row],[Tempo Progr Acum]],Controle[Tempo Esperado Acum],Controle[Data corrida],,1,1)</f>
        <v>44856</v>
      </c>
      <c r="I1926" s="44"/>
      <c r="J1926" s="48">
        <f ca="1">IF(Curso[[#This Row],[Data Prevista]]&gt;TODAY(),0,IF(Curso[[#This Row],[Data Prevista]]=TODAY(),3,2))</f>
        <v>0</v>
      </c>
      <c r="K1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6" s="53" t="str">
        <f>IF((Curso[[#This Row],[Estudado]]-7)&lt;$H$2,"",Curso[[#This Row],[Estudado]]-7)</f>
        <v/>
      </c>
      <c r="M1926" s="53" t="str">
        <f>IF((Curso[[#This Row],[Estudado]]-15)&lt;$H$2,"",Curso[[#This Row],[Estudado]]-15)</f>
        <v/>
      </c>
      <c r="N1926" s="53" t="str">
        <f>IF((Curso[[#This Row],[Estudado]]-30)&lt;$H$2,"",Curso[[#This Row],[Estudado]]-30)</f>
        <v/>
      </c>
      <c r="O1926" s="53" t="str">
        <f>IF((Curso[[#This Row],[Estudado]]-60)&lt;$H$2,"",Curso[[#This Row],[Estudado]]-60)</f>
        <v/>
      </c>
      <c r="P1926" s="53" t="str">
        <f>IF((Curso[[#This Row],[Estudado]]-120)&lt;$H$2,"",Curso[[#This Row],[Estudado]]-120)</f>
        <v/>
      </c>
      <c r="Q1926" s="48"/>
    </row>
    <row r="1927" spans="1:17" x14ac:dyDescent="0.25">
      <c r="A1927" s="44">
        <f t="shared" si="92"/>
        <v>1926</v>
      </c>
      <c r="B1927" s="44" t="s">
        <v>1101</v>
      </c>
      <c r="C1927" s="44" t="s">
        <v>10</v>
      </c>
      <c r="D1927" s="45">
        <v>0</v>
      </c>
      <c r="E1927" s="44" t="s">
        <v>7</v>
      </c>
      <c r="F1927" s="45">
        <f>Curso[[#This Row],[Tempo]]*$AG$4</f>
        <v>0</v>
      </c>
      <c r="G1927" s="46">
        <f t="shared" si="91"/>
        <v>13.831791250120567</v>
      </c>
      <c r="H1927" s="47">
        <f>_xlfn.XLOOKUP(Curso[[#This Row],[Tempo Progr Acum]],Controle[Tempo Esperado Acum],Controle[Data corrida],,1,1)</f>
        <v>44856</v>
      </c>
      <c r="I1927" s="44"/>
      <c r="J1927" s="48">
        <f ca="1">IF(Curso[[#This Row],[Data Prevista]]&gt;TODAY(),0,IF(Curso[[#This Row],[Data Prevista]]=TODAY(),3,2))</f>
        <v>0</v>
      </c>
      <c r="K1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7" s="53" t="str">
        <f>IF((Curso[[#This Row],[Estudado]]-7)&lt;$H$2,"",Curso[[#This Row],[Estudado]]-7)</f>
        <v/>
      </c>
      <c r="M1927" s="53" t="str">
        <f>IF((Curso[[#This Row],[Estudado]]-15)&lt;$H$2,"",Curso[[#This Row],[Estudado]]-15)</f>
        <v/>
      </c>
      <c r="N1927" s="53" t="str">
        <f>IF((Curso[[#This Row],[Estudado]]-30)&lt;$H$2,"",Curso[[#This Row],[Estudado]]-30)</f>
        <v/>
      </c>
      <c r="O1927" s="53" t="str">
        <f>IF((Curso[[#This Row],[Estudado]]-60)&lt;$H$2,"",Curso[[#This Row],[Estudado]]-60)</f>
        <v/>
      </c>
      <c r="P1927" s="53" t="str">
        <f>IF((Curso[[#This Row],[Estudado]]-120)&lt;$H$2,"",Curso[[#This Row],[Estudado]]-120)</f>
        <v/>
      </c>
      <c r="Q1927" s="48"/>
    </row>
    <row r="1928" spans="1:17" x14ac:dyDescent="0.25">
      <c r="A1928" s="44">
        <f t="shared" si="92"/>
        <v>1927</v>
      </c>
      <c r="B1928" s="44" t="s">
        <v>1101</v>
      </c>
      <c r="C1928" s="44" t="s">
        <v>11</v>
      </c>
      <c r="D1928" s="45">
        <v>2.8819444444444444E-3</v>
      </c>
      <c r="E1928" s="44"/>
      <c r="F1928" s="45">
        <f>Curso[[#This Row],[Tempo]]*$AG$4</f>
        <v>5.7154644592397252E-3</v>
      </c>
      <c r="G1928" s="46">
        <f t="shared" si="91"/>
        <v>13.837506714579806</v>
      </c>
      <c r="H1928" s="47">
        <f>_xlfn.XLOOKUP(Curso[[#This Row],[Tempo Progr Acum]],Controle[Tempo Esperado Acum],Controle[Data corrida],,1,1)</f>
        <v>44856</v>
      </c>
      <c r="I1928" s="44"/>
      <c r="J1928" s="48">
        <f ca="1">IF(Curso[[#This Row],[Data Prevista]]&gt;TODAY(),0,IF(Curso[[#This Row],[Data Prevista]]=TODAY(),3,2))</f>
        <v>0</v>
      </c>
      <c r="K1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8" s="53" t="str">
        <f>IF((Curso[[#This Row],[Estudado]]-7)&lt;$H$2,"",Curso[[#This Row],[Estudado]]-7)</f>
        <v/>
      </c>
      <c r="M1928" s="53" t="str">
        <f>IF((Curso[[#This Row],[Estudado]]-15)&lt;$H$2,"",Curso[[#This Row],[Estudado]]-15)</f>
        <v/>
      </c>
      <c r="N1928" s="53" t="str">
        <f>IF((Curso[[#This Row],[Estudado]]-30)&lt;$H$2,"",Curso[[#This Row],[Estudado]]-30)</f>
        <v/>
      </c>
      <c r="O1928" s="53" t="str">
        <f>IF((Curso[[#This Row],[Estudado]]-60)&lt;$H$2,"",Curso[[#This Row],[Estudado]]-60)</f>
        <v/>
      </c>
      <c r="P1928" s="53" t="str">
        <f>IF((Curso[[#This Row],[Estudado]]-120)&lt;$H$2,"",Curso[[#This Row],[Estudado]]-120)</f>
        <v/>
      </c>
      <c r="Q1928" s="48"/>
    </row>
    <row r="1929" spans="1:17" x14ac:dyDescent="0.25">
      <c r="A1929" s="44">
        <f t="shared" si="92"/>
        <v>1928</v>
      </c>
      <c r="B1929" s="44" t="s">
        <v>1101</v>
      </c>
      <c r="C1929" s="44" t="s">
        <v>12</v>
      </c>
      <c r="D1929" s="45">
        <v>0</v>
      </c>
      <c r="E1929" s="44" t="s">
        <v>7</v>
      </c>
      <c r="F1929" s="45">
        <f>Curso[[#This Row],[Tempo]]*$AG$4</f>
        <v>0</v>
      </c>
      <c r="G1929" s="46">
        <f t="shared" si="91"/>
        <v>13.837506714579806</v>
      </c>
      <c r="H1929" s="47">
        <f>_xlfn.XLOOKUP(Curso[[#This Row],[Tempo Progr Acum]],Controle[Tempo Esperado Acum],Controle[Data corrida],,1,1)</f>
        <v>44856</v>
      </c>
      <c r="I1929" s="44"/>
      <c r="J1929" s="48">
        <f ca="1">IF(Curso[[#This Row],[Data Prevista]]&gt;TODAY(),0,IF(Curso[[#This Row],[Data Prevista]]=TODAY(),3,2))</f>
        <v>0</v>
      </c>
      <c r="K1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9" s="53" t="str">
        <f>IF((Curso[[#This Row],[Estudado]]-7)&lt;$H$2,"",Curso[[#This Row],[Estudado]]-7)</f>
        <v/>
      </c>
      <c r="M1929" s="53" t="str">
        <f>IF((Curso[[#This Row],[Estudado]]-15)&lt;$H$2,"",Curso[[#This Row],[Estudado]]-15)</f>
        <v/>
      </c>
      <c r="N1929" s="53" t="str">
        <f>IF((Curso[[#This Row],[Estudado]]-30)&lt;$H$2,"",Curso[[#This Row],[Estudado]]-30)</f>
        <v/>
      </c>
      <c r="O1929" s="53" t="str">
        <f>IF((Curso[[#This Row],[Estudado]]-60)&lt;$H$2,"",Curso[[#This Row],[Estudado]]-60)</f>
        <v/>
      </c>
      <c r="P1929" s="53" t="str">
        <f>IF((Curso[[#This Row],[Estudado]]-120)&lt;$H$2,"",Curso[[#This Row],[Estudado]]-120)</f>
        <v/>
      </c>
      <c r="Q1929" s="48"/>
    </row>
    <row r="1930" spans="1:17" x14ac:dyDescent="0.25">
      <c r="A1930" s="44">
        <f t="shared" si="92"/>
        <v>1929</v>
      </c>
      <c r="B1930" s="44" t="s">
        <v>1101</v>
      </c>
      <c r="C1930" s="44" t="s">
        <v>13</v>
      </c>
      <c r="D1930" s="45">
        <v>0</v>
      </c>
      <c r="E1930" s="44" t="s">
        <v>7</v>
      </c>
      <c r="F1930" s="45">
        <f>Curso[[#This Row],[Tempo]]*$AG$4</f>
        <v>0</v>
      </c>
      <c r="G1930" s="46">
        <f t="shared" si="91"/>
        <v>13.837506714579806</v>
      </c>
      <c r="H1930" s="47">
        <f>_xlfn.XLOOKUP(Curso[[#This Row],[Tempo Progr Acum]],Controle[Tempo Esperado Acum],Controle[Data corrida],,1,1)</f>
        <v>44856</v>
      </c>
      <c r="I1930" s="44"/>
      <c r="J1930" s="48">
        <f ca="1">IF(Curso[[#This Row],[Data Prevista]]&gt;TODAY(),0,IF(Curso[[#This Row],[Data Prevista]]=TODAY(),3,2))</f>
        <v>0</v>
      </c>
      <c r="K1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0" s="53" t="str">
        <f>IF((Curso[[#This Row],[Estudado]]-7)&lt;$H$2,"",Curso[[#This Row],[Estudado]]-7)</f>
        <v/>
      </c>
      <c r="M1930" s="53" t="str">
        <f>IF((Curso[[#This Row],[Estudado]]-15)&lt;$H$2,"",Curso[[#This Row],[Estudado]]-15)</f>
        <v/>
      </c>
      <c r="N1930" s="53" t="str">
        <f>IF((Curso[[#This Row],[Estudado]]-30)&lt;$H$2,"",Curso[[#This Row],[Estudado]]-30)</f>
        <v/>
      </c>
      <c r="O1930" s="53" t="str">
        <f>IF((Curso[[#This Row],[Estudado]]-60)&lt;$H$2,"",Curso[[#This Row],[Estudado]]-60)</f>
        <v/>
      </c>
      <c r="P1930" s="53" t="str">
        <f>IF((Curso[[#This Row],[Estudado]]-120)&lt;$H$2,"",Curso[[#This Row],[Estudado]]-120)</f>
        <v/>
      </c>
      <c r="Q1930" s="48"/>
    </row>
    <row r="1931" spans="1:17" x14ac:dyDescent="0.25">
      <c r="A1931" s="44">
        <f t="shared" si="92"/>
        <v>1930</v>
      </c>
      <c r="B1931" s="44" t="s">
        <v>1101</v>
      </c>
      <c r="C1931" s="44" t="s">
        <v>14</v>
      </c>
      <c r="D1931" s="45">
        <v>3.6226851851851854E-3</v>
      </c>
      <c r="E1931" s="44"/>
      <c r="F1931" s="45">
        <f>Curso[[#This Row],[Tempo]]*$AG$4</f>
        <v>7.1844995009720247E-3</v>
      </c>
      <c r="G1931" s="46">
        <f t="shared" si="91"/>
        <v>13.844691214080779</v>
      </c>
      <c r="H1931" s="47">
        <f>_xlfn.XLOOKUP(Curso[[#This Row],[Tempo Progr Acum]],Controle[Tempo Esperado Acum],Controle[Data corrida],,1,1)</f>
        <v>44856</v>
      </c>
      <c r="I1931" s="44"/>
      <c r="J1931" s="48">
        <f ca="1">IF(Curso[[#This Row],[Data Prevista]]&gt;TODAY(),0,IF(Curso[[#This Row],[Data Prevista]]=TODAY(),3,2))</f>
        <v>0</v>
      </c>
      <c r="K1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1" s="53" t="str">
        <f>IF((Curso[[#This Row],[Estudado]]-7)&lt;$H$2,"",Curso[[#This Row],[Estudado]]-7)</f>
        <v/>
      </c>
      <c r="M1931" s="53" t="str">
        <f>IF((Curso[[#This Row],[Estudado]]-15)&lt;$H$2,"",Curso[[#This Row],[Estudado]]-15)</f>
        <v/>
      </c>
      <c r="N1931" s="53" t="str">
        <f>IF((Curso[[#This Row],[Estudado]]-30)&lt;$H$2,"",Curso[[#This Row],[Estudado]]-30)</f>
        <v/>
      </c>
      <c r="O1931" s="53" t="str">
        <f>IF((Curso[[#This Row],[Estudado]]-60)&lt;$H$2,"",Curso[[#This Row],[Estudado]]-60)</f>
        <v/>
      </c>
      <c r="P1931" s="53" t="str">
        <f>IF((Curso[[#This Row],[Estudado]]-120)&lt;$H$2,"",Curso[[#This Row],[Estudado]]-120)</f>
        <v/>
      </c>
      <c r="Q1931" s="48"/>
    </row>
    <row r="1932" spans="1:17" x14ac:dyDescent="0.25">
      <c r="A1932" s="44">
        <f t="shared" si="92"/>
        <v>1931</v>
      </c>
      <c r="B1932" s="44" t="s">
        <v>1101</v>
      </c>
      <c r="C1932" s="44" t="s">
        <v>1102</v>
      </c>
      <c r="D1932" s="45">
        <v>2.488425925925926E-3</v>
      </c>
      <c r="E1932" s="44"/>
      <c r="F1932" s="45">
        <f>Curso[[#This Row],[Tempo]]*$AG$4</f>
        <v>4.9350395933194418E-3</v>
      </c>
      <c r="G1932" s="46">
        <f t="shared" si="91"/>
        <v>13.849626253674099</v>
      </c>
      <c r="H1932" s="47">
        <f>_xlfn.XLOOKUP(Curso[[#This Row],[Tempo Progr Acum]],Controle[Tempo Esperado Acum],Controle[Data corrida],,1,1)</f>
        <v>44856</v>
      </c>
      <c r="I1932" s="44"/>
      <c r="J1932" s="48">
        <f ca="1">IF(Curso[[#This Row],[Data Prevista]]&gt;TODAY(),0,IF(Curso[[#This Row],[Data Prevista]]=TODAY(),3,2))</f>
        <v>0</v>
      </c>
      <c r="K1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2" s="53" t="str">
        <f>IF((Curso[[#This Row],[Estudado]]-7)&lt;$H$2,"",Curso[[#This Row],[Estudado]]-7)</f>
        <v/>
      </c>
      <c r="M1932" s="53" t="str">
        <f>IF((Curso[[#This Row],[Estudado]]-15)&lt;$H$2,"",Curso[[#This Row],[Estudado]]-15)</f>
        <v/>
      </c>
      <c r="N1932" s="53" t="str">
        <f>IF((Curso[[#This Row],[Estudado]]-30)&lt;$H$2,"",Curso[[#This Row],[Estudado]]-30)</f>
        <v/>
      </c>
      <c r="O1932" s="53" t="str">
        <f>IF((Curso[[#This Row],[Estudado]]-60)&lt;$H$2,"",Curso[[#This Row],[Estudado]]-60)</f>
        <v/>
      </c>
      <c r="P1932" s="53" t="str">
        <f>IF((Curso[[#This Row],[Estudado]]-120)&lt;$H$2,"",Curso[[#This Row],[Estudado]]-120)</f>
        <v/>
      </c>
      <c r="Q1932" s="48"/>
    </row>
    <row r="1933" spans="1:17" x14ac:dyDescent="0.25">
      <c r="A1933" s="44">
        <f t="shared" si="92"/>
        <v>1932</v>
      </c>
      <c r="B1933" s="44" t="s">
        <v>1101</v>
      </c>
      <c r="C1933" s="44" t="s">
        <v>1103</v>
      </c>
      <c r="D1933" s="45">
        <v>2.8935185185185188E-3</v>
      </c>
      <c r="E1933" s="44"/>
      <c r="F1933" s="45">
        <f>Curso[[#This Row],[Tempo]]*$AG$4</f>
        <v>5.7384181317667931E-3</v>
      </c>
      <c r="G1933" s="46">
        <f t="shared" si="91"/>
        <v>13.855364671805866</v>
      </c>
      <c r="H1933" s="47">
        <f>_xlfn.XLOOKUP(Curso[[#This Row],[Tempo Progr Acum]],Controle[Tempo Esperado Acum],Controle[Data corrida],,1,1)</f>
        <v>44856</v>
      </c>
      <c r="I1933" s="44"/>
      <c r="J1933" s="48">
        <f ca="1">IF(Curso[[#This Row],[Data Prevista]]&gt;TODAY(),0,IF(Curso[[#This Row],[Data Prevista]]=TODAY(),3,2))</f>
        <v>0</v>
      </c>
      <c r="K1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3" s="53" t="str">
        <f>IF((Curso[[#This Row],[Estudado]]-7)&lt;$H$2,"",Curso[[#This Row],[Estudado]]-7)</f>
        <v/>
      </c>
      <c r="M1933" s="53" t="str">
        <f>IF((Curso[[#This Row],[Estudado]]-15)&lt;$H$2,"",Curso[[#This Row],[Estudado]]-15)</f>
        <v/>
      </c>
      <c r="N1933" s="53" t="str">
        <f>IF((Curso[[#This Row],[Estudado]]-30)&lt;$H$2,"",Curso[[#This Row],[Estudado]]-30)</f>
        <v/>
      </c>
      <c r="O1933" s="53" t="str">
        <f>IF((Curso[[#This Row],[Estudado]]-60)&lt;$H$2,"",Curso[[#This Row],[Estudado]]-60)</f>
        <v/>
      </c>
      <c r="P1933" s="53" t="str">
        <f>IF((Curso[[#This Row],[Estudado]]-120)&lt;$H$2,"",Curso[[#This Row],[Estudado]]-120)</f>
        <v/>
      </c>
      <c r="Q1933" s="48"/>
    </row>
    <row r="1934" spans="1:17" x14ac:dyDescent="0.25">
      <c r="A1934" s="44">
        <f t="shared" si="92"/>
        <v>1933</v>
      </c>
      <c r="B1934" s="44" t="s">
        <v>1101</v>
      </c>
      <c r="C1934" s="44" t="s">
        <v>1104</v>
      </c>
      <c r="D1934" s="45">
        <v>4.9652777777777777E-3</v>
      </c>
      <c r="E1934" s="44"/>
      <c r="F1934" s="45">
        <f>Curso[[#This Row],[Tempo]]*$AG$4</f>
        <v>9.8471255141118156E-3</v>
      </c>
      <c r="G1934" s="46">
        <f t="shared" si="91"/>
        <v>13.865211797319978</v>
      </c>
      <c r="H1934" s="47">
        <f>_xlfn.XLOOKUP(Curso[[#This Row],[Tempo Progr Acum]],Controle[Tempo Esperado Acum],Controle[Data corrida],,1,1)</f>
        <v>44858</v>
      </c>
      <c r="I1934" s="44"/>
      <c r="J1934" s="48">
        <f ca="1">IF(Curso[[#This Row],[Data Prevista]]&gt;TODAY(),0,IF(Curso[[#This Row],[Data Prevista]]=TODAY(),3,2))</f>
        <v>0</v>
      </c>
      <c r="K1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4" s="53" t="str">
        <f>IF((Curso[[#This Row],[Estudado]]-7)&lt;$H$2,"",Curso[[#This Row],[Estudado]]-7)</f>
        <v/>
      </c>
      <c r="M1934" s="53" t="str">
        <f>IF((Curso[[#This Row],[Estudado]]-15)&lt;$H$2,"",Curso[[#This Row],[Estudado]]-15)</f>
        <v/>
      </c>
      <c r="N1934" s="53" t="str">
        <f>IF((Curso[[#This Row],[Estudado]]-30)&lt;$H$2,"",Curso[[#This Row],[Estudado]]-30)</f>
        <v/>
      </c>
      <c r="O1934" s="53" t="str">
        <f>IF((Curso[[#This Row],[Estudado]]-60)&lt;$H$2,"",Curso[[#This Row],[Estudado]]-60)</f>
        <v/>
      </c>
      <c r="P1934" s="53" t="str">
        <f>IF((Curso[[#This Row],[Estudado]]-120)&lt;$H$2,"",Curso[[#This Row],[Estudado]]-120)</f>
        <v/>
      </c>
      <c r="Q1934" s="48"/>
    </row>
    <row r="1935" spans="1:17" x14ac:dyDescent="0.25">
      <c r="A1935" s="44">
        <f t="shared" si="92"/>
        <v>1934</v>
      </c>
      <c r="B1935" s="44" t="s">
        <v>1101</v>
      </c>
      <c r="C1935" s="44" t="s">
        <v>1105</v>
      </c>
      <c r="D1935" s="45">
        <v>5.4513888888888884E-3</v>
      </c>
      <c r="E1935" s="44"/>
      <c r="F1935" s="45">
        <f>Curso[[#This Row],[Tempo]]*$AG$4</f>
        <v>1.0811179760248636E-2</v>
      </c>
      <c r="G1935" s="46">
        <f t="shared" si="91"/>
        <v>13.876022977080225</v>
      </c>
      <c r="H1935" s="47">
        <f>_xlfn.XLOOKUP(Curso[[#This Row],[Tempo Progr Acum]],Controle[Tempo Esperado Acum],Controle[Data corrida],,1,1)</f>
        <v>44858</v>
      </c>
      <c r="I1935" s="44"/>
      <c r="J1935" s="48">
        <f ca="1">IF(Curso[[#This Row],[Data Prevista]]&gt;TODAY(),0,IF(Curso[[#This Row],[Data Prevista]]=TODAY(),3,2))</f>
        <v>0</v>
      </c>
      <c r="K1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5" s="53" t="str">
        <f>IF((Curso[[#This Row],[Estudado]]-7)&lt;$H$2,"",Curso[[#This Row],[Estudado]]-7)</f>
        <v/>
      </c>
      <c r="M1935" s="53" t="str">
        <f>IF((Curso[[#This Row],[Estudado]]-15)&lt;$H$2,"",Curso[[#This Row],[Estudado]]-15)</f>
        <v/>
      </c>
      <c r="N1935" s="53" t="str">
        <f>IF((Curso[[#This Row],[Estudado]]-30)&lt;$H$2,"",Curso[[#This Row],[Estudado]]-30)</f>
        <v/>
      </c>
      <c r="O1935" s="53" t="str">
        <f>IF((Curso[[#This Row],[Estudado]]-60)&lt;$H$2,"",Curso[[#This Row],[Estudado]]-60)</f>
        <v/>
      </c>
      <c r="P1935" s="53" t="str">
        <f>IF((Curso[[#This Row],[Estudado]]-120)&lt;$H$2,"",Curso[[#This Row],[Estudado]]-120)</f>
        <v/>
      </c>
      <c r="Q1935" s="48"/>
    </row>
    <row r="1936" spans="1:17" x14ac:dyDescent="0.25">
      <c r="A1936" s="44">
        <f t="shared" si="92"/>
        <v>1935</v>
      </c>
      <c r="B1936" s="44" t="s">
        <v>1101</v>
      </c>
      <c r="C1936" s="44" t="s">
        <v>1106</v>
      </c>
      <c r="D1936" s="45">
        <v>5.2546296296296299E-3</v>
      </c>
      <c r="E1936" s="44"/>
      <c r="F1936" s="45">
        <f>Curso[[#This Row],[Tempo]]*$AG$4</f>
        <v>1.0420967327288496E-2</v>
      </c>
      <c r="G1936" s="46">
        <f t="shared" si="91"/>
        <v>13.886443944407514</v>
      </c>
      <c r="H1936" s="47">
        <f>_xlfn.XLOOKUP(Curso[[#This Row],[Tempo Progr Acum]],Controle[Tempo Esperado Acum],Controle[Data corrida],,1,1)</f>
        <v>44858</v>
      </c>
      <c r="I1936" s="44"/>
      <c r="J1936" s="48">
        <f ca="1">IF(Curso[[#This Row],[Data Prevista]]&gt;TODAY(),0,IF(Curso[[#This Row],[Data Prevista]]=TODAY(),3,2))</f>
        <v>0</v>
      </c>
      <c r="K1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6" s="53" t="str">
        <f>IF((Curso[[#This Row],[Estudado]]-7)&lt;$H$2,"",Curso[[#This Row],[Estudado]]-7)</f>
        <v/>
      </c>
      <c r="M1936" s="53" t="str">
        <f>IF((Curso[[#This Row],[Estudado]]-15)&lt;$H$2,"",Curso[[#This Row],[Estudado]]-15)</f>
        <v/>
      </c>
      <c r="N1936" s="53" t="str">
        <f>IF((Curso[[#This Row],[Estudado]]-30)&lt;$H$2,"",Curso[[#This Row],[Estudado]]-30)</f>
        <v/>
      </c>
      <c r="O1936" s="53" t="str">
        <f>IF((Curso[[#This Row],[Estudado]]-60)&lt;$H$2,"",Curso[[#This Row],[Estudado]]-60)</f>
        <v/>
      </c>
      <c r="P1936" s="53" t="str">
        <f>IF((Curso[[#This Row],[Estudado]]-120)&lt;$H$2,"",Curso[[#This Row],[Estudado]]-120)</f>
        <v/>
      </c>
      <c r="Q1936" s="48"/>
    </row>
    <row r="1937" spans="1:17" x14ac:dyDescent="0.25">
      <c r="A1937" s="44">
        <f t="shared" si="92"/>
        <v>1936</v>
      </c>
      <c r="B1937" s="44" t="s">
        <v>1101</v>
      </c>
      <c r="C1937" s="44" t="s">
        <v>1107</v>
      </c>
      <c r="D1937" s="45">
        <v>5.4745370370370373E-3</v>
      </c>
      <c r="E1937" s="44"/>
      <c r="F1937" s="45">
        <f>Curso[[#This Row],[Tempo]]*$AG$4</f>
        <v>1.0857087105302771E-2</v>
      </c>
      <c r="G1937" s="46">
        <f t="shared" si="91"/>
        <v>13.897301031512816</v>
      </c>
      <c r="H1937" s="47">
        <f>_xlfn.XLOOKUP(Curso[[#This Row],[Tempo Progr Acum]],Controle[Tempo Esperado Acum],Controle[Data corrida],,1,1)</f>
        <v>44858</v>
      </c>
      <c r="I1937" s="44"/>
      <c r="J1937" s="48">
        <f ca="1">IF(Curso[[#This Row],[Data Prevista]]&gt;TODAY(),0,IF(Curso[[#This Row],[Data Prevista]]=TODAY(),3,2))</f>
        <v>0</v>
      </c>
      <c r="K1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7" s="53" t="str">
        <f>IF((Curso[[#This Row],[Estudado]]-7)&lt;$H$2,"",Curso[[#This Row],[Estudado]]-7)</f>
        <v/>
      </c>
      <c r="M1937" s="53" t="str">
        <f>IF((Curso[[#This Row],[Estudado]]-15)&lt;$H$2,"",Curso[[#This Row],[Estudado]]-15)</f>
        <v/>
      </c>
      <c r="N1937" s="53" t="str">
        <f>IF((Curso[[#This Row],[Estudado]]-30)&lt;$H$2,"",Curso[[#This Row],[Estudado]]-30)</f>
        <v/>
      </c>
      <c r="O1937" s="53" t="str">
        <f>IF((Curso[[#This Row],[Estudado]]-60)&lt;$H$2,"",Curso[[#This Row],[Estudado]]-60)</f>
        <v/>
      </c>
      <c r="P1937" s="53" t="str">
        <f>IF((Curso[[#This Row],[Estudado]]-120)&lt;$H$2,"",Curso[[#This Row],[Estudado]]-120)</f>
        <v/>
      </c>
      <c r="Q1937" s="48"/>
    </row>
    <row r="1938" spans="1:17" x14ac:dyDescent="0.25">
      <c r="A1938" s="44">
        <f t="shared" si="92"/>
        <v>1937</v>
      </c>
      <c r="B1938" s="44" t="s">
        <v>1101</v>
      </c>
      <c r="C1938" s="44" t="s">
        <v>1108</v>
      </c>
      <c r="D1938" s="45">
        <v>6.9675925925925921E-3</v>
      </c>
      <c r="E1938" s="44"/>
      <c r="F1938" s="45">
        <f>Curso[[#This Row],[Tempo]]*$AG$4</f>
        <v>1.3818110861294435E-2</v>
      </c>
      <c r="G1938" s="46">
        <f t="shared" si="91"/>
        <v>13.91111914237411</v>
      </c>
      <c r="H1938" s="47">
        <f>_xlfn.XLOOKUP(Curso[[#This Row],[Tempo Progr Acum]],Controle[Tempo Esperado Acum],Controle[Data corrida],,1,1)</f>
        <v>44858</v>
      </c>
      <c r="I1938" s="44"/>
      <c r="J1938" s="48">
        <f ca="1">IF(Curso[[#This Row],[Data Prevista]]&gt;TODAY(),0,IF(Curso[[#This Row],[Data Prevista]]=TODAY(),3,2))</f>
        <v>0</v>
      </c>
      <c r="K1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8" s="53" t="str">
        <f>IF((Curso[[#This Row],[Estudado]]-7)&lt;$H$2,"",Curso[[#This Row],[Estudado]]-7)</f>
        <v/>
      </c>
      <c r="M1938" s="53" t="str">
        <f>IF((Curso[[#This Row],[Estudado]]-15)&lt;$H$2,"",Curso[[#This Row],[Estudado]]-15)</f>
        <v/>
      </c>
      <c r="N1938" s="53" t="str">
        <f>IF((Curso[[#This Row],[Estudado]]-30)&lt;$H$2,"",Curso[[#This Row],[Estudado]]-30)</f>
        <v/>
      </c>
      <c r="O1938" s="53" t="str">
        <f>IF((Curso[[#This Row],[Estudado]]-60)&lt;$H$2,"",Curso[[#This Row],[Estudado]]-60)</f>
        <v/>
      </c>
      <c r="P1938" s="53" t="str">
        <f>IF((Curso[[#This Row],[Estudado]]-120)&lt;$H$2,"",Curso[[#This Row],[Estudado]]-120)</f>
        <v/>
      </c>
      <c r="Q1938" s="48"/>
    </row>
    <row r="1939" spans="1:17" x14ac:dyDescent="0.25">
      <c r="A1939" s="44">
        <f t="shared" si="92"/>
        <v>1938</v>
      </c>
      <c r="B1939" s="44" t="s">
        <v>1101</v>
      </c>
      <c r="C1939" s="44" t="s">
        <v>1109</v>
      </c>
      <c r="D1939" s="45">
        <v>2.2453703703703702E-3</v>
      </c>
      <c r="E1939" s="44"/>
      <c r="F1939" s="45">
        <f>Curso[[#This Row],[Tempo]]*$AG$4</f>
        <v>4.4530124702510309E-3</v>
      </c>
      <c r="G1939" s="46">
        <f t="shared" si="91"/>
        <v>13.91557215484436</v>
      </c>
      <c r="H1939" s="47">
        <f>_xlfn.XLOOKUP(Curso[[#This Row],[Tempo Progr Acum]],Controle[Tempo Esperado Acum],Controle[Data corrida],,1,1)</f>
        <v>44858</v>
      </c>
      <c r="I1939" s="44"/>
      <c r="J1939" s="48">
        <f ca="1">IF(Curso[[#This Row],[Data Prevista]]&gt;TODAY(),0,IF(Curso[[#This Row],[Data Prevista]]=TODAY(),3,2))</f>
        <v>0</v>
      </c>
      <c r="K1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9" s="53" t="str">
        <f>IF((Curso[[#This Row],[Estudado]]-7)&lt;$H$2,"",Curso[[#This Row],[Estudado]]-7)</f>
        <v/>
      </c>
      <c r="M1939" s="53" t="str">
        <f>IF((Curso[[#This Row],[Estudado]]-15)&lt;$H$2,"",Curso[[#This Row],[Estudado]]-15)</f>
        <v/>
      </c>
      <c r="N1939" s="53" t="str">
        <f>IF((Curso[[#This Row],[Estudado]]-30)&lt;$H$2,"",Curso[[#This Row],[Estudado]]-30)</f>
        <v/>
      </c>
      <c r="O1939" s="53" t="str">
        <f>IF((Curso[[#This Row],[Estudado]]-60)&lt;$H$2,"",Curso[[#This Row],[Estudado]]-60)</f>
        <v/>
      </c>
      <c r="P1939" s="53" t="str">
        <f>IF((Curso[[#This Row],[Estudado]]-120)&lt;$H$2,"",Curso[[#This Row],[Estudado]]-120)</f>
        <v/>
      </c>
      <c r="Q1939" s="48"/>
    </row>
    <row r="1940" spans="1:17" x14ac:dyDescent="0.25">
      <c r="A1940" s="44">
        <f t="shared" si="92"/>
        <v>1939</v>
      </c>
      <c r="B1940" s="44" t="s">
        <v>1101</v>
      </c>
      <c r="C1940" s="44" t="s">
        <v>1110</v>
      </c>
      <c r="D1940" s="45">
        <v>3.7384259259259263E-3</v>
      </c>
      <c r="E1940" s="44"/>
      <c r="F1940" s="45">
        <f>Curso[[#This Row],[Tempo]]*$AG$4</f>
        <v>7.4140362262426962E-3</v>
      </c>
      <c r="G1940" s="46">
        <f t="shared" si="91"/>
        <v>13.922986191070603</v>
      </c>
      <c r="H1940" s="47">
        <f>_xlfn.XLOOKUP(Curso[[#This Row],[Tempo Progr Acum]],Controle[Tempo Esperado Acum],Controle[Data corrida],,1,1)</f>
        <v>44858</v>
      </c>
      <c r="I1940" s="44"/>
      <c r="J1940" s="48">
        <f ca="1">IF(Curso[[#This Row],[Data Prevista]]&gt;TODAY(),0,IF(Curso[[#This Row],[Data Prevista]]=TODAY(),3,2))</f>
        <v>0</v>
      </c>
      <c r="K1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0" s="53" t="str">
        <f>IF((Curso[[#This Row],[Estudado]]-7)&lt;$H$2,"",Curso[[#This Row],[Estudado]]-7)</f>
        <v/>
      </c>
      <c r="M1940" s="53" t="str">
        <f>IF((Curso[[#This Row],[Estudado]]-15)&lt;$H$2,"",Curso[[#This Row],[Estudado]]-15)</f>
        <v/>
      </c>
      <c r="N1940" s="53" t="str">
        <f>IF((Curso[[#This Row],[Estudado]]-30)&lt;$H$2,"",Curso[[#This Row],[Estudado]]-30)</f>
        <v/>
      </c>
      <c r="O1940" s="53" t="str">
        <f>IF((Curso[[#This Row],[Estudado]]-60)&lt;$H$2,"",Curso[[#This Row],[Estudado]]-60)</f>
        <v/>
      </c>
      <c r="P1940" s="53" t="str">
        <f>IF((Curso[[#This Row],[Estudado]]-120)&lt;$H$2,"",Curso[[#This Row],[Estudado]]-120)</f>
        <v/>
      </c>
      <c r="Q1940" s="48"/>
    </row>
    <row r="1941" spans="1:17" x14ac:dyDescent="0.25">
      <c r="A1941" s="44">
        <f t="shared" si="92"/>
        <v>1940</v>
      </c>
      <c r="B1941" s="44" t="s">
        <v>1101</v>
      </c>
      <c r="C1941" s="44" t="s">
        <v>1111</v>
      </c>
      <c r="D1941" s="45">
        <v>4.6412037037037038E-3</v>
      </c>
      <c r="E1941" s="44"/>
      <c r="F1941" s="45">
        <f>Curso[[#This Row],[Tempo]]*$AG$4</f>
        <v>9.2044226833539345E-3</v>
      </c>
      <c r="G1941" s="46">
        <f t="shared" si="91"/>
        <v>13.932190613753956</v>
      </c>
      <c r="H1941" s="47">
        <f>_xlfn.XLOOKUP(Curso[[#This Row],[Tempo Progr Acum]],Controle[Tempo Esperado Acum],Controle[Data corrida],,1,1)</f>
        <v>44858</v>
      </c>
      <c r="I1941" s="44"/>
      <c r="J1941" s="48">
        <f ca="1">IF(Curso[[#This Row],[Data Prevista]]&gt;TODAY(),0,IF(Curso[[#This Row],[Data Prevista]]=TODAY(),3,2))</f>
        <v>0</v>
      </c>
      <c r="K1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1" s="53" t="str">
        <f>IF((Curso[[#This Row],[Estudado]]-7)&lt;$H$2,"",Curso[[#This Row],[Estudado]]-7)</f>
        <v/>
      </c>
      <c r="M1941" s="53" t="str">
        <f>IF((Curso[[#This Row],[Estudado]]-15)&lt;$H$2,"",Curso[[#This Row],[Estudado]]-15)</f>
        <v/>
      </c>
      <c r="N1941" s="53" t="str">
        <f>IF((Curso[[#This Row],[Estudado]]-30)&lt;$H$2,"",Curso[[#This Row],[Estudado]]-30)</f>
        <v/>
      </c>
      <c r="O1941" s="53" t="str">
        <f>IF((Curso[[#This Row],[Estudado]]-60)&lt;$H$2,"",Curso[[#This Row],[Estudado]]-60)</f>
        <v/>
      </c>
      <c r="P1941" s="53" t="str">
        <f>IF((Curso[[#This Row],[Estudado]]-120)&lt;$H$2,"",Curso[[#This Row],[Estudado]]-120)</f>
        <v/>
      </c>
      <c r="Q1941" s="48"/>
    </row>
    <row r="1942" spans="1:17" x14ac:dyDescent="0.25">
      <c r="A1942" s="44">
        <f t="shared" si="92"/>
        <v>1941</v>
      </c>
      <c r="B1942" s="44" t="s">
        <v>1101</v>
      </c>
      <c r="C1942" s="44" t="s">
        <v>833</v>
      </c>
      <c r="D1942" s="45">
        <v>0</v>
      </c>
      <c r="E1942" s="44" t="s">
        <v>7</v>
      </c>
      <c r="F1942" s="45">
        <f>Curso[[#This Row],[Tempo]]*$AG$4</f>
        <v>0</v>
      </c>
      <c r="G1942" s="46">
        <f t="shared" si="91"/>
        <v>13.932190613753956</v>
      </c>
      <c r="H1942" s="47">
        <f>_xlfn.XLOOKUP(Curso[[#This Row],[Tempo Progr Acum]],Controle[Tempo Esperado Acum],Controle[Data corrida],,1,1)</f>
        <v>44858</v>
      </c>
      <c r="I1942" s="44"/>
      <c r="J1942" s="48">
        <f ca="1">IF(Curso[[#This Row],[Data Prevista]]&gt;TODAY(),0,IF(Curso[[#This Row],[Data Prevista]]=TODAY(),3,2))</f>
        <v>0</v>
      </c>
      <c r="K1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2" s="53" t="str">
        <f>IF((Curso[[#This Row],[Estudado]]-7)&lt;$H$2,"",Curso[[#This Row],[Estudado]]-7)</f>
        <v/>
      </c>
      <c r="M1942" s="53" t="str">
        <f>IF((Curso[[#This Row],[Estudado]]-15)&lt;$H$2,"",Curso[[#This Row],[Estudado]]-15)</f>
        <v/>
      </c>
      <c r="N1942" s="53" t="str">
        <f>IF((Curso[[#This Row],[Estudado]]-30)&lt;$H$2,"",Curso[[#This Row],[Estudado]]-30)</f>
        <v/>
      </c>
      <c r="O1942" s="53" t="str">
        <f>IF((Curso[[#This Row],[Estudado]]-60)&lt;$H$2,"",Curso[[#This Row],[Estudado]]-60)</f>
        <v/>
      </c>
      <c r="P1942" s="53" t="str">
        <f>IF((Curso[[#This Row],[Estudado]]-120)&lt;$H$2,"",Curso[[#This Row],[Estudado]]-120)</f>
        <v/>
      </c>
      <c r="Q1942" s="48"/>
    </row>
    <row r="1943" spans="1:17" x14ac:dyDescent="0.25">
      <c r="A1943" s="44">
        <f t="shared" si="92"/>
        <v>1942</v>
      </c>
      <c r="B1943" s="44" t="s">
        <v>1101</v>
      </c>
      <c r="C1943" s="44" t="s">
        <v>40</v>
      </c>
      <c r="D1943" s="45">
        <v>0</v>
      </c>
      <c r="E1943" s="44" t="s">
        <v>7</v>
      </c>
      <c r="F1943" s="45">
        <f>Curso[[#This Row],[Tempo]]*$AG$4</f>
        <v>0</v>
      </c>
      <c r="G1943" s="46">
        <f t="shared" si="91"/>
        <v>13.932190613753956</v>
      </c>
      <c r="H1943" s="47">
        <f>_xlfn.XLOOKUP(Curso[[#This Row],[Tempo Progr Acum]],Controle[Tempo Esperado Acum],Controle[Data corrida],,1,1)</f>
        <v>44858</v>
      </c>
      <c r="I1943" s="44"/>
      <c r="J1943" s="48">
        <f ca="1">IF(Curso[[#This Row],[Data Prevista]]&gt;TODAY(),0,IF(Curso[[#This Row],[Data Prevista]]=TODAY(),3,2))</f>
        <v>0</v>
      </c>
      <c r="K1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3" s="53" t="str">
        <f>IF((Curso[[#This Row],[Estudado]]-7)&lt;$H$2,"",Curso[[#This Row],[Estudado]]-7)</f>
        <v/>
      </c>
      <c r="M1943" s="53" t="str">
        <f>IF((Curso[[#This Row],[Estudado]]-15)&lt;$H$2,"",Curso[[#This Row],[Estudado]]-15)</f>
        <v/>
      </c>
      <c r="N1943" s="53" t="str">
        <f>IF((Curso[[#This Row],[Estudado]]-30)&lt;$H$2,"",Curso[[#This Row],[Estudado]]-30)</f>
        <v/>
      </c>
      <c r="O1943" s="53" t="str">
        <f>IF((Curso[[#This Row],[Estudado]]-60)&lt;$H$2,"",Curso[[#This Row],[Estudado]]-60)</f>
        <v/>
      </c>
      <c r="P1943" s="53" t="str">
        <f>IF((Curso[[#This Row],[Estudado]]-120)&lt;$H$2,"",Curso[[#This Row],[Estudado]]-120)</f>
        <v/>
      </c>
      <c r="Q1943" s="48"/>
    </row>
    <row r="1944" spans="1:17" x14ac:dyDescent="0.25">
      <c r="A1944" s="44">
        <f t="shared" si="92"/>
        <v>1943</v>
      </c>
      <c r="B1944" s="44" t="s">
        <v>1101</v>
      </c>
      <c r="C1944" s="44" t="s">
        <v>39</v>
      </c>
      <c r="D1944" s="45">
        <v>0</v>
      </c>
      <c r="E1944" s="44" t="s">
        <v>7</v>
      </c>
      <c r="F1944" s="45">
        <f>Curso[[#This Row],[Tempo]]*$AG$4</f>
        <v>0</v>
      </c>
      <c r="G1944" s="46">
        <f t="shared" si="91"/>
        <v>13.932190613753956</v>
      </c>
      <c r="H1944" s="47">
        <f>_xlfn.XLOOKUP(Curso[[#This Row],[Tempo Progr Acum]],Controle[Tempo Esperado Acum],Controle[Data corrida],,1,1)</f>
        <v>44858</v>
      </c>
      <c r="I1944" s="44"/>
      <c r="J1944" s="48">
        <f ca="1">IF(Curso[[#This Row],[Data Prevista]]&gt;TODAY(),0,IF(Curso[[#This Row],[Data Prevista]]=TODAY(),3,2))</f>
        <v>0</v>
      </c>
      <c r="K1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4" s="53" t="str">
        <f>IF((Curso[[#This Row],[Estudado]]-7)&lt;$H$2,"",Curso[[#This Row],[Estudado]]-7)</f>
        <v/>
      </c>
      <c r="M1944" s="53" t="str">
        <f>IF((Curso[[#This Row],[Estudado]]-15)&lt;$H$2,"",Curso[[#This Row],[Estudado]]-15)</f>
        <v/>
      </c>
      <c r="N1944" s="53" t="str">
        <f>IF((Curso[[#This Row],[Estudado]]-30)&lt;$H$2,"",Curso[[#This Row],[Estudado]]-30)</f>
        <v/>
      </c>
      <c r="O1944" s="53" t="str">
        <f>IF((Curso[[#This Row],[Estudado]]-60)&lt;$H$2,"",Curso[[#This Row],[Estudado]]-60)</f>
        <v/>
      </c>
      <c r="P1944" s="53" t="str">
        <f>IF((Curso[[#This Row],[Estudado]]-120)&lt;$H$2,"",Curso[[#This Row],[Estudado]]-120)</f>
        <v/>
      </c>
      <c r="Q1944" s="48"/>
    </row>
    <row r="1945" spans="1:17" x14ac:dyDescent="0.25">
      <c r="A1945" s="44">
        <f t="shared" si="92"/>
        <v>1944</v>
      </c>
      <c r="B1945" s="44" t="s">
        <v>1101</v>
      </c>
      <c r="C1945" s="44" t="s">
        <v>41</v>
      </c>
      <c r="D1945" s="45">
        <v>0</v>
      </c>
      <c r="E1945" s="44" t="s">
        <v>7</v>
      </c>
      <c r="F1945" s="45">
        <f>Curso[[#This Row],[Tempo]]*$AG$4</f>
        <v>0</v>
      </c>
      <c r="G1945" s="46">
        <f t="shared" si="91"/>
        <v>13.932190613753956</v>
      </c>
      <c r="H1945" s="47">
        <f>_xlfn.XLOOKUP(Curso[[#This Row],[Tempo Progr Acum]],Controle[Tempo Esperado Acum],Controle[Data corrida],,1,1)</f>
        <v>44858</v>
      </c>
      <c r="I1945" s="44"/>
      <c r="J1945" s="48">
        <f ca="1">IF(Curso[[#This Row],[Data Prevista]]&gt;TODAY(),0,IF(Curso[[#This Row],[Data Prevista]]=TODAY(),3,2))</f>
        <v>0</v>
      </c>
      <c r="K1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5" s="53" t="str">
        <f>IF((Curso[[#This Row],[Estudado]]-7)&lt;$H$2,"",Curso[[#This Row],[Estudado]]-7)</f>
        <v/>
      </c>
      <c r="M1945" s="53" t="str">
        <f>IF((Curso[[#This Row],[Estudado]]-15)&lt;$H$2,"",Curso[[#This Row],[Estudado]]-15)</f>
        <v/>
      </c>
      <c r="N1945" s="53" t="str">
        <f>IF((Curso[[#This Row],[Estudado]]-30)&lt;$H$2,"",Curso[[#This Row],[Estudado]]-30)</f>
        <v/>
      </c>
      <c r="O1945" s="53" t="str">
        <f>IF((Curso[[#This Row],[Estudado]]-60)&lt;$H$2,"",Curso[[#This Row],[Estudado]]-60)</f>
        <v/>
      </c>
      <c r="P1945" s="53" t="str">
        <f>IF((Curso[[#This Row],[Estudado]]-120)&lt;$H$2,"",Curso[[#This Row],[Estudado]]-120)</f>
        <v/>
      </c>
      <c r="Q1945" s="48"/>
    </row>
    <row r="1946" spans="1:17" x14ac:dyDescent="0.25">
      <c r="A1946" s="44">
        <f t="shared" si="92"/>
        <v>1945</v>
      </c>
      <c r="B1946" s="44" t="s">
        <v>1101</v>
      </c>
      <c r="C1946" s="44" t="s">
        <v>42</v>
      </c>
      <c r="D1946" s="45">
        <v>1.2152777777777778E-3</v>
      </c>
      <c r="E1946" s="44"/>
      <c r="F1946" s="45">
        <f>Curso[[#This Row],[Tempo]]*$AG$4</f>
        <v>2.4101356153420528E-3</v>
      </c>
      <c r="G1946" s="46">
        <f t="shared" si="91"/>
        <v>13.934600749369299</v>
      </c>
      <c r="H1946" s="47">
        <f>_xlfn.XLOOKUP(Curso[[#This Row],[Tempo Progr Acum]],Controle[Tempo Esperado Acum],Controle[Data corrida],,1,1)</f>
        <v>44858</v>
      </c>
      <c r="I1946" s="44"/>
      <c r="J1946" s="48">
        <f ca="1">IF(Curso[[#This Row],[Data Prevista]]&gt;TODAY(),0,IF(Curso[[#This Row],[Data Prevista]]=TODAY(),3,2))</f>
        <v>0</v>
      </c>
      <c r="K1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6" s="53" t="str">
        <f>IF((Curso[[#This Row],[Estudado]]-7)&lt;$H$2,"",Curso[[#This Row],[Estudado]]-7)</f>
        <v/>
      </c>
      <c r="M1946" s="53" t="str">
        <f>IF((Curso[[#This Row],[Estudado]]-15)&lt;$H$2,"",Curso[[#This Row],[Estudado]]-15)</f>
        <v/>
      </c>
      <c r="N1946" s="53" t="str">
        <f>IF((Curso[[#This Row],[Estudado]]-30)&lt;$H$2,"",Curso[[#This Row],[Estudado]]-30)</f>
        <v/>
      </c>
      <c r="O1946" s="53" t="str">
        <f>IF((Curso[[#This Row],[Estudado]]-60)&lt;$H$2,"",Curso[[#This Row],[Estudado]]-60)</f>
        <v/>
      </c>
      <c r="P1946" s="53" t="str">
        <f>IF((Curso[[#This Row],[Estudado]]-120)&lt;$H$2,"",Curso[[#This Row],[Estudado]]-120)</f>
        <v/>
      </c>
      <c r="Q1946" s="48"/>
    </row>
    <row r="1947" spans="1:17" x14ac:dyDescent="0.25">
      <c r="A1947" s="44">
        <f t="shared" si="92"/>
        <v>1946</v>
      </c>
      <c r="B1947" s="44" t="s">
        <v>1101</v>
      </c>
      <c r="C1947" s="44" t="s">
        <v>1112</v>
      </c>
      <c r="D1947" s="45">
        <v>9.1435185185185178E-3</v>
      </c>
      <c r="E1947" s="44"/>
      <c r="F1947" s="45">
        <f>Curso[[#This Row],[Tempo]]*$AG$4</f>
        <v>1.8133401296383064E-2</v>
      </c>
      <c r="G1947" s="46">
        <f t="shared" si="91"/>
        <v>13.952734150665682</v>
      </c>
      <c r="H1947" s="47">
        <f>_xlfn.XLOOKUP(Curso[[#This Row],[Tempo Progr Acum]],Controle[Tempo Esperado Acum],Controle[Data corrida],,1,1)</f>
        <v>44859</v>
      </c>
      <c r="I1947" s="44"/>
      <c r="J1947" s="48">
        <f ca="1">IF(Curso[[#This Row],[Data Prevista]]&gt;TODAY(),0,IF(Curso[[#This Row],[Data Prevista]]=TODAY(),3,2))</f>
        <v>0</v>
      </c>
      <c r="K1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7" s="53" t="str">
        <f>IF((Curso[[#This Row],[Estudado]]-7)&lt;$H$2,"",Curso[[#This Row],[Estudado]]-7)</f>
        <v/>
      </c>
      <c r="M1947" s="53" t="str">
        <f>IF((Curso[[#This Row],[Estudado]]-15)&lt;$H$2,"",Curso[[#This Row],[Estudado]]-15)</f>
        <v/>
      </c>
      <c r="N1947" s="53" t="str">
        <f>IF((Curso[[#This Row],[Estudado]]-30)&lt;$H$2,"",Curso[[#This Row],[Estudado]]-30)</f>
        <v/>
      </c>
      <c r="O1947" s="53" t="str">
        <f>IF((Curso[[#This Row],[Estudado]]-60)&lt;$H$2,"",Curso[[#This Row],[Estudado]]-60)</f>
        <v/>
      </c>
      <c r="P1947" s="53" t="str">
        <f>IF((Curso[[#This Row],[Estudado]]-120)&lt;$H$2,"",Curso[[#This Row],[Estudado]]-120)</f>
        <v/>
      </c>
      <c r="Q1947" s="48"/>
    </row>
    <row r="1948" spans="1:17" x14ac:dyDescent="0.25">
      <c r="A1948" s="44">
        <f t="shared" si="92"/>
        <v>1947</v>
      </c>
      <c r="B1948" s="44" t="s">
        <v>1101</v>
      </c>
      <c r="C1948" s="44" t="s">
        <v>1113</v>
      </c>
      <c r="D1948" s="45">
        <v>5.6712962962962958E-3</v>
      </c>
      <c r="E1948" s="44"/>
      <c r="F1948" s="45">
        <f>Curso[[#This Row],[Tempo]]*$AG$4</f>
        <v>1.1247299538262912E-2</v>
      </c>
      <c r="G1948" s="46">
        <f t="shared" si="91"/>
        <v>13.963981450203946</v>
      </c>
      <c r="H1948" s="47">
        <f>_xlfn.XLOOKUP(Curso[[#This Row],[Tempo Progr Acum]],Controle[Tempo Esperado Acum],Controle[Data corrida],,1,1)</f>
        <v>44859</v>
      </c>
      <c r="I1948" s="44"/>
      <c r="J1948" s="48">
        <f ca="1">IF(Curso[[#This Row],[Data Prevista]]&gt;TODAY(),0,IF(Curso[[#This Row],[Data Prevista]]=TODAY(),3,2))</f>
        <v>0</v>
      </c>
      <c r="K1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8" s="53" t="str">
        <f>IF((Curso[[#This Row],[Estudado]]-7)&lt;$H$2,"",Curso[[#This Row],[Estudado]]-7)</f>
        <v/>
      </c>
      <c r="M1948" s="53" t="str">
        <f>IF((Curso[[#This Row],[Estudado]]-15)&lt;$H$2,"",Curso[[#This Row],[Estudado]]-15)</f>
        <v/>
      </c>
      <c r="N1948" s="53" t="str">
        <f>IF((Curso[[#This Row],[Estudado]]-30)&lt;$H$2,"",Curso[[#This Row],[Estudado]]-30)</f>
        <v/>
      </c>
      <c r="O1948" s="53" t="str">
        <f>IF((Curso[[#This Row],[Estudado]]-60)&lt;$H$2,"",Curso[[#This Row],[Estudado]]-60)</f>
        <v/>
      </c>
      <c r="P1948" s="53" t="str">
        <f>IF((Curso[[#This Row],[Estudado]]-120)&lt;$H$2,"",Curso[[#This Row],[Estudado]]-120)</f>
        <v/>
      </c>
      <c r="Q1948" s="48"/>
    </row>
    <row r="1949" spans="1:17" x14ac:dyDescent="0.25">
      <c r="A1949" s="44">
        <f t="shared" si="92"/>
        <v>1948</v>
      </c>
      <c r="B1949" s="44" t="s">
        <v>1101</v>
      </c>
      <c r="C1949" s="44" t="s">
        <v>1114</v>
      </c>
      <c r="D1949" s="45">
        <v>3.5763888888888894E-3</v>
      </c>
      <c r="E1949" s="44"/>
      <c r="F1949" s="45">
        <f>Curso[[#This Row],[Tempo]]*$AG$4</f>
        <v>7.0926848108637565E-3</v>
      </c>
      <c r="G1949" s="46">
        <f t="shared" si="91"/>
        <v>13.97107413501481</v>
      </c>
      <c r="H1949" s="47">
        <f>_xlfn.XLOOKUP(Curso[[#This Row],[Tempo Progr Acum]],Controle[Tempo Esperado Acum],Controle[Data corrida],,1,1)</f>
        <v>44859</v>
      </c>
      <c r="I1949" s="44"/>
      <c r="J1949" s="48">
        <f ca="1">IF(Curso[[#This Row],[Data Prevista]]&gt;TODAY(),0,IF(Curso[[#This Row],[Data Prevista]]=TODAY(),3,2))</f>
        <v>0</v>
      </c>
      <c r="K1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9" s="53" t="str">
        <f>IF((Curso[[#This Row],[Estudado]]-7)&lt;$H$2,"",Curso[[#This Row],[Estudado]]-7)</f>
        <v/>
      </c>
      <c r="M1949" s="53" t="str">
        <f>IF((Curso[[#This Row],[Estudado]]-15)&lt;$H$2,"",Curso[[#This Row],[Estudado]]-15)</f>
        <v/>
      </c>
      <c r="N1949" s="53" t="str">
        <f>IF((Curso[[#This Row],[Estudado]]-30)&lt;$H$2,"",Curso[[#This Row],[Estudado]]-30)</f>
        <v/>
      </c>
      <c r="O1949" s="53" t="str">
        <f>IF((Curso[[#This Row],[Estudado]]-60)&lt;$H$2,"",Curso[[#This Row],[Estudado]]-60)</f>
        <v/>
      </c>
      <c r="P1949" s="53" t="str">
        <f>IF((Curso[[#This Row],[Estudado]]-120)&lt;$H$2,"",Curso[[#This Row],[Estudado]]-120)</f>
        <v/>
      </c>
      <c r="Q1949" s="48"/>
    </row>
    <row r="1950" spans="1:17" x14ac:dyDescent="0.25">
      <c r="A1950" s="44">
        <f t="shared" si="92"/>
        <v>1949</v>
      </c>
      <c r="B1950" s="44" t="s">
        <v>1101</v>
      </c>
      <c r="C1950" s="44" t="s">
        <v>1115</v>
      </c>
      <c r="D1950" s="45">
        <v>6.4814814814814813E-3</v>
      </c>
      <c r="E1950" s="44"/>
      <c r="F1950" s="45">
        <f>Curso[[#This Row],[Tempo]]*$AG$4</f>
        <v>1.2854056615157615E-2</v>
      </c>
      <c r="G1950" s="46">
        <f t="shared" si="91"/>
        <v>13.983928191629968</v>
      </c>
      <c r="H1950" s="47">
        <f>_xlfn.XLOOKUP(Curso[[#This Row],[Tempo Progr Acum]],Controle[Tempo Esperado Acum],Controle[Data corrida],,1,1)</f>
        <v>44859</v>
      </c>
      <c r="I1950" s="44"/>
      <c r="J1950" s="48">
        <f ca="1">IF(Curso[[#This Row],[Data Prevista]]&gt;TODAY(),0,IF(Curso[[#This Row],[Data Prevista]]=TODAY(),3,2))</f>
        <v>0</v>
      </c>
      <c r="K1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0" s="53" t="str">
        <f>IF((Curso[[#This Row],[Estudado]]-7)&lt;$H$2,"",Curso[[#This Row],[Estudado]]-7)</f>
        <v/>
      </c>
      <c r="M1950" s="53" t="str">
        <f>IF((Curso[[#This Row],[Estudado]]-15)&lt;$H$2,"",Curso[[#This Row],[Estudado]]-15)</f>
        <v/>
      </c>
      <c r="N1950" s="53" t="str">
        <f>IF((Curso[[#This Row],[Estudado]]-30)&lt;$H$2,"",Curso[[#This Row],[Estudado]]-30)</f>
        <v/>
      </c>
      <c r="O1950" s="53" t="str">
        <f>IF((Curso[[#This Row],[Estudado]]-60)&lt;$H$2,"",Curso[[#This Row],[Estudado]]-60)</f>
        <v/>
      </c>
      <c r="P1950" s="53" t="str">
        <f>IF((Curso[[#This Row],[Estudado]]-120)&lt;$H$2,"",Curso[[#This Row],[Estudado]]-120)</f>
        <v/>
      </c>
      <c r="Q1950" s="48"/>
    </row>
    <row r="1951" spans="1:17" x14ac:dyDescent="0.25">
      <c r="A1951" s="44">
        <f t="shared" si="92"/>
        <v>1950</v>
      </c>
      <c r="B1951" s="44" t="s">
        <v>1101</v>
      </c>
      <c r="C1951" s="44" t="s">
        <v>1116</v>
      </c>
      <c r="D1951" s="45">
        <v>0</v>
      </c>
      <c r="E1951" s="44" t="s">
        <v>7</v>
      </c>
      <c r="F1951" s="45">
        <f>Curso[[#This Row],[Tempo]]*$AG$4</f>
        <v>0</v>
      </c>
      <c r="G1951" s="46">
        <f t="shared" si="91"/>
        <v>13.983928191629968</v>
      </c>
      <c r="H1951" s="47">
        <f>_xlfn.XLOOKUP(Curso[[#This Row],[Tempo Progr Acum]],Controle[Tempo Esperado Acum],Controle[Data corrida],,1,1)</f>
        <v>44859</v>
      </c>
      <c r="I1951" s="44"/>
      <c r="J1951" s="48">
        <f ca="1">IF(Curso[[#This Row],[Data Prevista]]&gt;TODAY(),0,IF(Curso[[#This Row],[Data Prevista]]=TODAY(),3,2))</f>
        <v>0</v>
      </c>
      <c r="K1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1" s="53" t="str">
        <f>IF((Curso[[#This Row],[Estudado]]-7)&lt;$H$2,"",Curso[[#This Row],[Estudado]]-7)</f>
        <v/>
      </c>
      <c r="M1951" s="53" t="str">
        <f>IF((Curso[[#This Row],[Estudado]]-15)&lt;$H$2,"",Curso[[#This Row],[Estudado]]-15)</f>
        <v/>
      </c>
      <c r="N1951" s="53" t="str">
        <f>IF((Curso[[#This Row],[Estudado]]-30)&lt;$H$2,"",Curso[[#This Row],[Estudado]]-30)</f>
        <v/>
      </c>
      <c r="O1951" s="53" t="str">
        <f>IF((Curso[[#This Row],[Estudado]]-60)&lt;$H$2,"",Curso[[#This Row],[Estudado]]-60)</f>
        <v/>
      </c>
      <c r="P1951" s="53" t="str">
        <f>IF((Curso[[#This Row],[Estudado]]-120)&lt;$H$2,"",Curso[[#This Row],[Estudado]]-120)</f>
        <v/>
      </c>
      <c r="Q1951" s="48"/>
    </row>
    <row r="1952" spans="1:17" x14ac:dyDescent="0.25">
      <c r="A1952" s="44">
        <f t="shared" si="92"/>
        <v>1951</v>
      </c>
      <c r="B1952" s="44" t="s">
        <v>1101</v>
      </c>
      <c r="C1952" s="44" t="s">
        <v>1117</v>
      </c>
      <c r="D1952" s="45">
        <v>0</v>
      </c>
      <c r="E1952" s="44" t="s">
        <v>7</v>
      </c>
      <c r="F1952" s="45">
        <f>Curso[[#This Row],[Tempo]]*$AG$4</f>
        <v>0</v>
      </c>
      <c r="G1952" s="46">
        <f t="shared" si="91"/>
        <v>13.983928191629968</v>
      </c>
      <c r="H1952" s="47">
        <f>_xlfn.XLOOKUP(Curso[[#This Row],[Tempo Progr Acum]],Controle[Tempo Esperado Acum],Controle[Data corrida],,1,1)</f>
        <v>44859</v>
      </c>
      <c r="I1952" s="44"/>
      <c r="J1952" s="48">
        <f ca="1">IF(Curso[[#This Row],[Data Prevista]]&gt;TODAY(),0,IF(Curso[[#This Row],[Data Prevista]]=TODAY(),3,2))</f>
        <v>0</v>
      </c>
      <c r="K1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2" s="53" t="str">
        <f>IF((Curso[[#This Row],[Estudado]]-7)&lt;$H$2,"",Curso[[#This Row],[Estudado]]-7)</f>
        <v/>
      </c>
      <c r="M1952" s="53" t="str">
        <f>IF((Curso[[#This Row],[Estudado]]-15)&lt;$H$2,"",Curso[[#This Row],[Estudado]]-15)</f>
        <v/>
      </c>
      <c r="N1952" s="53" t="str">
        <f>IF((Curso[[#This Row],[Estudado]]-30)&lt;$H$2,"",Curso[[#This Row],[Estudado]]-30)</f>
        <v/>
      </c>
      <c r="O1952" s="53" t="str">
        <f>IF((Curso[[#This Row],[Estudado]]-60)&lt;$H$2,"",Curso[[#This Row],[Estudado]]-60)</f>
        <v/>
      </c>
      <c r="P1952" s="53" t="str">
        <f>IF((Curso[[#This Row],[Estudado]]-120)&lt;$H$2,"",Curso[[#This Row],[Estudado]]-120)</f>
        <v/>
      </c>
      <c r="Q1952" s="48"/>
    </row>
    <row r="1953" spans="1:17" x14ac:dyDescent="0.25">
      <c r="A1953" s="44">
        <f t="shared" si="92"/>
        <v>1952</v>
      </c>
      <c r="B1953" s="44" t="s">
        <v>1101</v>
      </c>
      <c r="C1953" s="44" t="s">
        <v>1118</v>
      </c>
      <c r="D1953" s="45">
        <v>0</v>
      </c>
      <c r="E1953" s="44" t="s">
        <v>7</v>
      </c>
      <c r="F1953" s="45">
        <f>Curso[[#This Row],[Tempo]]*$AG$4</f>
        <v>0</v>
      </c>
      <c r="G1953" s="46">
        <f t="shared" si="91"/>
        <v>13.983928191629968</v>
      </c>
      <c r="H1953" s="47">
        <f>_xlfn.XLOOKUP(Curso[[#This Row],[Tempo Progr Acum]],Controle[Tempo Esperado Acum],Controle[Data corrida],,1,1)</f>
        <v>44859</v>
      </c>
      <c r="I1953" s="44"/>
      <c r="J1953" s="48">
        <f ca="1">IF(Curso[[#This Row],[Data Prevista]]&gt;TODAY(),0,IF(Curso[[#This Row],[Data Prevista]]=TODAY(),3,2))</f>
        <v>0</v>
      </c>
      <c r="K1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3" s="53" t="str">
        <f>IF((Curso[[#This Row],[Estudado]]-7)&lt;$H$2,"",Curso[[#This Row],[Estudado]]-7)</f>
        <v/>
      </c>
      <c r="M1953" s="53" t="str">
        <f>IF((Curso[[#This Row],[Estudado]]-15)&lt;$H$2,"",Curso[[#This Row],[Estudado]]-15)</f>
        <v/>
      </c>
      <c r="N1953" s="53" t="str">
        <f>IF((Curso[[#This Row],[Estudado]]-30)&lt;$H$2,"",Curso[[#This Row],[Estudado]]-30)</f>
        <v/>
      </c>
      <c r="O1953" s="53" t="str">
        <f>IF((Curso[[#This Row],[Estudado]]-60)&lt;$H$2,"",Curso[[#This Row],[Estudado]]-60)</f>
        <v/>
      </c>
      <c r="P1953" s="53" t="str">
        <f>IF((Curso[[#This Row],[Estudado]]-120)&lt;$H$2,"",Curso[[#This Row],[Estudado]]-120)</f>
        <v/>
      </c>
      <c r="Q1953" s="48"/>
    </row>
    <row r="1954" spans="1:17" x14ac:dyDescent="0.25">
      <c r="A1954" s="44">
        <f t="shared" si="92"/>
        <v>1953</v>
      </c>
      <c r="B1954" s="44" t="s">
        <v>1101</v>
      </c>
      <c r="C1954" s="44" t="s">
        <v>1119</v>
      </c>
      <c r="D1954" s="45">
        <v>0</v>
      </c>
      <c r="E1954" s="44" t="s">
        <v>7</v>
      </c>
      <c r="F1954" s="45">
        <f>Curso[[#This Row],[Tempo]]*$AG$4</f>
        <v>0</v>
      </c>
      <c r="G1954" s="46">
        <f t="shared" si="91"/>
        <v>13.983928191629968</v>
      </c>
      <c r="H1954" s="47">
        <f>_xlfn.XLOOKUP(Curso[[#This Row],[Tempo Progr Acum]],Controle[Tempo Esperado Acum],Controle[Data corrida],,1,1)</f>
        <v>44859</v>
      </c>
      <c r="I1954" s="44"/>
      <c r="J1954" s="48">
        <f ca="1">IF(Curso[[#This Row],[Data Prevista]]&gt;TODAY(),0,IF(Curso[[#This Row],[Data Prevista]]=TODAY(),3,2))</f>
        <v>0</v>
      </c>
      <c r="K1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4" s="53" t="str">
        <f>IF((Curso[[#This Row],[Estudado]]-7)&lt;$H$2,"",Curso[[#This Row],[Estudado]]-7)</f>
        <v/>
      </c>
      <c r="M1954" s="53" t="str">
        <f>IF((Curso[[#This Row],[Estudado]]-15)&lt;$H$2,"",Curso[[#This Row],[Estudado]]-15)</f>
        <v/>
      </c>
      <c r="N1954" s="53" t="str">
        <f>IF((Curso[[#This Row],[Estudado]]-30)&lt;$H$2,"",Curso[[#This Row],[Estudado]]-30)</f>
        <v/>
      </c>
      <c r="O1954" s="53" t="str">
        <f>IF((Curso[[#This Row],[Estudado]]-60)&lt;$H$2,"",Curso[[#This Row],[Estudado]]-60)</f>
        <v/>
      </c>
      <c r="P1954" s="53" t="str">
        <f>IF((Curso[[#This Row],[Estudado]]-120)&lt;$H$2,"",Curso[[#This Row],[Estudado]]-120)</f>
        <v/>
      </c>
      <c r="Q1954" s="48"/>
    </row>
    <row r="1955" spans="1:17" x14ac:dyDescent="0.25">
      <c r="A1955" s="44">
        <f t="shared" si="92"/>
        <v>1954</v>
      </c>
      <c r="B1955" s="44" t="s">
        <v>1101</v>
      </c>
      <c r="C1955" s="44" t="s">
        <v>1120</v>
      </c>
      <c r="D1955" s="45">
        <v>0</v>
      </c>
      <c r="E1955" s="44" t="s">
        <v>7</v>
      </c>
      <c r="F1955" s="45">
        <f>Curso[[#This Row],[Tempo]]*$AG$4</f>
        <v>0</v>
      </c>
      <c r="G1955" s="46">
        <f t="shared" si="91"/>
        <v>13.983928191629968</v>
      </c>
      <c r="H1955" s="47">
        <f>_xlfn.XLOOKUP(Curso[[#This Row],[Tempo Progr Acum]],Controle[Tempo Esperado Acum],Controle[Data corrida],,1,1)</f>
        <v>44859</v>
      </c>
      <c r="I1955" s="44"/>
      <c r="J1955" s="48">
        <f ca="1">IF(Curso[[#This Row],[Data Prevista]]&gt;TODAY(),0,IF(Curso[[#This Row],[Data Prevista]]=TODAY(),3,2))</f>
        <v>0</v>
      </c>
      <c r="K1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5" s="53" t="str">
        <f>IF((Curso[[#This Row],[Estudado]]-7)&lt;$H$2,"",Curso[[#This Row],[Estudado]]-7)</f>
        <v/>
      </c>
      <c r="M1955" s="53" t="str">
        <f>IF((Curso[[#This Row],[Estudado]]-15)&lt;$H$2,"",Curso[[#This Row],[Estudado]]-15)</f>
        <v/>
      </c>
      <c r="N1955" s="53" t="str">
        <f>IF((Curso[[#This Row],[Estudado]]-30)&lt;$H$2,"",Curso[[#This Row],[Estudado]]-30)</f>
        <v/>
      </c>
      <c r="O1955" s="53" t="str">
        <f>IF((Curso[[#This Row],[Estudado]]-60)&lt;$H$2,"",Curso[[#This Row],[Estudado]]-60)</f>
        <v/>
      </c>
      <c r="P1955" s="53" t="str">
        <f>IF((Curso[[#This Row],[Estudado]]-120)&lt;$H$2,"",Curso[[#This Row],[Estudado]]-120)</f>
        <v/>
      </c>
      <c r="Q1955" s="48"/>
    </row>
    <row r="1956" spans="1:17" x14ac:dyDescent="0.25">
      <c r="A1956" s="44">
        <f t="shared" si="92"/>
        <v>1955</v>
      </c>
      <c r="B1956" s="44" t="s">
        <v>1101</v>
      </c>
      <c r="C1956" s="44" t="s">
        <v>1121</v>
      </c>
      <c r="D1956" s="45">
        <v>3.5995370370370369E-3</v>
      </c>
      <c r="E1956" s="44"/>
      <c r="F1956" s="45">
        <f>Curso[[#This Row],[Tempo]]*$AG$4</f>
        <v>7.1385921559178897E-3</v>
      </c>
      <c r="G1956" s="46">
        <f t="shared" si="91"/>
        <v>13.991066783785886</v>
      </c>
      <c r="H1956" s="47">
        <f>_xlfn.XLOOKUP(Curso[[#This Row],[Tempo Progr Acum]],Controle[Tempo Esperado Acum],Controle[Data corrida],,1,1)</f>
        <v>44859</v>
      </c>
      <c r="I1956" s="44"/>
      <c r="J1956" s="48">
        <f ca="1">IF(Curso[[#This Row],[Data Prevista]]&gt;TODAY(),0,IF(Curso[[#This Row],[Data Prevista]]=TODAY(),3,2))</f>
        <v>0</v>
      </c>
      <c r="K1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6" s="53" t="str">
        <f>IF((Curso[[#This Row],[Estudado]]-7)&lt;$H$2,"",Curso[[#This Row],[Estudado]]-7)</f>
        <v/>
      </c>
      <c r="M1956" s="53" t="str">
        <f>IF((Curso[[#This Row],[Estudado]]-15)&lt;$H$2,"",Curso[[#This Row],[Estudado]]-15)</f>
        <v/>
      </c>
      <c r="N1956" s="53" t="str">
        <f>IF((Curso[[#This Row],[Estudado]]-30)&lt;$H$2,"",Curso[[#This Row],[Estudado]]-30)</f>
        <v/>
      </c>
      <c r="O1956" s="53" t="str">
        <f>IF((Curso[[#This Row],[Estudado]]-60)&lt;$H$2,"",Curso[[#This Row],[Estudado]]-60)</f>
        <v/>
      </c>
      <c r="P1956" s="53" t="str">
        <f>IF((Curso[[#This Row],[Estudado]]-120)&lt;$H$2,"",Curso[[#This Row],[Estudado]]-120)</f>
        <v/>
      </c>
      <c r="Q1956" s="48"/>
    </row>
    <row r="1957" spans="1:17" x14ac:dyDescent="0.25">
      <c r="A1957" s="44">
        <f t="shared" si="92"/>
        <v>1956</v>
      </c>
      <c r="B1957" s="44" t="s">
        <v>1101</v>
      </c>
      <c r="C1957" s="44" t="s">
        <v>1122</v>
      </c>
      <c r="D1957" s="45">
        <v>4.8726851851851856E-3</v>
      </c>
      <c r="E1957" s="44"/>
      <c r="F1957" s="45">
        <f>Curso[[#This Row],[Tempo]]*$AG$4</f>
        <v>9.6634961338952791E-3</v>
      </c>
      <c r="G1957" s="46">
        <f t="shared" si="91"/>
        <v>14.000730279919781</v>
      </c>
      <c r="H1957" s="47">
        <f>_xlfn.XLOOKUP(Curso[[#This Row],[Tempo Progr Acum]],Controle[Tempo Esperado Acum],Controle[Data corrida],,1,1)</f>
        <v>44859</v>
      </c>
      <c r="I1957" s="44"/>
      <c r="J1957" s="48">
        <f ca="1">IF(Curso[[#This Row],[Data Prevista]]&gt;TODAY(),0,IF(Curso[[#This Row],[Data Prevista]]=TODAY(),3,2))</f>
        <v>0</v>
      </c>
      <c r="K1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7" s="53" t="str">
        <f>IF((Curso[[#This Row],[Estudado]]-7)&lt;$H$2,"",Curso[[#This Row],[Estudado]]-7)</f>
        <v/>
      </c>
      <c r="M1957" s="53" t="str">
        <f>IF((Curso[[#This Row],[Estudado]]-15)&lt;$H$2,"",Curso[[#This Row],[Estudado]]-15)</f>
        <v/>
      </c>
      <c r="N1957" s="53" t="str">
        <f>IF((Curso[[#This Row],[Estudado]]-30)&lt;$H$2,"",Curso[[#This Row],[Estudado]]-30)</f>
        <v/>
      </c>
      <c r="O1957" s="53" t="str">
        <f>IF((Curso[[#This Row],[Estudado]]-60)&lt;$H$2,"",Curso[[#This Row],[Estudado]]-60)</f>
        <v/>
      </c>
      <c r="P1957" s="53" t="str">
        <f>IF((Curso[[#This Row],[Estudado]]-120)&lt;$H$2,"",Curso[[#This Row],[Estudado]]-120)</f>
        <v/>
      </c>
      <c r="Q1957" s="48"/>
    </row>
    <row r="1958" spans="1:17" x14ac:dyDescent="0.25">
      <c r="A1958" s="44">
        <f t="shared" si="92"/>
        <v>1957</v>
      </c>
      <c r="B1958" s="44" t="s">
        <v>1101</v>
      </c>
      <c r="C1958" s="44" t="s">
        <v>1123</v>
      </c>
      <c r="D1958" s="45">
        <v>6.3310185185185197E-3</v>
      </c>
      <c r="E1958" s="44"/>
      <c r="F1958" s="45">
        <f>Curso[[#This Row],[Tempo]]*$AG$4</f>
        <v>1.2555658872305744E-2</v>
      </c>
      <c r="G1958" s="46">
        <f t="shared" si="91"/>
        <v>14.013285938792086</v>
      </c>
      <c r="H1958" s="47">
        <f>_xlfn.XLOOKUP(Curso[[#This Row],[Tempo Progr Acum]],Controle[Tempo Esperado Acum],Controle[Data corrida],,1,1)</f>
        <v>44859</v>
      </c>
      <c r="I1958" s="44"/>
      <c r="J1958" s="48">
        <f ca="1">IF(Curso[[#This Row],[Data Prevista]]&gt;TODAY(),0,IF(Curso[[#This Row],[Data Prevista]]=TODAY(),3,2))</f>
        <v>0</v>
      </c>
      <c r="K1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8" s="53" t="str">
        <f>IF((Curso[[#This Row],[Estudado]]-7)&lt;$H$2,"",Curso[[#This Row],[Estudado]]-7)</f>
        <v/>
      </c>
      <c r="M1958" s="53" t="str">
        <f>IF((Curso[[#This Row],[Estudado]]-15)&lt;$H$2,"",Curso[[#This Row],[Estudado]]-15)</f>
        <v/>
      </c>
      <c r="N1958" s="53" t="str">
        <f>IF((Curso[[#This Row],[Estudado]]-30)&lt;$H$2,"",Curso[[#This Row],[Estudado]]-30)</f>
        <v/>
      </c>
      <c r="O1958" s="53" t="str">
        <f>IF((Curso[[#This Row],[Estudado]]-60)&lt;$H$2,"",Curso[[#This Row],[Estudado]]-60)</f>
        <v/>
      </c>
      <c r="P1958" s="53" t="str">
        <f>IF((Curso[[#This Row],[Estudado]]-120)&lt;$H$2,"",Curso[[#This Row],[Estudado]]-120)</f>
        <v/>
      </c>
      <c r="Q1958" s="48"/>
    </row>
    <row r="1959" spans="1:17" x14ac:dyDescent="0.25">
      <c r="A1959" s="44">
        <f t="shared" si="92"/>
        <v>1958</v>
      </c>
      <c r="B1959" s="44" t="s">
        <v>1101</v>
      </c>
      <c r="C1959" s="44" t="s">
        <v>1124</v>
      </c>
      <c r="D1959" s="45">
        <v>4.4212962962962956E-3</v>
      </c>
      <c r="E1959" s="44"/>
      <c r="F1959" s="45">
        <f>Curso[[#This Row],[Tempo]]*$AG$4</f>
        <v>8.7683029053396578E-3</v>
      </c>
      <c r="G1959" s="46">
        <f t="shared" si="91"/>
        <v>14.022054241697425</v>
      </c>
      <c r="H1959" s="47">
        <f>_xlfn.XLOOKUP(Curso[[#This Row],[Tempo Progr Acum]],Controle[Tempo Esperado Acum],Controle[Data corrida],,1,1)</f>
        <v>44859</v>
      </c>
      <c r="I1959" s="44"/>
      <c r="J1959" s="48">
        <f ca="1">IF(Curso[[#This Row],[Data Prevista]]&gt;TODAY(),0,IF(Curso[[#This Row],[Data Prevista]]=TODAY(),3,2))</f>
        <v>0</v>
      </c>
      <c r="K1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9" s="53" t="str">
        <f>IF((Curso[[#This Row],[Estudado]]-7)&lt;$H$2,"",Curso[[#This Row],[Estudado]]-7)</f>
        <v/>
      </c>
      <c r="M1959" s="53" t="str">
        <f>IF((Curso[[#This Row],[Estudado]]-15)&lt;$H$2,"",Curso[[#This Row],[Estudado]]-15)</f>
        <v/>
      </c>
      <c r="N1959" s="53" t="str">
        <f>IF((Curso[[#This Row],[Estudado]]-30)&lt;$H$2,"",Curso[[#This Row],[Estudado]]-30)</f>
        <v/>
      </c>
      <c r="O1959" s="53" t="str">
        <f>IF((Curso[[#This Row],[Estudado]]-60)&lt;$H$2,"",Curso[[#This Row],[Estudado]]-60)</f>
        <v/>
      </c>
      <c r="P1959" s="53" t="str">
        <f>IF((Curso[[#This Row],[Estudado]]-120)&lt;$H$2,"",Curso[[#This Row],[Estudado]]-120)</f>
        <v/>
      </c>
      <c r="Q1959" s="48"/>
    </row>
    <row r="1960" spans="1:17" x14ac:dyDescent="0.25">
      <c r="A1960" s="44">
        <f t="shared" si="92"/>
        <v>1959</v>
      </c>
      <c r="B1960" s="44" t="s">
        <v>1101</v>
      </c>
      <c r="C1960" s="44" t="s">
        <v>1125</v>
      </c>
      <c r="D1960" s="45">
        <v>3.2060185185185191E-3</v>
      </c>
      <c r="E1960" s="44"/>
      <c r="F1960" s="45">
        <f>Curso[[#This Row],[Tempo]]*$AG$4</f>
        <v>6.3581672899976072E-3</v>
      </c>
      <c r="G1960" s="46">
        <f t="shared" si="91"/>
        <v>14.028412408987423</v>
      </c>
      <c r="H1960" s="47">
        <f>_xlfn.XLOOKUP(Curso[[#This Row],[Tempo Progr Acum]],Controle[Tempo Esperado Acum],Controle[Data corrida],,1,1)</f>
        <v>44860</v>
      </c>
      <c r="I1960" s="44"/>
      <c r="J1960" s="48">
        <f ca="1">IF(Curso[[#This Row],[Data Prevista]]&gt;TODAY(),0,IF(Curso[[#This Row],[Data Prevista]]=TODAY(),3,2))</f>
        <v>0</v>
      </c>
      <c r="K1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0" s="53" t="str">
        <f>IF((Curso[[#This Row],[Estudado]]-7)&lt;$H$2,"",Curso[[#This Row],[Estudado]]-7)</f>
        <v/>
      </c>
      <c r="M1960" s="53" t="str">
        <f>IF((Curso[[#This Row],[Estudado]]-15)&lt;$H$2,"",Curso[[#This Row],[Estudado]]-15)</f>
        <v/>
      </c>
      <c r="N1960" s="53" t="str">
        <f>IF((Curso[[#This Row],[Estudado]]-30)&lt;$H$2,"",Curso[[#This Row],[Estudado]]-30)</f>
        <v/>
      </c>
      <c r="O1960" s="53" t="str">
        <f>IF((Curso[[#This Row],[Estudado]]-60)&lt;$H$2,"",Curso[[#This Row],[Estudado]]-60)</f>
        <v/>
      </c>
      <c r="P1960" s="53" t="str">
        <f>IF((Curso[[#This Row],[Estudado]]-120)&lt;$H$2,"",Curso[[#This Row],[Estudado]]-120)</f>
        <v/>
      </c>
      <c r="Q1960" s="48"/>
    </row>
    <row r="1961" spans="1:17" x14ac:dyDescent="0.25">
      <c r="A1961" s="44">
        <f t="shared" si="92"/>
        <v>1960</v>
      </c>
      <c r="B1961" s="44" t="s">
        <v>1101</v>
      </c>
      <c r="C1961" s="44" t="s">
        <v>1126</v>
      </c>
      <c r="D1961" s="45">
        <v>4.2824074074074075E-3</v>
      </c>
      <c r="E1961" s="44"/>
      <c r="F1961" s="45">
        <f>Curso[[#This Row],[Tempo]]*$AG$4</f>
        <v>8.4928588350148531E-3</v>
      </c>
      <c r="G1961" s="46">
        <f t="shared" si="91"/>
        <v>14.036905267822437</v>
      </c>
      <c r="H1961" s="47">
        <f>_xlfn.XLOOKUP(Curso[[#This Row],[Tempo Progr Acum]],Controle[Tempo Esperado Acum],Controle[Data corrida],,1,1)</f>
        <v>44860</v>
      </c>
      <c r="I1961" s="44"/>
      <c r="J1961" s="48">
        <f ca="1">IF(Curso[[#This Row],[Data Prevista]]&gt;TODAY(),0,IF(Curso[[#This Row],[Data Prevista]]=TODAY(),3,2))</f>
        <v>0</v>
      </c>
      <c r="K1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1" s="53" t="str">
        <f>IF((Curso[[#This Row],[Estudado]]-7)&lt;$H$2,"",Curso[[#This Row],[Estudado]]-7)</f>
        <v/>
      </c>
      <c r="M1961" s="53" t="str">
        <f>IF((Curso[[#This Row],[Estudado]]-15)&lt;$H$2,"",Curso[[#This Row],[Estudado]]-15)</f>
        <v/>
      </c>
      <c r="N1961" s="53" t="str">
        <f>IF((Curso[[#This Row],[Estudado]]-30)&lt;$H$2,"",Curso[[#This Row],[Estudado]]-30)</f>
        <v/>
      </c>
      <c r="O1961" s="53" t="str">
        <f>IF((Curso[[#This Row],[Estudado]]-60)&lt;$H$2,"",Curso[[#This Row],[Estudado]]-60)</f>
        <v/>
      </c>
      <c r="P1961" s="53" t="str">
        <f>IF((Curso[[#This Row],[Estudado]]-120)&lt;$H$2,"",Curso[[#This Row],[Estudado]]-120)</f>
        <v/>
      </c>
      <c r="Q1961" s="48"/>
    </row>
    <row r="1962" spans="1:17" x14ac:dyDescent="0.25">
      <c r="A1962" s="44">
        <f t="shared" si="92"/>
        <v>1961</v>
      </c>
      <c r="B1962" s="44" t="s">
        <v>1101</v>
      </c>
      <c r="C1962" s="44" t="s">
        <v>1127</v>
      </c>
      <c r="D1962" s="45">
        <v>6.828703703703704E-3</v>
      </c>
      <c r="E1962" s="44"/>
      <c r="F1962" s="45">
        <f>Curso[[#This Row],[Tempo]]*$AG$4</f>
        <v>1.354266679096963E-2</v>
      </c>
      <c r="G1962" s="46">
        <f t="shared" si="91"/>
        <v>14.050447934613407</v>
      </c>
      <c r="H1962" s="47">
        <f>_xlfn.XLOOKUP(Curso[[#This Row],[Tempo Progr Acum]],Controle[Tempo Esperado Acum],Controle[Data corrida],,1,1)</f>
        <v>44860</v>
      </c>
      <c r="I1962" s="44"/>
      <c r="J1962" s="48">
        <f ca="1">IF(Curso[[#This Row],[Data Prevista]]&gt;TODAY(),0,IF(Curso[[#This Row],[Data Prevista]]=TODAY(),3,2))</f>
        <v>0</v>
      </c>
      <c r="K1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2" s="53" t="str">
        <f>IF((Curso[[#This Row],[Estudado]]-7)&lt;$H$2,"",Curso[[#This Row],[Estudado]]-7)</f>
        <v/>
      </c>
      <c r="M1962" s="53" t="str">
        <f>IF((Curso[[#This Row],[Estudado]]-15)&lt;$H$2,"",Curso[[#This Row],[Estudado]]-15)</f>
        <v/>
      </c>
      <c r="N1962" s="53" t="str">
        <f>IF((Curso[[#This Row],[Estudado]]-30)&lt;$H$2,"",Curso[[#This Row],[Estudado]]-30)</f>
        <v/>
      </c>
      <c r="O1962" s="53" t="str">
        <f>IF((Curso[[#This Row],[Estudado]]-60)&lt;$H$2,"",Curso[[#This Row],[Estudado]]-60)</f>
        <v/>
      </c>
      <c r="P1962" s="53" t="str">
        <f>IF((Curso[[#This Row],[Estudado]]-120)&lt;$H$2,"",Curso[[#This Row],[Estudado]]-120)</f>
        <v/>
      </c>
      <c r="Q1962" s="48"/>
    </row>
    <row r="1963" spans="1:17" x14ac:dyDescent="0.25">
      <c r="A1963" s="44">
        <f t="shared" si="92"/>
        <v>1962</v>
      </c>
      <c r="B1963" s="44" t="s">
        <v>1101</v>
      </c>
      <c r="C1963" s="44" t="s">
        <v>1128</v>
      </c>
      <c r="D1963" s="45">
        <v>6.1921296296296299E-3</v>
      </c>
      <c r="E1963" s="44"/>
      <c r="F1963" s="45">
        <f>Curso[[#This Row],[Tempo]]*$AG$4</f>
        <v>1.2280214801980936E-2</v>
      </c>
      <c r="G1963" s="46">
        <f t="shared" si="91"/>
        <v>14.062728149415388</v>
      </c>
      <c r="H1963" s="47">
        <f>_xlfn.XLOOKUP(Curso[[#This Row],[Tempo Progr Acum]],Controle[Tempo Esperado Acum],Controle[Data corrida],,1,1)</f>
        <v>44860</v>
      </c>
      <c r="I1963" s="44"/>
      <c r="J1963" s="48">
        <f ca="1">IF(Curso[[#This Row],[Data Prevista]]&gt;TODAY(),0,IF(Curso[[#This Row],[Data Prevista]]=TODAY(),3,2))</f>
        <v>0</v>
      </c>
      <c r="K1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3" s="53" t="str">
        <f>IF((Curso[[#This Row],[Estudado]]-7)&lt;$H$2,"",Curso[[#This Row],[Estudado]]-7)</f>
        <v/>
      </c>
      <c r="M1963" s="53" t="str">
        <f>IF((Curso[[#This Row],[Estudado]]-15)&lt;$H$2,"",Curso[[#This Row],[Estudado]]-15)</f>
        <v/>
      </c>
      <c r="N1963" s="53" t="str">
        <f>IF((Curso[[#This Row],[Estudado]]-30)&lt;$H$2,"",Curso[[#This Row],[Estudado]]-30)</f>
        <v/>
      </c>
      <c r="O1963" s="53" t="str">
        <f>IF((Curso[[#This Row],[Estudado]]-60)&lt;$H$2,"",Curso[[#This Row],[Estudado]]-60)</f>
        <v/>
      </c>
      <c r="P1963" s="53" t="str">
        <f>IF((Curso[[#This Row],[Estudado]]-120)&lt;$H$2,"",Curso[[#This Row],[Estudado]]-120)</f>
        <v/>
      </c>
      <c r="Q1963" s="48"/>
    </row>
    <row r="1964" spans="1:17" x14ac:dyDescent="0.25">
      <c r="A1964" s="44">
        <f t="shared" si="92"/>
        <v>1963</v>
      </c>
      <c r="B1964" s="44" t="s">
        <v>1101</v>
      </c>
      <c r="C1964" s="44" t="s">
        <v>1129</v>
      </c>
      <c r="D1964" s="45">
        <v>4.108796296296297E-3</v>
      </c>
      <c r="E1964" s="44"/>
      <c r="F1964" s="45">
        <f>Curso[[#This Row],[Tempo]]*$AG$4</f>
        <v>8.1485537471088464E-3</v>
      </c>
      <c r="G1964" s="46">
        <f t="shared" si="91"/>
        <v>14.070876703162497</v>
      </c>
      <c r="H1964" s="47">
        <f>_xlfn.XLOOKUP(Curso[[#This Row],[Tempo Progr Acum]],Controle[Tempo Esperado Acum],Controle[Data corrida],,1,1)</f>
        <v>44860</v>
      </c>
      <c r="I1964" s="44"/>
      <c r="J1964" s="48">
        <f ca="1">IF(Curso[[#This Row],[Data Prevista]]&gt;TODAY(),0,IF(Curso[[#This Row],[Data Prevista]]=TODAY(),3,2))</f>
        <v>0</v>
      </c>
      <c r="K1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4" s="53" t="str">
        <f>IF((Curso[[#This Row],[Estudado]]-7)&lt;$H$2,"",Curso[[#This Row],[Estudado]]-7)</f>
        <v/>
      </c>
      <c r="M1964" s="53" t="str">
        <f>IF((Curso[[#This Row],[Estudado]]-15)&lt;$H$2,"",Curso[[#This Row],[Estudado]]-15)</f>
        <v/>
      </c>
      <c r="N1964" s="53" t="str">
        <f>IF((Curso[[#This Row],[Estudado]]-30)&lt;$H$2,"",Curso[[#This Row],[Estudado]]-30)</f>
        <v/>
      </c>
      <c r="O1964" s="53" t="str">
        <f>IF((Curso[[#This Row],[Estudado]]-60)&lt;$H$2,"",Curso[[#This Row],[Estudado]]-60)</f>
        <v/>
      </c>
      <c r="P1964" s="53" t="str">
        <f>IF((Curso[[#This Row],[Estudado]]-120)&lt;$H$2,"",Curso[[#This Row],[Estudado]]-120)</f>
        <v/>
      </c>
      <c r="Q1964" s="48"/>
    </row>
    <row r="1965" spans="1:17" x14ac:dyDescent="0.25">
      <c r="A1965" s="44">
        <f t="shared" si="92"/>
        <v>1964</v>
      </c>
      <c r="B1965" s="44" t="s">
        <v>1101</v>
      </c>
      <c r="C1965" s="44" t="s">
        <v>1130</v>
      </c>
      <c r="D1965" s="45">
        <v>5.9259259259259256E-3</v>
      </c>
      <c r="E1965" s="44"/>
      <c r="F1965" s="45">
        <f>Curso[[#This Row],[Tempo]]*$AG$4</f>
        <v>1.1752280333858391E-2</v>
      </c>
      <c r="G1965" s="46">
        <f t="shared" si="91"/>
        <v>14.082628983496356</v>
      </c>
      <c r="H1965" s="47">
        <f>_xlfn.XLOOKUP(Curso[[#This Row],[Tempo Progr Acum]],Controle[Tempo Esperado Acum],Controle[Data corrida],,1,1)</f>
        <v>44860</v>
      </c>
      <c r="I1965" s="44"/>
      <c r="J1965" s="48">
        <f ca="1">IF(Curso[[#This Row],[Data Prevista]]&gt;TODAY(),0,IF(Curso[[#This Row],[Data Prevista]]=TODAY(),3,2))</f>
        <v>0</v>
      </c>
      <c r="K1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5" s="53" t="str">
        <f>IF((Curso[[#This Row],[Estudado]]-7)&lt;$H$2,"",Curso[[#This Row],[Estudado]]-7)</f>
        <v/>
      </c>
      <c r="M1965" s="53" t="str">
        <f>IF((Curso[[#This Row],[Estudado]]-15)&lt;$H$2,"",Curso[[#This Row],[Estudado]]-15)</f>
        <v/>
      </c>
      <c r="N1965" s="53" t="str">
        <f>IF((Curso[[#This Row],[Estudado]]-30)&lt;$H$2,"",Curso[[#This Row],[Estudado]]-30)</f>
        <v/>
      </c>
      <c r="O1965" s="53" t="str">
        <f>IF((Curso[[#This Row],[Estudado]]-60)&lt;$H$2,"",Curso[[#This Row],[Estudado]]-60)</f>
        <v/>
      </c>
      <c r="P1965" s="53" t="str">
        <f>IF((Curso[[#This Row],[Estudado]]-120)&lt;$H$2,"",Curso[[#This Row],[Estudado]]-120)</f>
        <v/>
      </c>
      <c r="Q1965" s="48"/>
    </row>
    <row r="1966" spans="1:17" x14ac:dyDescent="0.25">
      <c r="A1966" s="44">
        <f t="shared" si="92"/>
        <v>1965</v>
      </c>
      <c r="B1966" s="44" t="s">
        <v>1101</v>
      </c>
      <c r="C1966" s="44" t="s">
        <v>1131</v>
      </c>
      <c r="D1966" s="45">
        <v>5.9490740740740745E-3</v>
      </c>
      <c r="E1966" s="44"/>
      <c r="F1966" s="45">
        <f>Curso[[#This Row],[Tempo]]*$AG$4</f>
        <v>1.1798187678912527E-2</v>
      </c>
      <c r="G1966" s="46">
        <f t="shared" si="91"/>
        <v>14.094427171175269</v>
      </c>
      <c r="H1966" s="47">
        <f>_xlfn.XLOOKUP(Curso[[#This Row],[Tempo Progr Acum]],Controle[Tempo Esperado Acum],Controle[Data corrida],,1,1)</f>
        <v>44860</v>
      </c>
      <c r="I1966" s="44"/>
      <c r="J1966" s="48">
        <f ca="1">IF(Curso[[#This Row],[Data Prevista]]&gt;TODAY(),0,IF(Curso[[#This Row],[Data Prevista]]=TODAY(),3,2))</f>
        <v>0</v>
      </c>
      <c r="K1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6" s="53" t="str">
        <f>IF((Curso[[#This Row],[Estudado]]-7)&lt;$H$2,"",Curso[[#This Row],[Estudado]]-7)</f>
        <v/>
      </c>
      <c r="M1966" s="53" t="str">
        <f>IF((Curso[[#This Row],[Estudado]]-15)&lt;$H$2,"",Curso[[#This Row],[Estudado]]-15)</f>
        <v/>
      </c>
      <c r="N1966" s="53" t="str">
        <f>IF((Curso[[#This Row],[Estudado]]-30)&lt;$H$2,"",Curso[[#This Row],[Estudado]]-30)</f>
        <v/>
      </c>
      <c r="O1966" s="53" t="str">
        <f>IF((Curso[[#This Row],[Estudado]]-60)&lt;$H$2,"",Curso[[#This Row],[Estudado]]-60)</f>
        <v/>
      </c>
      <c r="P1966" s="53" t="str">
        <f>IF((Curso[[#This Row],[Estudado]]-120)&lt;$H$2,"",Curso[[#This Row],[Estudado]]-120)</f>
        <v/>
      </c>
      <c r="Q1966" s="48"/>
    </row>
    <row r="1967" spans="1:17" x14ac:dyDescent="0.25">
      <c r="A1967" s="44">
        <f t="shared" si="92"/>
        <v>1966</v>
      </c>
      <c r="B1967" s="44" t="s">
        <v>1101</v>
      </c>
      <c r="C1967" s="44" t="s">
        <v>1132</v>
      </c>
      <c r="D1967" s="45">
        <v>4.0972222222222226E-3</v>
      </c>
      <c r="E1967" s="44"/>
      <c r="F1967" s="45">
        <f>Curso[[#This Row],[Tempo]]*$AG$4</f>
        <v>8.1256000745817784E-3</v>
      </c>
      <c r="G1967" s="46">
        <f t="shared" si="91"/>
        <v>14.102552771249851</v>
      </c>
      <c r="H1967" s="47">
        <f>_xlfn.XLOOKUP(Curso[[#This Row],[Tempo Progr Acum]],Controle[Tempo Esperado Acum],Controle[Data corrida],,1,1)</f>
        <v>44860</v>
      </c>
      <c r="I1967" s="44"/>
      <c r="J1967" s="48">
        <f ca="1">IF(Curso[[#This Row],[Data Prevista]]&gt;TODAY(),0,IF(Curso[[#This Row],[Data Prevista]]=TODAY(),3,2))</f>
        <v>0</v>
      </c>
      <c r="K1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7" s="53" t="str">
        <f>IF((Curso[[#This Row],[Estudado]]-7)&lt;$H$2,"",Curso[[#This Row],[Estudado]]-7)</f>
        <v/>
      </c>
      <c r="M1967" s="53" t="str">
        <f>IF((Curso[[#This Row],[Estudado]]-15)&lt;$H$2,"",Curso[[#This Row],[Estudado]]-15)</f>
        <v/>
      </c>
      <c r="N1967" s="53" t="str">
        <f>IF((Curso[[#This Row],[Estudado]]-30)&lt;$H$2,"",Curso[[#This Row],[Estudado]]-30)</f>
        <v/>
      </c>
      <c r="O1967" s="53" t="str">
        <f>IF((Curso[[#This Row],[Estudado]]-60)&lt;$H$2,"",Curso[[#This Row],[Estudado]]-60)</f>
        <v/>
      </c>
      <c r="P1967" s="53" t="str">
        <f>IF((Curso[[#This Row],[Estudado]]-120)&lt;$H$2,"",Curso[[#This Row],[Estudado]]-120)</f>
        <v/>
      </c>
      <c r="Q1967" s="48"/>
    </row>
    <row r="1968" spans="1:17" x14ac:dyDescent="0.25">
      <c r="A1968" s="44">
        <f t="shared" si="92"/>
        <v>1967</v>
      </c>
      <c r="B1968" s="44" t="s">
        <v>1101</v>
      </c>
      <c r="C1968" s="44" t="s">
        <v>1133</v>
      </c>
      <c r="D1968" s="45">
        <v>6.5624999999999998E-3</v>
      </c>
      <c r="E1968" s="44"/>
      <c r="F1968" s="45">
        <f>Curso[[#This Row],[Tempo]]*$AG$4</f>
        <v>1.3014732322847085E-2</v>
      </c>
      <c r="G1968" s="46">
        <f t="shared" si="91"/>
        <v>14.115567503572699</v>
      </c>
      <c r="H1968" s="47">
        <f>_xlfn.XLOOKUP(Curso[[#This Row],[Tempo Progr Acum]],Controle[Tempo Esperado Acum],Controle[Data corrida],,1,1)</f>
        <v>44861</v>
      </c>
      <c r="I1968" s="44"/>
      <c r="J1968" s="48">
        <f ca="1">IF(Curso[[#This Row],[Data Prevista]]&gt;TODAY(),0,IF(Curso[[#This Row],[Data Prevista]]=TODAY(),3,2))</f>
        <v>0</v>
      </c>
      <c r="K1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8" s="53" t="str">
        <f>IF((Curso[[#This Row],[Estudado]]-7)&lt;$H$2,"",Curso[[#This Row],[Estudado]]-7)</f>
        <v/>
      </c>
      <c r="M1968" s="53" t="str">
        <f>IF((Curso[[#This Row],[Estudado]]-15)&lt;$H$2,"",Curso[[#This Row],[Estudado]]-15)</f>
        <v/>
      </c>
      <c r="N1968" s="53" t="str">
        <f>IF((Curso[[#This Row],[Estudado]]-30)&lt;$H$2,"",Curso[[#This Row],[Estudado]]-30)</f>
        <v/>
      </c>
      <c r="O1968" s="53" t="str">
        <f>IF((Curso[[#This Row],[Estudado]]-60)&lt;$H$2,"",Curso[[#This Row],[Estudado]]-60)</f>
        <v/>
      </c>
      <c r="P1968" s="53" t="str">
        <f>IF((Curso[[#This Row],[Estudado]]-120)&lt;$H$2,"",Curso[[#This Row],[Estudado]]-120)</f>
        <v/>
      </c>
      <c r="Q1968" s="48"/>
    </row>
    <row r="1969" spans="1:17" x14ac:dyDescent="0.25">
      <c r="A1969" s="44">
        <f t="shared" si="92"/>
        <v>1968</v>
      </c>
      <c r="B1969" s="44" t="s">
        <v>1101</v>
      </c>
      <c r="C1969" s="44" t="s">
        <v>1134</v>
      </c>
      <c r="D1969" s="45">
        <v>7.5694444444444446E-3</v>
      </c>
      <c r="E1969" s="44"/>
      <c r="F1969" s="45">
        <f>Curso[[#This Row],[Tempo]]*$AG$4</f>
        <v>1.5011701832701929E-2</v>
      </c>
      <c r="G1969" s="46">
        <f t="shared" si="91"/>
        <v>14.1305792054054</v>
      </c>
      <c r="H1969" s="47">
        <f>_xlfn.XLOOKUP(Curso[[#This Row],[Tempo Progr Acum]],Controle[Tempo Esperado Acum],Controle[Data corrida],,1,1)</f>
        <v>44861</v>
      </c>
      <c r="I1969" s="44"/>
      <c r="J1969" s="48">
        <f ca="1">IF(Curso[[#This Row],[Data Prevista]]&gt;TODAY(),0,IF(Curso[[#This Row],[Data Prevista]]=TODAY(),3,2))</f>
        <v>0</v>
      </c>
      <c r="K1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9" s="53" t="str">
        <f>IF((Curso[[#This Row],[Estudado]]-7)&lt;$H$2,"",Curso[[#This Row],[Estudado]]-7)</f>
        <v/>
      </c>
      <c r="M1969" s="53" t="str">
        <f>IF((Curso[[#This Row],[Estudado]]-15)&lt;$H$2,"",Curso[[#This Row],[Estudado]]-15)</f>
        <v/>
      </c>
      <c r="N1969" s="53" t="str">
        <f>IF((Curso[[#This Row],[Estudado]]-30)&lt;$H$2,"",Curso[[#This Row],[Estudado]]-30)</f>
        <v/>
      </c>
      <c r="O1969" s="53" t="str">
        <f>IF((Curso[[#This Row],[Estudado]]-60)&lt;$H$2,"",Curso[[#This Row],[Estudado]]-60)</f>
        <v/>
      </c>
      <c r="P1969" s="53" t="str">
        <f>IF((Curso[[#This Row],[Estudado]]-120)&lt;$H$2,"",Curso[[#This Row],[Estudado]]-120)</f>
        <v/>
      </c>
      <c r="Q1969" s="48"/>
    </row>
    <row r="1970" spans="1:17" x14ac:dyDescent="0.25">
      <c r="A1970" s="44">
        <f t="shared" si="92"/>
        <v>1969</v>
      </c>
      <c r="B1970" s="44" t="s">
        <v>1101</v>
      </c>
      <c r="C1970" s="44" t="s">
        <v>1135</v>
      </c>
      <c r="D1970" s="45">
        <v>7.7546296296296287E-3</v>
      </c>
      <c r="E1970" s="44"/>
      <c r="F1970" s="45">
        <f>Curso[[#This Row],[Tempo]]*$AG$4</f>
        <v>1.5378960593135002E-2</v>
      </c>
      <c r="G1970" s="46">
        <f t="shared" si="91"/>
        <v>14.145958165998536</v>
      </c>
      <c r="H1970" s="47">
        <f>_xlfn.XLOOKUP(Curso[[#This Row],[Tempo Progr Acum]],Controle[Tempo Esperado Acum],Controle[Data corrida],,1,1)</f>
        <v>44861</v>
      </c>
      <c r="I1970" s="44"/>
      <c r="J1970" s="48">
        <f ca="1">IF(Curso[[#This Row],[Data Prevista]]&gt;TODAY(),0,IF(Curso[[#This Row],[Data Prevista]]=TODAY(),3,2))</f>
        <v>0</v>
      </c>
      <c r="K1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0" s="53" t="str">
        <f>IF((Curso[[#This Row],[Estudado]]-7)&lt;$H$2,"",Curso[[#This Row],[Estudado]]-7)</f>
        <v/>
      </c>
      <c r="M1970" s="53" t="str">
        <f>IF((Curso[[#This Row],[Estudado]]-15)&lt;$H$2,"",Curso[[#This Row],[Estudado]]-15)</f>
        <v/>
      </c>
      <c r="N1970" s="53" t="str">
        <f>IF((Curso[[#This Row],[Estudado]]-30)&lt;$H$2,"",Curso[[#This Row],[Estudado]]-30)</f>
        <v/>
      </c>
      <c r="O1970" s="53" t="str">
        <f>IF((Curso[[#This Row],[Estudado]]-60)&lt;$H$2,"",Curso[[#This Row],[Estudado]]-60)</f>
        <v/>
      </c>
      <c r="P1970" s="53" t="str">
        <f>IF((Curso[[#This Row],[Estudado]]-120)&lt;$H$2,"",Curso[[#This Row],[Estudado]]-120)</f>
        <v/>
      </c>
      <c r="Q1970" s="48"/>
    </row>
    <row r="1971" spans="1:17" x14ac:dyDescent="0.25">
      <c r="A1971" s="44">
        <f t="shared" si="92"/>
        <v>1970</v>
      </c>
      <c r="B1971" s="44" t="s">
        <v>1101</v>
      </c>
      <c r="C1971" s="44" t="s">
        <v>1136</v>
      </c>
      <c r="D1971" s="45">
        <v>4.6990740740740743E-3</v>
      </c>
      <c r="E1971" s="44"/>
      <c r="F1971" s="45">
        <f>Curso[[#This Row],[Tempo]]*$AG$4</f>
        <v>9.3191910459892707E-3</v>
      </c>
      <c r="G1971" s="46">
        <f t="shared" si="91"/>
        <v>14.155277357044525</v>
      </c>
      <c r="H1971" s="47">
        <f>_xlfn.XLOOKUP(Curso[[#This Row],[Tempo Progr Acum]],Controle[Tempo Esperado Acum],Controle[Data corrida],,1,1)</f>
        <v>44861</v>
      </c>
      <c r="I1971" s="44"/>
      <c r="J1971" s="48">
        <f ca="1">IF(Curso[[#This Row],[Data Prevista]]&gt;TODAY(),0,IF(Curso[[#This Row],[Data Prevista]]=TODAY(),3,2))</f>
        <v>0</v>
      </c>
      <c r="K1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1" s="53" t="str">
        <f>IF((Curso[[#This Row],[Estudado]]-7)&lt;$H$2,"",Curso[[#This Row],[Estudado]]-7)</f>
        <v/>
      </c>
      <c r="M1971" s="53" t="str">
        <f>IF((Curso[[#This Row],[Estudado]]-15)&lt;$H$2,"",Curso[[#This Row],[Estudado]]-15)</f>
        <v/>
      </c>
      <c r="N1971" s="53" t="str">
        <f>IF((Curso[[#This Row],[Estudado]]-30)&lt;$H$2,"",Curso[[#This Row],[Estudado]]-30)</f>
        <v/>
      </c>
      <c r="O1971" s="53" t="str">
        <f>IF((Curso[[#This Row],[Estudado]]-60)&lt;$H$2,"",Curso[[#This Row],[Estudado]]-60)</f>
        <v/>
      </c>
      <c r="P1971" s="53" t="str">
        <f>IF((Curso[[#This Row],[Estudado]]-120)&lt;$H$2,"",Curso[[#This Row],[Estudado]]-120)</f>
        <v/>
      </c>
      <c r="Q1971" s="48"/>
    </row>
    <row r="1972" spans="1:17" x14ac:dyDescent="0.25">
      <c r="A1972" s="44">
        <f t="shared" si="92"/>
        <v>1971</v>
      </c>
      <c r="B1972" s="44" t="s">
        <v>1101</v>
      </c>
      <c r="C1972" s="44" t="s">
        <v>1137</v>
      </c>
      <c r="D1972" s="45">
        <v>8.7384259259259255E-3</v>
      </c>
      <c r="E1972" s="44"/>
      <c r="F1972" s="45">
        <f>Curso[[#This Row],[Tempo]]*$AG$4</f>
        <v>1.7330022757935711E-2</v>
      </c>
      <c r="G1972" s="46">
        <f t="shared" si="91"/>
        <v>14.172607379802461</v>
      </c>
      <c r="H1972" s="47">
        <f>_xlfn.XLOOKUP(Curso[[#This Row],[Tempo Progr Acum]],Controle[Tempo Esperado Acum],Controle[Data corrida],,1,1)</f>
        <v>44861</v>
      </c>
      <c r="I1972" s="44"/>
      <c r="J1972" s="48">
        <f ca="1">IF(Curso[[#This Row],[Data Prevista]]&gt;TODAY(),0,IF(Curso[[#This Row],[Data Prevista]]=TODAY(),3,2))</f>
        <v>0</v>
      </c>
      <c r="K1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2" s="53" t="str">
        <f>IF((Curso[[#This Row],[Estudado]]-7)&lt;$H$2,"",Curso[[#This Row],[Estudado]]-7)</f>
        <v/>
      </c>
      <c r="M1972" s="53" t="str">
        <f>IF((Curso[[#This Row],[Estudado]]-15)&lt;$H$2,"",Curso[[#This Row],[Estudado]]-15)</f>
        <v/>
      </c>
      <c r="N1972" s="53" t="str">
        <f>IF((Curso[[#This Row],[Estudado]]-30)&lt;$H$2,"",Curso[[#This Row],[Estudado]]-30)</f>
        <v/>
      </c>
      <c r="O1972" s="53" t="str">
        <f>IF((Curso[[#This Row],[Estudado]]-60)&lt;$H$2,"",Curso[[#This Row],[Estudado]]-60)</f>
        <v/>
      </c>
      <c r="P1972" s="53" t="str">
        <f>IF((Curso[[#This Row],[Estudado]]-120)&lt;$H$2,"",Curso[[#This Row],[Estudado]]-120)</f>
        <v/>
      </c>
      <c r="Q1972" s="48"/>
    </row>
    <row r="1973" spans="1:17" x14ac:dyDescent="0.25">
      <c r="A1973" s="44">
        <f t="shared" si="92"/>
        <v>1972</v>
      </c>
      <c r="B1973" s="44" t="s">
        <v>1101</v>
      </c>
      <c r="C1973" s="44" t="s">
        <v>1138</v>
      </c>
      <c r="D1973" s="45">
        <v>0</v>
      </c>
      <c r="E1973" s="44" t="s">
        <v>7</v>
      </c>
      <c r="F1973" s="45">
        <f>Curso[[#This Row],[Tempo]]*$AG$4</f>
        <v>0</v>
      </c>
      <c r="G1973" s="46">
        <f t="shared" si="91"/>
        <v>14.172607379802461</v>
      </c>
      <c r="H1973" s="47">
        <f>_xlfn.XLOOKUP(Curso[[#This Row],[Tempo Progr Acum]],Controle[Tempo Esperado Acum],Controle[Data corrida],,1,1)</f>
        <v>44861</v>
      </c>
      <c r="I1973" s="44"/>
      <c r="J1973" s="48">
        <f ca="1">IF(Curso[[#This Row],[Data Prevista]]&gt;TODAY(),0,IF(Curso[[#This Row],[Data Prevista]]=TODAY(),3,2))</f>
        <v>0</v>
      </c>
      <c r="K1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3" s="53" t="str">
        <f>IF((Curso[[#This Row],[Estudado]]-7)&lt;$H$2,"",Curso[[#This Row],[Estudado]]-7)</f>
        <v/>
      </c>
      <c r="M1973" s="53" t="str">
        <f>IF((Curso[[#This Row],[Estudado]]-15)&lt;$H$2,"",Curso[[#This Row],[Estudado]]-15)</f>
        <v/>
      </c>
      <c r="N1973" s="53" t="str">
        <f>IF((Curso[[#This Row],[Estudado]]-30)&lt;$H$2,"",Curso[[#This Row],[Estudado]]-30)</f>
        <v/>
      </c>
      <c r="O1973" s="53" t="str">
        <f>IF((Curso[[#This Row],[Estudado]]-60)&lt;$H$2,"",Curso[[#This Row],[Estudado]]-60)</f>
        <v/>
      </c>
      <c r="P1973" s="53" t="str">
        <f>IF((Curso[[#This Row],[Estudado]]-120)&lt;$H$2,"",Curso[[#This Row],[Estudado]]-120)</f>
        <v/>
      </c>
      <c r="Q1973" s="48"/>
    </row>
    <row r="1974" spans="1:17" x14ac:dyDescent="0.25">
      <c r="A1974" s="44">
        <f t="shared" si="92"/>
        <v>1973</v>
      </c>
      <c r="B1974" s="44" t="s">
        <v>1101</v>
      </c>
      <c r="C1974" s="44" t="s">
        <v>1139</v>
      </c>
      <c r="D1974" s="45">
        <v>0</v>
      </c>
      <c r="E1974" s="44" t="s">
        <v>7</v>
      </c>
      <c r="F1974" s="45">
        <f>Curso[[#This Row],[Tempo]]*$AG$4</f>
        <v>0</v>
      </c>
      <c r="G1974" s="46">
        <f t="shared" si="91"/>
        <v>14.172607379802461</v>
      </c>
      <c r="H1974" s="47">
        <f>_xlfn.XLOOKUP(Curso[[#This Row],[Tempo Progr Acum]],Controle[Tempo Esperado Acum],Controle[Data corrida],,1,1)</f>
        <v>44861</v>
      </c>
      <c r="I1974" s="44"/>
      <c r="J1974" s="48">
        <f ca="1">IF(Curso[[#This Row],[Data Prevista]]&gt;TODAY(),0,IF(Curso[[#This Row],[Data Prevista]]=TODAY(),3,2))</f>
        <v>0</v>
      </c>
      <c r="K1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4" s="53" t="str">
        <f>IF((Curso[[#This Row],[Estudado]]-7)&lt;$H$2,"",Curso[[#This Row],[Estudado]]-7)</f>
        <v/>
      </c>
      <c r="M1974" s="53" t="str">
        <f>IF((Curso[[#This Row],[Estudado]]-15)&lt;$H$2,"",Curso[[#This Row],[Estudado]]-15)</f>
        <v/>
      </c>
      <c r="N1974" s="53" t="str">
        <f>IF((Curso[[#This Row],[Estudado]]-30)&lt;$H$2,"",Curso[[#This Row],[Estudado]]-30)</f>
        <v/>
      </c>
      <c r="O1974" s="53" t="str">
        <f>IF((Curso[[#This Row],[Estudado]]-60)&lt;$H$2,"",Curso[[#This Row],[Estudado]]-60)</f>
        <v/>
      </c>
      <c r="P1974" s="53" t="str">
        <f>IF((Curso[[#This Row],[Estudado]]-120)&lt;$H$2,"",Curso[[#This Row],[Estudado]]-120)</f>
        <v/>
      </c>
      <c r="Q1974" s="48"/>
    </row>
    <row r="1975" spans="1:17" x14ac:dyDescent="0.25">
      <c r="A1975" s="44">
        <f t="shared" si="92"/>
        <v>1974</v>
      </c>
      <c r="B1975" s="44" t="s">
        <v>1101</v>
      </c>
      <c r="C1975" s="44" t="s">
        <v>1140</v>
      </c>
      <c r="D1975" s="45">
        <v>0</v>
      </c>
      <c r="E1975" s="44" t="s">
        <v>7</v>
      </c>
      <c r="F1975" s="45">
        <f>Curso[[#This Row],[Tempo]]*$AG$4</f>
        <v>0</v>
      </c>
      <c r="G1975" s="46">
        <f t="shared" si="91"/>
        <v>14.172607379802461</v>
      </c>
      <c r="H1975" s="47">
        <f>_xlfn.XLOOKUP(Curso[[#This Row],[Tempo Progr Acum]],Controle[Tempo Esperado Acum],Controle[Data corrida],,1,1)</f>
        <v>44861</v>
      </c>
      <c r="I1975" s="44"/>
      <c r="J1975" s="48">
        <f ca="1">IF(Curso[[#This Row],[Data Prevista]]&gt;TODAY(),0,IF(Curso[[#This Row],[Data Prevista]]=TODAY(),3,2))</f>
        <v>0</v>
      </c>
      <c r="K1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5" s="53" t="str">
        <f>IF((Curso[[#This Row],[Estudado]]-7)&lt;$H$2,"",Curso[[#This Row],[Estudado]]-7)</f>
        <v/>
      </c>
      <c r="M1975" s="53" t="str">
        <f>IF((Curso[[#This Row],[Estudado]]-15)&lt;$H$2,"",Curso[[#This Row],[Estudado]]-15)</f>
        <v/>
      </c>
      <c r="N1975" s="53" t="str">
        <f>IF((Curso[[#This Row],[Estudado]]-30)&lt;$H$2,"",Curso[[#This Row],[Estudado]]-30)</f>
        <v/>
      </c>
      <c r="O1975" s="53" t="str">
        <f>IF((Curso[[#This Row],[Estudado]]-60)&lt;$H$2,"",Curso[[#This Row],[Estudado]]-60)</f>
        <v/>
      </c>
      <c r="P1975" s="53" t="str">
        <f>IF((Curso[[#This Row],[Estudado]]-120)&lt;$H$2,"",Curso[[#This Row],[Estudado]]-120)</f>
        <v/>
      </c>
      <c r="Q1975" s="48"/>
    </row>
    <row r="1976" spans="1:17" x14ac:dyDescent="0.25">
      <c r="A1976" s="44">
        <f t="shared" si="92"/>
        <v>1975</v>
      </c>
      <c r="B1976" s="44" t="s">
        <v>1101</v>
      </c>
      <c r="C1976" s="44" t="s">
        <v>1141</v>
      </c>
      <c r="D1976" s="45">
        <v>0</v>
      </c>
      <c r="E1976" s="44" t="s">
        <v>7</v>
      </c>
      <c r="F1976" s="45">
        <f>Curso[[#This Row],[Tempo]]*$AG$4</f>
        <v>0</v>
      </c>
      <c r="G1976" s="46">
        <f t="shared" si="91"/>
        <v>14.172607379802461</v>
      </c>
      <c r="H1976" s="47">
        <f>_xlfn.XLOOKUP(Curso[[#This Row],[Tempo Progr Acum]],Controle[Tempo Esperado Acum],Controle[Data corrida],,1,1)</f>
        <v>44861</v>
      </c>
      <c r="I1976" s="44"/>
      <c r="J1976" s="48">
        <f ca="1">IF(Curso[[#This Row],[Data Prevista]]&gt;TODAY(),0,IF(Curso[[#This Row],[Data Prevista]]=TODAY(),3,2))</f>
        <v>0</v>
      </c>
      <c r="K1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6" s="53" t="str">
        <f>IF((Curso[[#This Row],[Estudado]]-7)&lt;$H$2,"",Curso[[#This Row],[Estudado]]-7)</f>
        <v/>
      </c>
      <c r="M1976" s="53" t="str">
        <f>IF((Curso[[#This Row],[Estudado]]-15)&lt;$H$2,"",Curso[[#This Row],[Estudado]]-15)</f>
        <v/>
      </c>
      <c r="N1976" s="53" t="str">
        <f>IF((Curso[[#This Row],[Estudado]]-30)&lt;$H$2,"",Curso[[#This Row],[Estudado]]-30)</f>
        <v/>
      </c>
      <c r="O1976" s="53" t="str">
        <f>IF((Curso[[#This Row],[Estudado]]-60)&lt;$H$2,"",Curso[[#This Row],[Estudado]]-60)</f>
        <v/>
      </c>
      <c r="P1976" s="53" t="str">
        <f>IF((Curso[[#This Row],[Estudado]]-120)&lt;$H$2,"",Curso[[#This Row],[Estudado]]-120)</f>
        <v/>
      </c>
      <c r="Q1976" s="48"/>
    </row>
    <row r="1977" spans="1:17" x14ac:dyDescent="0.25">
      <c r="A1977" s="44">
        <f t="shared" si="92"/>
        <v>1976</v>
      </c>
      <c r="B1977" s="44" t="s">
        <v>1101</v>
      </c>
      <c r="C1977" s="44" t="s">
        <v>1142</v>
      </c>
      <c r="D1977" s="45">
        <v>0</v>
      </c>
      <c r="E1977" s="44" t="s">
        <v>7</v>
      </c>
      <c r="F1977" s="45">
        <f>Curso[[#This Row],[Tempo]]*$AG$4</f>
        <v>0</v>
      </c>
      <c r="G1977" s="46">
        <f t="shared" si="91"/>
        <v>14.172607379802461</v>
      </c>
      <c r="H1977" s="47">
        <f>_xlfn.XLOOKUP(Curso[[#This Row],[Tempo Progr Acum]],Controle[Tempo Esperado Acum],Controle[Data corrida],,1,1)</f>
        <v>44861</v>
      </c>
      <c r="I1977" s="44"/>
      <c r="J1977" s="48">
        <f ca="1">IF(Curso[[#This Row],[Data Prevista]]&gt;TODAY(),0,IF(Curso[[#This Row],[Data Prevista]]=TODAY(),3,2))</f>
        <v>0</v>
      </c>
      <c r="K1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7" s="53" t="str">
        <f>IF((Curso[[#This Row],[Estudado]]-7)&lt;$H$2,"",Curso[[#This Row],[Estudado]]-7)</f>
        <v/>
      </c>
      <c r="M1977" s="53" t="str">
        <f>IF((Curso[[#This Row],[Estudado]]-15)&lt;$H$2,"",Curso[[#This Row],[Estudado]]-15)</f>
        <v/>
      </c>
      <c r="N1977" s="53" t="str">
        <f>IF((Curso[[#This Row],[Estudado]]-30)&lt;$H$2,"",Curso[[#This Row],[Estudado]]-30)</f>
        <v/>
      </c>
      <c r="O1977" s="53" t="str">
        <f>IF((Curso[[#This Row],[Estudado]]-60)&lt;$H$2,"",Curso[[#This Row],[Estudado]]-60)</f>
        <v/>
      </c>
      <c r="P1977" s="53" t="str">
        <f>IF((Curso[[#This Row],[Estudado]]-120)&lt;$H$2,"",Curso[[#This Row],[Estudado]]-120)</f>
        <v/>
      </c>
      <c r="Q1977" s="48"/>
    </row>
    <row r="1978" spans="1:17" x14ac:dyDescent="0.25">
      <c r="A1978" s="44">
        <f t="shared" si="92"/>
        <v>1977</v>
      </c>
      <c r="B1978" s="44" t="s">
        <v>1101</v>
      </c>
      <c r="C1978" s="44" t="s">
        <v>1143</v>
      </c>
      <c r="D1978" s="45">
        <v>4.8495370370370368E-3</v>
      </c>
      <c r="E1978" s="44"/>
      <c r="F1978" s="45">
        <f>Curso[[#This Row],[Tempo]]*$AG$4</f>
        <v>9.6175887888411433E-3</v>
      </c>
      <c r="G1978" s="46">
        <f t="shared" si="91"/>
        <v>14.182224968591301</v>
      </c>
      <c r="H1978" s="47">
        <f>_xlfn.XLOOKUP(Curso[[#This Row],[Tempo Progr Acum]],Controle[Tempo Esperado Acum],Controle[Data corrida],,1,1)</f>
        <v>44861</v>
      </c>
      <c r="I1978" s="44"/>
      <c r="J1978" s="48">
        <f ca="1">IF(Curso[[#This Row],[Data Prevista]]&gt;TODAY(),0,IF(Curso[[#This Row],[Data Prevista]]=TODAY(),3,2))</f>
        <v>0</v>
      </c>
      <c r="K1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8" s="53" t="str">
        <f>IF((Curso[[#This Row],[Estudado]]-7)&lt;$H$2,"",Curso[[#This Row],[Estudado]]-7)</f>
        <v/>
      </c>
      <c r="M1978" s="53" t="str">
        <f>IF((Curso[[#This Row],[Estudado]]-15)&lt;$H$2,"",Curso[[#This Row],[Estudado]]-15)</f>
        <v/>
      </c>
      <c r="N1978" s="53" t="str">
        <f>IF((Curso[[#This Row],[Estudado]]-30)&lt;$H$2,"",Curso[[#This Row],[Estudado]]-30)</f>
        <v/>
      </c>
      <c r="O1978" s="53" t="str">
        <f>IF((Curso[[#This Row],[Estudado]]-60)&lt;$H$2,"",Curso[[#This Row],[Estudado]]-60)</f>
        <v/>
      </c>
      <c r="P1978" s="53" t="str">
        <f>IF((Curso[[#This Row],[Estudado]]-120)&lt;$H$2,"",Curso[[#This Row],[Estudado]]-120)</f>
        <v/>
      </c>
      <c r="Q1978" s="48"/>
    </row>
    <row r="1979" spans="1:17" x14ac:dyDescent="0.25">
      <c r="A1979" s="44">
        <f t="shared" si="92"/>
        <v>1978</v>
      </c>
      <c r="B1979" s="44" t="s">
        <v>1101</v>
      </c>
      <c r="C1979" s="44" t="s">
        <v>1144</v>
      </c>
      <c r="D1979" s="45">
        <v>5.4861111111111117E-3</v>
      </c>
      <c r="E1979" s="44"/>
      <c r="F1979" s="45">
        <f>Curso[[#This Row],[Tempo]]*$AG$4</f>
        <v>1.0880040777829839E-2</v>
      </c>
      <c r="G1979" s="46">
        <f t="shared" si="91"/>
        <v>14.19310500936913</v>
      </c>
      <c r="H1979" s="47">
        <f>_xlfn.XLOOKUP(Curso[[#This Row],[Tempo Progr Acum]],Controle[Tempo Esperado Acum],Controle[Data corrida],,1,1)</f>
        <v>44861</v>
      </c>
      <c r="I1979" s="44"/>
      <c r="J1979" s="48">
        <f ca="1">IF(Curso[[#This Row],[Data Prevista]]&gt;TODAY(),0,IF(Curso[[#This Row],[Data Prevista]]=TODAY(),3,2))</f>
        <v>0</v>
      </c>
      <c r="K1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9" s="53" t="str">
        <f>IF((Curso[[#This Row],[Estudado]]-7)&lt;$H$2,"",Curso[[#This Row],[Estudado]]-7)</f>
        <v/>
      </c>
      <c r="M1979" s="53" t="str">
        <f>IF((Curso[[#This Row],[Estudado]]-15)&lt;$H$2,"",Curso[[#This Row],[Estudado]]-15)</f>
        <v/>
      </c>
      <c r="N1979" s="53" t="str">
        <f>IF((Curso[[#This Row],[Estudado]]-30)&lt;$H$2,"",Curso[[#This Row],[Estudado]]-30)</f>
        <v/>
      </c>
      <c r="O1979" s="53" t="str">
        <f>IF((Curso[[#This Row],[Estudado]]-60)&lt;$H$2,"",Curso[[#This Row],[Estudado]]-60)</f>
        <v/>
      </c>
      <c r="P1979" s="53" t="str">
        <f>IF((Curso[[#This Row],[Estudado]]-120)&lt;$H$2,"",Curso[[#This Row],[Estudado]]-120)</f>
        <v/>
      </c>
      <c r="Q1979" s="48"/>
    </row>
    <row r="1980" spans="1:17" x14ac:dyDescent="0.25">
      <c r="A1980" s="44">
        <f t="shared" si="92"/>
        <v>1979</v>
      </c>
      <c r="B1980" s="44" t="s">
        <v>1101</v>
      </c>
      <c r="C1980" s="44" t="s">
        <v>1145</v>
      </c>
      <c r="D1980" s="45">
        <v>6.5277777777777782E-3</v>
      </c>
      <c r="E1980" s="44"/>
      <c r="F1980" s="45">
        <f>Curso[[#This Row],[Tempo]]*$AG$4</f>
        <v>1.2945871305265885E-2</v>
      </c>
      <c r="G1980" s="46">
        <f t="shared" si="91"/>
        <v>14.206050880674397</v>
      </c>
      <c r="H1980" s="47">
        <f>_xlfn.XLOOKUP(Curso[[#This Row],[Tempo Progr Acum]],Controle[Tempo Esperado Acum],Controle[Data corrida],,1,1)</f>
        <v>44862</v>
      </c>
      <c r="I1980" s="44"/>
      <c r="J1980" s="48">
        <f ca="1">IF(Curso[[#This Row],[Data Prevista]]&gt;TODAY(),0,IF(Curso[[#This Row],[Data Prevista]]=TODAY(),3,2))</f>
        <v>0</v>
      </c>
      <c r="K1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0" s="53" t="str">
        <f>IF((Curso[[#This Row],[Estudado]]-7)&lt;$H$2,"",Curso[[#This Row],[Estudado]]-7)</f>
        <v/>
      </c>
      <c r="M1980" s="53" t="str">
        <f>IF((Curso[[#This Row],[Estudado]]-15)&lt;$H$2,"",Curso[[#This Row],[Estudado]]-15)</f>
        <v/>
      </c>
      <c r="N1980" s="53" t="str">
        <f>IF((Curso[[#This Row],[Estudado]]-30)&lt;$H$2,"",Curso[[#This Row],[Estudado]]-30)</f>
        <v/>
      </c>
      <c r="O1980" s="53" t="str">
        <f>IF((Curso[[#This Row],[Estudado]]-60)&lt;$H$2,"",Curso[[#This Row],[Estudado]]-60)</f>
        <v/>
      </c>
      <c r="P1980" s="53" t="str">
        <f>IF((Curso[[#This Row],[Estudado]]-120)&lt;$H$2,"",Curso[[#This Row],[Estudado]]-120)</f>
        <v/>
      </c>
      <c r="Q1980" s="48"/>
    </row>
    <row r="1981" spans="1:17" x14ac:dyDescent="0.25">
      <c r="A1981" s="44">
        <f t="shared" si="92"/>
        <v>1980</v>
      </c>
      <c r="B1981" s="44" t="s">
        <v>1101</v>
      </c>
      <c r="C1981" s="44" t="s">
        <v>1146</v>
      </c>
      <c r="D1981" s="45">
        <v>4.5023148148148149E-3</v>
      </c>
      <c r="E1981" s="44"/>
      <c r="F1981" s="45">
        <f>Curso[[#This Row],[Tempo]]*$AG$4</f>
        <v>8.9289786130291298E-3</v>
      </c>
      <c r="G1981" s="46">
        <f t="shared" si="91"/>
        <v>14.214979859287427</v>
      </c>
      <c r="H1981" s="47">
        <f>_xlfn.XLOOKUP(Curso[[#This Row],[Tempo Progr Acum]],Controle[Tempo Esperado Acum],Controle[Data corrida],,1,1)</f>
        <v>44862</v>
      </c>
      <c r="I1981" s="44"/>
      <c r="J1981" s="48">
        <f ca="1">IF(Curso[[#This Row],[Data Prevista]]&gt;TODAY(),0,IF(Curso[[#This Row],[Data Prevista]]=TODAY(),3,2))</f>
        <v>0</v>
      </c>
      <c r="K1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1" s="53" t="str">
        <f>IF((Curso[[#This Row],[Estudado]]-7)&lt;$H$2,"",Curso[[#This Row],[Estudado]]-7)</f>
        <v/>
      </c>
      <c r="M1981" s="53" t="str">
        <f>IF((Curso[[#This Row],[Estudado]]-15)&lt;$H$2,"",Curso[[#This Row],[Estudado]]-15)</f>
        <v/>
      </c>
      <c r="N1981" s="53" t="str">
        <f>IF((Curso[[#This Row],[Estudado]]-30)&lt;$H$2,"",Curso[[#This Row],[Estudado]]-30)</f>
        <v/>
      </c>
      <c r="O1981" s="53" t="str">
        <f>IF((Curso[[#This Row],[Estudado]]-60)&lt;$H$2,"",Curso[[#This Row],[Estudado]]-60)</f>
        <v/>
      </c>
      <c r="P1981" s="53" t="str">
        <f>IF((Curso[[#This Row],[Estudado]]-120)&lt;$H$2,"",Curso[[#This Row],[Estudado]]-120)</f>
        <v/>
      </c>
      <c r="Q1981" s="48"/>
    </row>
    <row r="1982" spans="1:17" x14ac:dyDescent="0.25">
      <c r="A1982" s="44">
        <f t="shared" si="92"/>
        <v>1981</v>
      </c>
      <c r="B1982" s="44" t="s">
        <v>1101</v>
      </c>
      <c r="C1982" s="44" t="s">
        <v>1147</v>
      </c>
      <c r="D1982" s="45">
        <v>5.5555555555555558E-3</v>
      </c>
      <c r="E1982" s="44"/>
      <c r="F1982" s="45">
        <f>Curso[[#This Row],[Tempo]]*$AG$4</f>
        <v>1.1017762812992242E-2</v>
      </c>
      <c r="G1982" s="46">
        <f t="shared" si="91"/>
        <v>14.225997622100419</v>
      </c>
      <c r="H1982" s="47">
        <f>_xlfn.XLOOKUP(Curso[[#This Row],[Tempo Progr Acum]],Controle[Tempo Esperado Acum],Controle[Data corrida],,1,1)</f>
        <v>44862</v>
      </c>
      <c r="I1982" s="44"/>
      <c r="J1982" s="48">
        <f ca="1">IF(Curso[[#This Row],[Data Prevista]]&gt;TODAY(),0,IF(Curso[[#This Row],[Data Prevista]]=TODAY(),3,2))</f>
        <v>0</v>
      </c>
      <c r="K1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2" s="53" t="str">
        <f>IF((Curso[[#This Row],[Estudado]]-7)&lt;$H$2,"",Curso[[#This Row],[Estudado]]-7)</f>
        <v/>
      </c>
      <c r="M1982" s="53" t="str">
        <f>IF((Curso[[#This Row],[Estudado]]-15)&lt;$H$2,"",Curso[[#This Row],[Estudado]]-15)</f>
        <v/>
      </c>
      <c r="N1982" s="53" t="str">
        <f>IF((Curso[[#This Row],[Estudado]]-30)&lt;$H$2,"",Curso[[#This Row],[Estudado]]-30)</f>
        <v/>
      </c>
      <c r="O1982" s="53" t="str">
        <f>IF((Curso[[#This Row],[Estudado]]-60)&lt;$H$2,"",Curso[[#This Row],[Estudado]]-60)</f>
        <v/>
      </c>
      <c r="P1982" s="53" t="str">
        <f>IF((Curso[[#This Row],[Estudado]]-120)&lt;$H$2,"",Curso[[#This Row],[Estudado]]-120)</f>
        <v/>
      </c>
      <c r="Q1982" s="48"/>
    </row>
    <row r="1983" spans="1:17" x14ac:dyDescent="0.25">
      <c r="A1983" s="44">
        <f t="shared" si="92"/>
        <v>1982</v>
      </c>
      <c r="B1983" s="44" t="s">
        <v>1101</v>
      </c>
      <c r="C1983" s="44" t="s">
        <v>1148</v>
      </c>
      <c r="D1983" s="45">
        <v>8.1365740740740738E-3</v>
      </c>
      <c r="E1983" s="44"/>
      <c r="F1983" s="45">
        <f>Curso[[#This Row],[Tempo]]*$AG$4</f>
        <v>1.6136431786528221E-2</v>
      </c>
      <c r="G1983" s="46">
        <f t="shared" si="91"/>
        <v>14.242134053886947</v>
      </c>
      <c r="H1983" s="47">
        <f>_xlfn.XLOOKUP(Curso[[#This Row],[Tempo Progr Acum]],Controle[Tempo Esperado Acum],Controle[Data corrida],,1,1)</f>
        <v>44862</v>
      </c>
      <c r="I1983" s="44"/>
      <c r="J1983" s="48">
        <f ca="1">IF(Curso[[#This Row],[Data Prevista]]&gt;TODAY(),0,IF(Curso[[#This Row],[Data Prevista]]=TODAY(),3,2))</f>
        <v>0</v>
      </c>
      <c r="K1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3" s="53" t="str">
        <f>IF((Curso[[#This Row],[Estudado]]-7)&lt;$H$2,"",Curso[[#This Row],[Estudado]]-7)</f>
        <v/>
      </c>
      <c r="M1983" s="53" t="str">
        <f>IF((Curso[[#This Row],[Estudado]]-15)&lt;$H$2,"",Curso[[#This Row],[Estudado]]-15)</f>
        <v/>
      </c>
      <c r="N1983" s="53" t="str">
        <f>IF((Curso[[#This Row],[Estudado]]-30)&lt;$H$2,"",Curso[[#This Row],[Estudado]]-30)</f>
        <v/>
      </c>
      <c r="O1983" s="53" t="str">
        <f>IF((Curso[[#This Row],[Estudado]]-60)&lt;$H$2,"",Curso[[#This Row],[Estudado]]-60)</f>
        <v/>
      </c>
      <c r="P1983" s="53" t="str">
        <f>IF((Curso[[#This Row],[Estudado]]-120)&lt;$H$2,"",Curso[[#This Row],[Estudado]]-120)</f>
        <v/>
      </c>
      <c r="Q1983" s="48"/>
    </row>
    <row r="1984" spans="1:17" x14ac:dyDescent="0.25">
      <c r="A1984" s="44">
        <f t="shared" si="92"/>
        <v>1983</v>
      </c>
      <c r="B1984" s="44" t="s">
        <v>1101</v>
      </c>
      <c r="C1984" s="44" t="s">
        <v>1149</v>
      </c>
      <c r="D1984" s="45">
        <v>7.1874999999999994E-3</v>
      </c>
      <c r="E1984" s="44"/>
      <c r="F1984" s="45">
        <f>Curso[[#This Row],[Tempo]]*$AG$4</f>
        <v>1.4254230639308712E-2</v>
      </c>
      <c r="G1984" s="46">
        <f t="shared" si="91"/>
        <v>14.256388284526254</v>
      </c>
      <c r="H1984" s="47">
        <f>_xlfn.XLOOKUP(Curso[[#This Row],[Tempo Progr Acum]],Controle[Tempo Esperado Acum],Controle[Data corrida],,1,1)</f>
        <v>44862</v>
      </c>
      <c r="I1984" s="44"/>
      <c r="J1984" s="48">
        <f ca="1">IF(Curso[[#This Row],[Data Prevista]]&gt;TODAY(),0,IF(Curso[[#This Row],[Data Prevista]]=TODAY(),3,2))</f>
        <v>0</v>
      </c>
      <c r="K1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4" s="53" t="str">
        <f>IF((Curso[[#This Row],[Estudado]]-7)&lt;$H$2,"",Curso[[#This Row],[Estudado]]-7)</f>
        <v/>
      </c>
      <c r="M1984" s="53" t="str">
        <f>IF((Curso[[#This Row],[Estudado]]-15)&lt;$H$2,"",Curso[[#This Row],[Estudado]]-15)</f>
        <v/>
      </c>
      <c r="N1984" s="53" t="str">
        <f>IF((Curso[[#This Row],[Estudado]]-30)&lt;$H$2,"",Curso[[#This Row],[Estudado]]-30)</f>
        <v/>
      </c>
      <c r="O1984" s="53" t="str">
        <f>IF((Curso[[#This Row],[Estudado]]-60)&lt;$H$2,"",Curso[[#This Row],[Estudado]]-60)</f>
        <v/>
      </c>
      <c r="P1984" s="53" t="str">
        <f>IF((Curso[[#This Row],[Estudado]]-120)&lt;$H$2,"",Curso[[#This Row],[Estudado]]-120)</f>
        <v/>
      </c>
      <c r="Q1984" s="48"/>
    </row>
    <row r="1985" spans="1:17" x14ac:dyDescent="0.25">
      <c r="A1985" s="44">
        <f t="shared" si="92"/>
        <v>1984</v>
      </c>
      <c r="B1985" s="44" t="s">
        <v>1101</v>
      </c>
      <c r="C1985" s="44" t="s">
        <v>1150</v>
      </c>
      <c r="D1985" s="45">
        <v>4.8726851851851856E-3</v>
      </c>
      <c r="E1985" s="44"/>
      <c r="F1985" s="45">
        <f>Curso[[#This Row],[Tempo]]*$AG$4</f>
        <v>9.6634961338952791E-3</v>
      </c>
      <c r="G1985" s="46">
        <f t="shared" si="91"/>
        <v>14.266051780660149</v>
      </c>
      <c r="H1985" s="47">
        <f>_xlfn.XLOOKUP(Curso[[#This Row],[Tempo Progr Acum]],Controle[Tempo Esperado Acum],Controle[Data corrida],,1,1)</f>
        <v>44862</v>
      </c>
      <c r="I1985" s="44"/>
      <c r="J1985" s="48">
        <f ca="1">IF(Curso[[#This Row],[Data Prevista]]&gt;TODAY(),0,IF(Curso[[#This Row],[Data Prevista]]=TODAY(),3,2))</f>
        <v>0</v>
      </c>
      <c r="K1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5" s="53" t="str">
        <f>IF((Curso[[#This Row],[Estudado]]-7)&lt;$H$2,"",Curso[[#This Row],[Estudado]]-7)</f>
        <v/>
      </c>
      <c r="M1985" s="53" t="str">
        <f>IF((Curso[[#This Row],[Estudado]]-15)&lt;$H$2,"",Curso[[#This Row],[Estudado]]-15)</f>
        <v/>
      </c>
      <c r="N1985" s="53" t="str">
        <f>IF((Curso[[#This Row],[Estudado]]-30)&lt;$H$2,"",Curso[[#This Row],[Estudado]]-30)</f>
        <v/>
      </c>
      <c r="O1985" s="53" t="str">
        <f>IF((Curso[[#This Row],[Estudado]]-60)&lt;$H$2,"",Curso[[#This Row],[Estudado]]-60)</f>
        <v/>
      </c>
      <c r="P1985" s="53" t="str">
        <f>IF((Curso[[#This Row],[Estudado]]-120)&lt;$H$2,"",Curso[[#This Row],[Estudado]]-120)</f>
        <v/>
      </c>
      <c r="Q1985" s="48"/>
    </row>
    <row r="1986" spans="1:17" x14ac:dyDescent="0.25">
      <c r="A1986" s="44">
        <f t="shared" si="92"/>
        <v>1985</v>
      </c>
      <c r="B1986" s="44" t="s">
        <v>1101</v>
      </c>
      <c r="C1986" s="44" t="s">
        <v>1151</v>
      </c>
      <c r="D1986" s="45">
        <v>6.145833333333333E-3</v>
      </c>
      <c r="E1986" s="44"/>
      <c r="F1986" s="45">
        <f>Curso[[#This Row],[Tempo]]*$AG$4</f>
        <v>1.2188400111872666E-2</v>
      </c>
      <c r="G1986" s="46">
        <f t="shared" si="91"/>
        <v>14.278240180772022</v>
      </c>
      <c r="H1986" s="47">
        <f>_xlfn.XLOOKUP(Curso[[#This Row],[Tempo Progr Acum]],Controle[Tempo Esperado Acum],Controle[Data corrida],,1,1)</f>
        <v>44862</v>
      </c>
      <c r="I1986" s="44"/>
      <c r="J1986" s="48">
        <f ca="1">IF(Curso[[#This Row],[Data Prevista]]&gt;TODAY(),0,IF(Curso[[#This Row],[Data Prevista]]=TODAY(),3,2))</f>
        <v>0</v>
      </c>
      <c r="K1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6" s="53" t="str">
        <f>IF((Curso[[#This Row],[Estudado]]-7)&lt;$H$2,"",Curso[[#This Row],[Estudado]]-7)</f>
        <v/>
      </c>
      <c r="M1986" s="53" t="str">
        <f>IF((Curso[[#This Row],[Estudado]]-15)&lt;$H$2,"",Curso[[#This Row],[Estudado]]-15)</f>
        <v/>
      </c>
      <c r="N1986" s="53" t="str">
        <f>IF((Curso[[#This Row],[Estudado]]-30)&lt;$H$2,"",Curso[[#This Row],[Estudado]]-30)</f>
        <v/>
      </c>
      <c r="O1986" s="53" t="str">
        <f>IF((Curso[[#This Row],[Estudado]]-60)&lt;$H$2,"",Curso[[#This Row],[Estudado]]-60)</f>
        <v/>
      </c>
      <c r="P1986" s="53" t="str">
        <f>IF((Curso[[#This Row],[Estudado]]-120)&lt;$H$2,"",Curso[[#This Row],[Estudado]]-120)</f>
        <v/>
      </c>
      <c r="Q1986" s="48"/>
    </row>
    <row r="1987" spans="1:17" x14ac:dyDescent="0.25">
      <c r="A1987" s="44">
        <f t="shared" si="92"/>
        <v>1986</v>
      </c>
      <c r="B1987" s="44" t="s">
        <v>1101</v>
      </c>
      <c r="C1987" s="44" t="s">
        <v>1152</v>
      </c>
      <c r="D1987" s="45">
        <v>6.8865740740740736E-3</v>
      </c>
      <c r="E1987" s="44"/>
      <c r="F1987" s="45">
        <f>Curso[[#This Row],[Tempo]]*$AG$4</f>
        <v>1.3657435153604965E-2</v>
      </c>
      <c r="G1987" s="46">
        <f t="shared" si="91"/>
        <v>14.291897615925627</v>
      </c>
      <c r="H1987" s="47">
        <f>_xlfn.XLOOKUP(Curso[[#This Row],[Tempo Progr Acum]],Controle[Tempo Esperado Acum],Controle[Data corrida],,1,1)</f>
        <v>44863</v>
      </c>
      <c r="I1987" s="44"/>
      <c r="J1987" s="48">
        <f ca="1">IF(Curso[[#This Row],[Data Prevista]]&gt;TODAY(),0,IF(Curso[[#This Row],[Data Prevista]]=TODAY(),3,2))</f>
        <v>0</v>
      </c>
      <c r="K1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7" s="53" t="str">
        <f>IF((Curso[[#This Row],[Estudado]]-7)&lt;$H$2,"",Curso[[#This Row],[Estudado]]-7)</f>
        <v/>
      </c>
      <c r="M1987" s="53" t="str">
        <f>IF((Curso[[#This Row],[Estudado]]-15)&lt;$H$2,"",Curso[[#This Row],[Estudado]]-15)</f>
        <v/>
      </c>
      <c r="N1987" s="53" t="str">
        <f>IF((Curso[[#This Row],[Estudado]]-30)&lt;$H$2,"",Curso[[#This Row],[Estudado]]-30)</f>
        <v/>
      </c>
      <c r="O1987" s="53" t="str">
        <f>IF((Curso[[#This Row],[Estudado]]-60)&lt;$H$2,"",Curso[[#This Row],[Estudado]]-60)</f>
        <v/>
      </c>
      <c r="P1987" s="53" t="str">
        <f>IF((Curso[[#This Row],[Estudado]]-120)&lt;$H$2,"",Curso[[#This Row],[Estudado]]-120)</f>
        <v/>
      </c>
      <c r="Q1987" s="48"/>
    </row>
    <row r="1988" spans="1:17" x14ac:dyDescent="0.25">
      <c r="A1988" s="44">
        <f t="shared" si="92"/>
        <v>1987</v>
      </c>
      <c r="B1988" s="44" t="s">
        <v>1101</v>
      </c>
      <c r="C1988" s="44" t="s">
        <v>1153</v>
      </c>
      <c r="D1988" s="45">
        <v>4.5138888888888893E-3</v>
      </c>
      <c r="E1988" s="44"/>
      <c r="F1988" s="45">
        <f>Curso[[#This Row],[Tempo]]*$AG$4</f>
        <v>8.9519322855561977E-3</v>
      </c>
      <c r="G1988" s="46">
        <f t="shared" ref="G1988:G2051" si="93">F1988+G1987</f>
        <v>14.300849548211184</v>
      </c>
      <c r="H1988" s="47">
        <f>_xlfn.XLOOKUP(Curso[[#This Row],[Tempo Progr Acum]],Controle[Tempo Esperado Acum],Controle[Data corrida],,1,1)</f>
        <v>44863</v>
      </c>
      <c r="I1988" s="44"/>
      <c r="J1988" s="48">
        <f ca="1">IF(Curso[[#This Row],[Data Prevista]]&gt;TODAY(),0,IF(Curso[[#This Row],[Data Prevista]]=TODAY(),3,2))</f>
        <v>0</v>
      </c>
      <c r="K1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8" s="53" t="str">
        <f>IF((Curso[[#This Row],[Estudado]]-7)&lt;$H$2,"",Curso[[#This Row],[Estudado]]-7)</f>
        <v/>
      </c>
      <c r="M1988" s="53" t="str">
        <f>IF((Curso[[#This Row],[Estudado]]-15)&lt;$H$2,"",Curso[[#This Row],[Estudado]]-15)</f>
        <v/>
      </c>
      <c r="N1988" s="53" t="str">
        <f>IF((Curso[[#This Row],[Estudado]]-30)&lt;$H$2,"",Curso[[#This Row],[Estudado]]-30)</f>
        <v/>
      </c>
      <c r="O1988" s="53" t="str">
        <f>IF((Curso[[#This Row],[Estudado]]-60)&lt;$H$2,"",Curso[[#This Row],[Estudado]]-60)</f>
        <v/>
      </c>
      <c r="P1988" s="53" t="str">
        <f>IF((Curso[[#This Row],[Estudado]]-120)&lt;$H$2,"",Curso[[#This Row],[Estudado]]-120)</f>
        <v/>
      </c>
      <c r="Q1988" s="48"/>
    </row>
    <row r="1989" spans="1:17" x14ac:dyDescent="0.25">
      <c r="A1989" s="44">
        <f t="shared" si="92"/>
        <v>1988</v>
      </c>
      <c r="B1989" s="44" t="s">
        <v>1101</v>
      </c>
      <c r="C1989" s="44" t="s">
        <v>1154</v>
      </c>
      <c r="D1989" s="45">
        <v>4.0624999999999993E-3</v>
      </c>
      <c r="E1989" s="44"/>
      <c r="F1989" s="45">
        <f>Curso[[#This Row],[Tempo]]*$AG$4</f>
        <v>8.0567390570005747E-3</v>
      </c>
      <c r="G1989" s="46">
        <f t="shared" si="93"/>
        <v>14.308906287268185</v>
      </c>
      <c r="H1989" s="47">
        <f>_xlfn.XLOOKUP(Curso[[#This Row],[Tempo Progr Acum]],Controle[Tempo Esperado Acum],Controle[Data corrida],,1,1)</f>
        <v>44863</v>
      </c>
      <c r="I1989" s="44"/>
      <c r="J1989" s="48">
        <f ca="1">IF(Curso[[#This Row],[Data Prevista]]&gt;TODAY(),0,IF(Curso[[#This Row],[Data Prevista]]=TODAY(),3,2))</f>
        <v>0</v>
      </c>
      <c r="K1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9" s="53" t="str">
        <f>IF((Curso[[#This Row],[Estudado]]-7)&lt;$H$2,"",Curso[[#This Row],[Estudado]]-7)</f>
        <v/>
      </c>
      <c r="M1989" s="53" t="str">
        <f>IF((Curso[[#This Row],[Estudado]]-15)&lt;$H$2,"",Curso[[#This Row],[Estudado]]-15)</f>
        <v/>
      </c>
      <c r="N1989" s="53" t="str">
        <f>IF((Curso[[#This Row],[Estudado]]-30)&lt;$H$2,"",Curso[[#This Row],[Estudado]]-30)</f>
        <v/>
      </c>
      <c r="O1989" s="53" t="str">
        <f>IF((Curso[[#This Row],[Estudado]]-60)&lt;$H$2,"",Curso[[#This Row],[Estudado]]-60)</f>
        <v/>
      </c>
      <c r="P1989" s="53" t="str">
        <f>IF((Curso[[#This Row],[Estudado]]-120)&lt;$H$2,"",Curso[[#This Row],[Estudado]]-120)</f>
        <v/>
      </c>
      <c r="Q1989" s="48"/>
    </row>
    <row r="1990" spans="1:17" x14ac:dyDescent="0.25">
      <c r="A1990" s="44">
        <f t="shared" ref="A1990:A2053" si="94">A1989+1</f>
        <v>1989</v>
      </c>
      <c r="B1990" s="44" t="s">
        <v>1101</v>
      </c>
      <c r="C1990" s="44" t="s">
        <v>1155</v>
      </c>
      <c r="D1990" s="45">
        <v>4.8148148148148152E-3</v>
      </c>
      <c r="E1990" s="44"/>
      <c r="F1990" s="45">
        <f>Curso[[#This Row],[Tempo]]*$AG$4</f>
        <v>9.548727771259943E-3</v>
      </c>
      <c r="G1990" s="46">
        <f t="shared" si="93"/>
        <v>14.318455015039445</v>
      </c>
      <c r="H1990" s="47">
        <f>_xlfn.XLOOKUP(Curso[[#This Row],[Tempo Progr Acum]],Controle[Tempo Esperado Acum],Controle[Data corrida],,1,1)</f>
        <v>44863</v>
      </c>
      <c r="I1990" s="44"/>
      <c r="J1990" s="48">
        <f ca="1">IF(Curso[[#This Row],[Data Prevista]]&gt;TODAY(),0,IF(Curso[[#This Row],[Data Prevista]]=TODAY(),3,2))</f>
        <v>0</v>
      </c>
      <c r="K1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0" s="53" t="str">
        <f>IF((Curso[[#This Row],[Estudado]]-7)&lt;$H$2,"",Curso[[#This Row],[Estudado]]-7)</f>
        <v/>
      </c>
      <c r="M1990" s="53" t="str">
        <f>IF((Curso[[#This Row],[Estudado]]-15)&lt;$H$2,"",Curso[[#This Row],[Estudado]]-15)</f>
        <v/>
      </c>
      <c r="N1990" s="53" t="str">
        <f>IF((Curso[[#This Row],[Estudado]]-30)&lt;$H$2,"",Curso[[#This Row],[Estudado]]-30)</f>
        <v/>
      </c>
      <c r="O1990" s="53" t="str">
        <f>IF((Curso[[#This Row],[Estudado]]-60)&lt;$H$2,"",Curso[[#This Row],[Estudado]]-60)</f>
        <v/>
      </c>
      <c r="P1990" s="53" t="str">
        <f>IF((Curso[[#This Row],[Estudado]]-120)&lt;$H$2,"",Curso[[#This Row],[Estudado]]-120)</f>
        <v/>
      </c>
      <c r="Q1990" s="48"/>
    </row>
    <row r="1991" spans="1:17" x14ac:dyDescent="0.25">
      <c r="A1991" s="44">
        <f t="shared" si="94"/>
        <v>1990</v>
      </c>
      <c r="B1991" s="44" t="s">
        <v>1101</v>
      </c>
      <c r="C1991" s="44" t="s">
        <v>1156</v>
      </c>
      <c r="D1991" s="45">
        <v>1.6203703703703703E-3</v>
      </c>
      <c r="E1991" s="44"/>
      <c r="F1991" s="45">
        <f>Curso[[#This Row],[Tempo]]*$AG$4</f>
        <v>3.2135141537894037E-3</v>
      </c>
      <c r="G1991" s="46">
        <f t="shared" si="93"/>
        <v>14.321668529193234</v>
      </c>
      <c r="H1991" s="47">
        <f>_xlfn.XLOOKUP(Curso[[#This Row],[Tempo Progr Acum]],Controle[Tempo Esperado Acum],Controle[Data corrida],,1,1)</f>
        <v>44863</v>
      </c>
      <c r="I1991" s="44"/>
      <c r="J1991" s="48">
        <f ca="1">IF(Curso[[#This Row],[Data Prevista]]&gt;TODAY(),0,IF(Curso[[#This Row],[Data Prevista]]=TODAY(),3,2))</f>
        <v>0</v>
      </c>
      <c r="K1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1" s="53" t="str">
        <f>IF((Curso[[#This Row],[Estudado]]-7)&lt;$H$2,"",Curso[[#This Row],[Estudado]]-7)</f>
        <v/>
      </c>
      <c r="M1991" s="53" t="str">
        <f>IF((Curso[[#This Row],[Estudado]]-15)&lt;$H$2,"",Curso[[#This Row],[Estudado]]-15)</f>
        <v/>
      </c>
      <c r="N1991" s="53" t="str">
        <f>IF((Curso[[#This Row],[Estudado]]-30)&lt;$H$2,"",Curso[[#This Row],[Estudado]]-30)</f>
        <v/>
      </c>
      <c r="O1991" s="53" t="str">
        <f>IF((Curso[[#This Row],[Estudado]]-60)&lt;$H$2,"",Curso[[#This Row],[Estudado]]-60)</f>
        <v/>
      </c>
      <c r="P1991" s="53" t="str">
        <f>IF((Curso[[#This Row],[Estudado]]-120)&lt;$H$2,"",Curso[[#This Row],[Estudado]]-120)</f>
        <v/>
      </c>
      <c r="Q1991" s="48"/>
    </row>
    <row r="1992" spans="1:17" x14ac:dyDescent="0.25">
      <c r="A1992" s="44">
        <f t="shared" si="94"/>
        <v>1991</v>
      </c>
      <c r="B1992" s="44" t="s">
        <v>1101</v>
      </c>
      <c r="C1992" s="44" t="s">
        <v>1157</v>
      </c>
      <c r="D1992" s="45">
        <v>3.8541666666666668E-3</v>
      </c>
      <c r="E1992" s="44"/>
      <c r="F1992" s="45">
        <f>Curso[[#This Row],[Tempo]]*$AG$4</f>
        <v>7.6435729515133676E-3</v>
      </c>
      <c r="G1992" s="46">
        <f t="shared" si="93"/>
        <v>14.329312102144748</v>
      </c>
      <c r="H1992" s="47">
        <f>_xlfn.XLOOKUP(Curso[[#This Row],[Tempo Progr Acum]],Controle[Tempo Esperado Acum],Controle[Data corrida],,1,1)</f>
        <v>44863</v>
      </c>
      <c r="I1992" s="44"/>
      <c r="J1992" s="48">
        <f ca="1">IF(Curso[[#This Row],[Data Prevista]]&gt;TODAY(),0,IF(Curso[[#This Row],[Data Prevista]]=TODAY(),3,2))</f>
        <v>0</v>
      </c>
      <c r="K1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2" s="53" t="str">
        <f>IF((Curso[[#This Row],[Estudado]]-7)&lt;$H$2,"",Curso[[#This Row],[Estudado]]-7)</f>
        <v/>
      </c>
      <c r="M1992" s="53" t="str">
        <f>IF((Curso[[#This Row],[Estudado]]-15)&lt;$H$2,"",Curso[[#This Row],[Estudado]]-15)</f>
        <v/>
      </c>
      <c r="N1992" s="53" t="str">
        <f>IF((Curso[[#This Row],[Estudado]]-30)&lt;$H$2,"",Curso[[#This Row],[Estudado]]-30)</f>
        <v/>
      </c>
      <c r="O1992" s="53" t="str">
        <f>IF((Curso[[#This Row],[Estudado]]-60)&lt;$H$2,"",Curso[[#This Row],[Estudado]]-60)</f>
        <v/>
      </c>
      <c r="P1992" s="53" t="str">
        <f>IF((Curso[[#This Row],[Estudado]]-120)&lt;$H$2,"",Curso[[#This Row],[Estudado]]-120)</f>
        <v/>
      </c>
      <c r="Q1992" s="48"/>
    </row>
    <row r="1993" spans="1:17" x14ac:dyDescent="0.25">
      <c r="A1993" s="44">
        <f t="shared" si="94"/>
        <v>1992</v>
      </c>
      <c r="B1993" s="44" t="s">
        <v>1101</v>
      </c>
      <c r="C1993" s="44" t="s">
        <v>1158</v>
      </c>
      <c r="D1993" s="45">
        <v>0</v>
      </c>
      <c r="E1993" s="44" t="s">
        <v>7</v>
      </c>
      <c r="F1993" s="45">
        <f>Curso[[#This Row],[Tempo]]*$AG$4</f>
        <v>0</v>
      </c>
      <c r="G1993" s="46">
        <f t="shared" si="93"/>
        <v>14.329312102144748</v>
      </c>
      <c r="H1993" s="47">
        <f>_xlfn.XLOOKUP(Curso[[#This Row],[Tempo Progr Acum]],Controle[Tempo Esperado Acum],Controle[Data corrida],,1,1)</f>
        <v>44863</v>
      </c>
      <c r="I1993" s="44"/>
      <c r="J1993" s="48">
        <f ca="1">IF(Curso[[#This Row],[Data Prevista]]&gt;TODAY(),0,IF(Curso[[#This Row],[Data Prevista]]=TODAY(),3,2))</f>
        <v>0</v>
      </c>
      <c r="K1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3" s="53" t="str">
        <f>IF((Curso[[#This Row],[Estudado]]-7)&lt;$H$2,"",Curso[[#This Row],[Estudado]]-7)</f>
        <v/>
      </c>
      <c r="M1993" s="53" t="str">
        <f>IF((Curso[[#This Row],[Estudado]]-15)&lt;$H$2,"",Curso[[#This Row],[Estudado]]-15)</f>
        <v/>
      </c>
      <c r="N1993" s="53" t="str">
        <f>IF((Curso[[#This Row],[Estudado]]-30)&lt;$H$2,"",Curso[[#This Row],[Estudado]]-30)</f>
        <v/>
      </c>
      <c r="O1993" s="53" t="str">
        <f>IF((Curso[[#This Row],[Estudado]]-60)&lt;$H$2,"",Curso[[#This Row],[Estudado]]-60)</f>
        <v/>
      </c>
      <c r="P1993" s="53" t="str">
        <f>IF((Curso[[#This Row],[Estudado]]-120)&lt;$H$2,"",Curso[[#This Row],[Estudado]]-120)</f>
        <v/>
      </c>
      <c r="Q1993" s="48"/>
    </row>
    <row r="1994" spans="1:17" x14ac:dyDescent="0.25">
      <c r="A1994" s="44">
        <f t="shared" si="94"/>
        <v>1993</v>
      </c>
      <c r="B1994" s="44" t="s">
        <v>1101</v>
      </c>
      <c r="C1994" s="44" t="s">
        <v>1159</v>
      </c>
      <c r="D1994" s="45">
        <v>5.5555555555555558E-3</v>
      </c>
      <c r="E1994" s="44"/>
      <c r="F1994" s="45">
        <f>Curso[[#This Row],[Tempo]]*$AG$4</f>
        <v>1.1017762812992242E-2</v>
      </c>
      <c r="G1994" s="46">
        <f t="shared" si="93"/>
        <v>14.34032986495774</v>
      </c>
      <c r="H1994" s="47">
        <f>_xlfn.XLOOKUP(Curso[[#This Row],[Tempo Progr Acum]],Controle[Tempo Esperado Acum],Controle[Data corrida],,1,1)</f>
        <v>44863</v>
      </c>
      <c r="I1994" s="44"/>
      <c r="J1994" s="48">
        <f ca="1">IF(Curso[[#This Row],[Data Prevista]]&gt;TODAY(),0,IF(Curso[[#This Row],[Data Prevista]]=TODAY(),3,2))</f>
        <v>0</v>
      </c>
      <c r="K1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4" s="53" t="str">
        <f>IF((Curso[[#This Row],[Estudado]]-7)&lt;$H$2,"",Curso[[#This Row],[Estudado]]-7)</f>
        <v/>
      </c>
      <c r="M1994" s="53" t="str">
        <f>IF((Curso[[#This Row],[Estudado]]-15)&lt;$H$2,"",Curso[[#This Row],[Estudado]]-15)</f>
        <v/>
      </c>
      <c r="N1994" s="53" t="str">
        <f>IF((Curso[[#This Row],[Estudado]]-30)&lt;$H$2,"",Curso[[#This Row],[Estudado]]-30)</f>
        <v/>
      </c>
      <c r="O1994" s="53" t="str">
        <f>IF((Curso[[#This Row],[Estudado]]-60)&lt;$H$2,"",Curso[[#This Row],[Estudado]]-60)</f>
        <v/>
      </c>
      <c r="P1994" s="53" t="str">
        <f>IF((Curso[[#This Row],[Estudado]]-120)&lt;$H$2,"",Curso[[#This Row],[Estudado]]-120)</f>
        <v/>
      </c>
      <c r="Q1994" s="48"/>
    </row>
    <row r="1995" spans="1:17" x14ac:dyDescent="0.25">
      <c r="A1995" s="44">
        <f t="shared" si="94"/>
        <v>1994</v>
      </c>
      <c r="B1995" s="44" t="s">
        <v>1101</v>
      </c>
      <c r="C1995" s="44" t="s">
        <v>1160</v>
      </c>
      <c r="D1995" s="45">
        <v>6.0185185185185177E-3</v>
      </c>
      <c r="E1995" s="44"/>
      <c r="F1995" s="45">
        <f>Curso[[#This Row],[Tempo]]*$AG$4</f>
        <v>1.1935909714074927E-2</v>
      </c>
      <c r="G1995" s="46">
        <f t="shared" si="93"/>
        <v>14.352265774671814</v>
      </c>
      <c r="H1995" s="47">
        <f>_xlfn.XLOOKUP(Curso[[#This Row],[Tempo Progr Acum]],Controle[Tempo Esperado Acum],Controle[Data corrida],,1,1)</f>
        <v>44863</v>
      </c>
      <c r="I1995" s="44"/>
      <c r="J1995" s="48">
        <f ca="1">IF(Curso[[#This Row],[Data Prevista]]&gt;TODAY(),0,IF(Curso[[#This Row],[Data Prevista]]=TODAY(),3,2))</f>
        <v>0</v>
      </c>
      <c r="K1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5" s="53" t="str">
        <f>IF((Curso[[#This Row],[Estudado]]-7)&lt;$H$2,"",Curso[[#This Row],[Estudado]]-7)</f>
        <v/>
      </c>
      <c r="M1995" s="53" t="str">
        <f>IF((Curso[[#This Row],[Estudado]]-15)&lt;$H$2,"",Curso[[#This Row],[Estudado]]-15)</f>
        <v/>
      </c>
      <c r="N1995" s="53" t="str">
        <f>IF((Curso[[#This Row],[Estudado]]-30)&lt;$H$2,"",Curso[[#This Row],[Estudado]]-30)</f>
        <v/>
      </c>
      <c r="O1995" s="53" t="str">
        <f>IF((Curso[[#This Row],[Estudado]]-60)&lt;$H$2,"",Curso[[#This Row],[Estudado]]-60)</f>
        <v/>
      </c>
      <c r="P1995" s="53" t="str">
        <f>IF((Curso[[#This Row],[Estudado]]-120)&lt;$H$2,"",Curso[[#This Row],[Estudado]]-120)</f>
        <v/>
      </c>
      <c r="Q1995" s="48"/>
    </row>
    <row r="1996" spans="1:17" x14ac:dyDescent="0.25">
      <c r="A1996" s="44">
        <f t="shared" si="94"/>
        <v>1995</v>
      </c>
      <c r="B1996" s="44" t="s">
        <v>1101</v>
      </c>
      <c r="C1996" s="44" t="s">
        <v>1161</v>
      </c>
      <c r="D1996" s="45">
        <v>5.1967592592592595E-3</v>
      </c>
      <c r="E1996" s="44"/>
      <c r="F1996" s="45">
        <f>Curso[[#This Row],[Tempo]]*$AG$4</f>
        <v>1.030619896465316E-2</v>
      </c>
      <c r="G1996" s="46">
        <f t="shared" si="93"/>
        <v>14.362571973636467</v>
      </c>
      <c r="H1996" s="47">
        <f>_xlfn.XLOOKUP(Curso[[#This Row],[Tempo Progr Acum]],Controle[Tempo Esperado Acum],Controle[Data corrida],,1,1)</f>
        <v>44863</v>
      </c>
      <c r="I1996" s="44"/>
      <c r="J1996" s="48">
        <f ca="1">IF(Curso[[#This Row],[Data Prevista]]&gt;TODAY(),0,IF(Curso[[#This Row],[Data Prevista]]=TODAY(),3,2))</f>
        <v>0</v>
      </c>
      <c r="K1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6" s="53" t="str">
        <f>IF((Curso[[#This Row],[Estudado]]-7)&lt;$H$2,"",Curso[[#This Row],[Estudado]]-7)</f>
        <v/>
      </c>
      <c r="M1996" s="53" t="str">
        <f>IF((Curso[[#This Row],[Estudado]]-15)&lt;$H$2,"",Curso[[#This Row],[Estudado]]-15)</f>
        <v/>
      </c>
      <c r="N1996" s="53" t="str">
        <f>IF((Curso[[#This Row],[Estudado]]-30)&lt;$H$2,"",Curso[[#This Row],[Estudado]]-30)</f>
        <v/>
      </c>
      <c r="O1996" s="53" t="str">
        <f>IF((Curso[[#This Row],[Estudado]]-60)&lt;$H$2,"",Curso[[#This Row],[Estudado]]-60)</f>
        <v/>
      </c>
      <c r="P1996" s="53" t="str">
        <f>IF((Curso[[#This Row],[Estudado]]-120)&lt;$H$2,"",Curso[[#This Row],[Estudado]]-120)</f>
        <v/>
      </c>
      <c r="Q1996" s="48"/>
    </row>
    <row r="1997" spans="1:17" x14ac:dyDescent="0.25">
      <c r="A1997" s="44">
        <f t="shared" si="94"/>
        <v>1996</v>
      </c>
      <c r="B1997" s="44" t="s">
        <v>1101</v>
      </c>
      <c r="C1997" s="44" t="s">
        <v>1162</v>
      </c>
      <c r="D1997" s="45">
        <v>8.3101851851851861E-3</v>
      </c>
      <c r="E1997" s="44"/>
      <c r="F1997" s="45">
        <f>Curso[[#This Row],[Tempo]]*$AG$4</f>
        <v>1.6480736874434229E-2</v>
      </c>
      <c r="G1997" s="46">
        <f t="shared" si="93"/>
        <v>14.379052710510901</v>
      </c>
      <c r="H1997" s="47">
        <f>_xlfn.XLOOKUP(Curso[[#This Row],[Tempo Progr Acum]],Controle[Tempo Esperado Acum],Controle[Data corrida],,1,1)</f>
        <v>44865</v>
      </c>
      <c r="I1997" s="44"/>
      <c r="J1997" s="48">
        <f ca="1">IF(Curso[[#This Row],[Data Prevista]]&gt;TODAY(),0,IF(Curso[[#This Row],[Data Prevista]]=TODAY(),3,2))</f>
        <v>0</v>
      </c>
      <c r="K1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7" s="53" t="str">
        <f>IF((Curso[[#This Row],[Estudado]]-7)&lt;$H$2,"",Curso[[#This Row],[Estudado]]-7)</f>
        <v/>
      </c>
      <c r="M1997" s="53" t="str">
        <f>IF((Curso[[#This Row],[Estudado]]-15)&lt;$H$2,"",Curso[[#This Row],[Estudado]]-15)</f>
        <v/>
      </c>
      <c r="N1997" s="53" t="str">
        <f>IF((Curso[[#This Row],[Estudado]]-30)&lt;$H$2,"",Curso[[#This Row],[Estudado]]-30)</f>
        <v/>
      </c>
      <c r="O1997" s="53" t="str">
        <f>IF((Curso[[#This Row],[Estudado]]-60)&lt;$H$2,"",Curso[[#This Row],[Estudado]]-60)</f>
        <v/>
      </c>
      <c r="P1997" s="53" t="str">
        <f>IF((Curso[[#This Row],[Estudado]]-120)&lt;$H$2,"",Curso[[#This Row],[Estudado]]-120)</f>
        <v/>
      </c>
      <c r="Q1997" s="48"/>
    </row>
    <row r="1998" spans="1:17" x14ac:dyDescent="0.25">
      <c r="A1998" s="44">
        <f t="shared" si="94"/>
        <v>1997</v>
      </c>
      <c r="B1998" s="44" t="s">
        <v>1101</v>
      </c>
      <c r="C1998" s="44" t="s">
        <v>1163</v>
      </c>
      <c r="D1998" s="45">
        <v>4.5023148148148149E-3</v>
      </c>
      <c r="E1998" s="44"/>
      <c r="F1998" s="45">
        <f>Curso[[#This Row],[Tempo]]*$AG$4</f>
        <v>8.9289786130291298E-3</v>
      </c>
      <c r="G1998" s="46">
        <f t="shared" si="93"/>
        <v>14.387981689123931</v>
      </c>
      <c r="H1998" s="47">
        <f>_xlfn.XLOOKUP(Curso[[#This Row],[Tempo Progr Acum]],Controle[Tempo Esperado Acum],Controle[Data corrida],,1,1)</f>
        <v>44865</v>
      </c>
      <c r="I1998" s="44"/>
      <c r="J1998" s="48">
        <f ca="1">IF(Curso[[#This Row],[Data Prevista]]&gt;TODAY(),0,IF(Curso[[#This Row],[Data Prevista]]=TODAY(),3,2))</f>
        <v>0</v>
      </c>
      <c r="K1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8" s="53" t="str">
        <f>IF((Curso[[#This Row],[Estudado]]-7)&lt;$H$2,"",Curso[[#This Row],[Estudado]]-7)</f>
        <v/>
      </c>
      <c r="M1998" s="53" t="str">
        <f>IF((Curso[[#This Row],[Estudado]]-15)&lt;$H$2,"",Curso[[#This Row],[Estudado]]-15)</f>
        <v/>
      </c>
      <c r="N1998" s="53" t="str">
        <f>IF((Curso[[#This Row],[Estudado]]-30)&lt;$H$2,"",Curso[[#This Row],[Estudado]]-30)</f>
        <v/>
      </c>
      <c r="O1998" s="53" t="str">
        <f>IF((Curso[[#This Row],[Estudado]]-60)&lt;$H$2,"",Curso[[#This Row],[Estudado]]-60)</f>
        <v/>
      </c>
      <c r="P1998" s="53" t="str">
        <f>IF((Curso[[#This Row],[Estudado]]-120)&lt;$H$2,"",Curso[[#This Row],[Estudado]]-120)</f>
        <v/>
      </c>
      <c r="Q1998" s="48"/>
    </row>
    <row r="1999" spans="1:17" x14ac:dyDescent="0.25">
      <c r="A1999" s="44">
        <f t="shared" si="94"/>
        <v>1998</v>
      </c>
      <c r="B1999" s="44" t="s">
        <v>1101</v>
      </c>
      <c r="C1999" s="44" t="s">
        <v>1164</v>
      </c>
      <c r="D1999" s="45">
        <v>5.185185185185185E-3</v>
      </c>
      <c r="E1999" s="44"/>
      <c r="F1999" s="45">
        <f>Curso[[#This Row],[Tempo]]*$AG$4</f>
        <v>1.0283245292126092E-2</v>
      </c>
      <c r="G1999" s="46">
        <f t="shared" si="93"/>
        <v>14.398264934416057</v>
      </c>
      <c r="H1999" s="47">
        <f>_xlfn.XLOOKUP(Curso[[#This Row],[Tempo Progr Acum]],Controle[Tempo Esperado Acum],Controle[Data corrida],,1,1)</f>
        <v>44865</v>
      </c>
      <c r="I1999" s="44"/>
      <c r="J1999" s="48">
        <f ca="1">IF(Curso[[#This Row],[Data Prevista]]&gt;TODAY(),0,IF(Curso[[#This Row],[Data Prevista]]=TODAY(),3,2))</f>
        <v>0</v>
      </c>
      <c r="K1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9" s="53" t="str">
        <f>IF((Curso[[#This Row],[Estudado]]-7)&lt;$H$2,"",Curso[[#This Row],[Estudado]]-7)</f>
        <v/>
      </c>
      <c r="M1999" s="53" t="str">
        <f>IF((Curso[[#This Row],[Estudado]]-15)&lt;$H$2,"",Curso[[#This Row],[Estudado]]-15)</f>
        <v/>
      </c>
      <c r="N1999" s="53" t="str">
        <f>IF((Curso[[#This Row],[Estudado]]-30)&lt;$H$2,"",Curso[[#This Row],[Estudado]]-30)</f>
        <v/>
      </c>
      <c r="O1999" s="53" t="str">
        <f>IF((Curso[[#This Row],[Estudado]]-60)&lt;$H$2,"",Curso[[#This Row],[Estudado]]-60)</f>
        <v/>
      </c>
      <c r="P1999" s="53" t="str">
        <f>IF((Curso[[#This Row],[Estudado]]-120)&lt;$H$2,"",Curso[[#This Row],[Estudado]]-120)</f>
        <v/>
      </c>
      <c r="Q1999" s="48"/>
    </row>
    <row r="2000" spans="1:17" x14ac:dyDescent="0.25">
      <c r="A2000" s="44">
        <f t="shared" si="94"/>
        <v>1999</v>
      </c>
      <c r="B2000" s="44" t="s">
        <v>1101</v>
      </c>
      <c r="C2000" s="44" t="s">
        <v>1165</v>
      </c>
      <c r="D2000" s="45">
        <v>3.7731481481481483E-3</v>
      </c>
      <c r="E2000" s="44"/>
      <c r="F2000" s="45">
        <f>Curso[[#This Row],[Tempo]]*$AG$4</f>
        <v>7.4828972438238973E-3</v>
      </c>
      <c r="G2000" s="46">
        <f t="shared" si="93"/>
        <v>14.40574783165988</v>
      </c>
      <c r="H2000" s="47">
        <f>_xlfn.XLOOKUP(Curso[[#This Row],[Tempo Progr Acum]],Controle[Tempo Esperado Acum],Controle[Data corrida],,1,1)</f>
        <v>44865</v>
      </c>
      <c r="I2000" s="44"/>
      <c r="J2000" s="48">
        <f ca="1">IF(Curso[[#This Row],[Data Prevista]]&gt;TODAY(),0,IF(Curso[[#This Row],[Data Prevista]]=TODAY(),3,2))</f>
        <v>0</v>
      </c>
      <c r="K2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0" s="53" t="str">
        <f>IF((Curso[[#This Row],[Estudado]]-7)&lt;$H$2,"",Curso[[#This Row],[Estudado]]-7)</f>
        <v/>
      </c>
      <c r="M2000" s="53" t="str">
        <f>IF((Curso[[#This Row],[Estudado]]-15)&lt;$H$2,"",Curso[[#This Row],[Estudado]]-15)</f>
        <v/>
      </c>
      <c r="N2000" s="53" t="str">
        <f>IF((Curso[[#This Row],[Estudado]]-30)&lt;$H$2,"",Curso[[#This Row],[Estudado]]-30)</f>
        <v/>
      </c>
      <c r="O2000" s="53" t="str">
        <f>IF((Curso[[#This Row],[Estudado]]-60)&lt;$H$2,"",Curso[[#This Row],[Estudado]]-60)</f>
        <v/>
      </c>
      <c r="P2000" s="53" t="str">
        <f>IF((Curso[[#This Row],[Estudado]]-120)&lt;$H$2,"",Curso[[#This Row],[Estudado]]-120)</f>
        <v/>
      </c>
      <c r="Q2000" s="48"/>
    </row>
    <row r="2001" spans="1:17" x14ac:dyDescent="0.25">
      <c r="A2001" s="44">
        <f t="shared" si="94"/>
        <v>2000</v>
      </c>
      <c r="B2001" s="44" t="s">
        <v>1101</v>
      </c>
      <c r="C2001" s="44" t="s">
        <v>1166</v>
      </c>
      <c r="D2001" s="45">
        <v>2.5115740740740741E-3</v>
      </c>
      <c r="E2001" s="44"/>
      <c r="F2001" s="45">
        <f>Curso[[#This Row],[Tempo]]*$AG$4</f>
        <v>4.9809469383735759E-3</v>
      </c>
      <c r="G2001" s="46">
        <f t="shared" si="93"/>
        <v>14.410728778598253</v>
      </c>
      <c r="H2001" s="47">
        <f>_xlfn.XLOOKUP(Curso[[#This Row],[Tempo Progr Acum]],Controle[Tempo Esperado Acum],Controle[Data corrida],,1,1)</f>
        <v>44865</v>
      </c>
      <c r="I2001" s="44"/>
      <c r="J2001" s="48">
        <f ca="1">IF(Curso[[#This Row],[Data Prevista]]&gt;TODAY(),0,IF(Curso[[#This Row],[Data Prevista]]=TODAY(),3,2))</f>
        <v>0</v>
      </c>
      <c r="K2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1" s="53" t="str">
        <f>IF((Curso[[#This Row],[Estudado]]-7)&lt;$H$2,"",Curso[[#This Row],[Estudado]]-7)</f>
        <v/>
      </c>
      <c r="M2001" s="53" t="str">
        <f>IF((Curso[[#This Row],[Estudado]]-15)&lt;$H$2,"",Curso[[#This Row],[Estudado]]-15)</f>
        <v/>
      </c>
      <c r="N2001" s="53" t="str">
        <f>IF((Curso[[#This Row],[Estudado]]-30)&lt;$H$2,"",Curso[[#This Row],[Estudado]]-30)</f>
        <v/>
      </c>
      <c r="O2001" s="53" t="str">
        <f>IF((Curso[[#This Row],[Estudado]]-60)&lt;$H$2,"",Curso[[#This Row],[Estudado]]-60)</f>
        <v/>
      </c>
      <c r="P2001" s="53" t="str">
        <f>IF((Curso[[#This Row],[Estudado]]-120)&lt;$H$2,"",Curso[[#This Row],[Estudado]]-120)</f>
        <v/>
      </c>
      <c r="Q2001" s="48"/>
    </row>
    <row r="2002" spans="1:17" x14ac:dyDescent="0.25">
      <c r="A2002" s="44">
        <f t="shared" si="94"/>
        <v>2001</v>
      </c>
      <c r="B2002" s="44" t="s">
        <v>1101</v>
      </c>
      <c r="C2002" s="44" t="s">
        <v>1167</v>
      </c>
      <c r="D2002" s="45">
        <v>5.0694444444444441E-3</v>
      </c>
      <c r="E2002" s="44"/>
      <c r="F2002" s="45">
        <f>Curso[[#This Row],[Tempo]]*$AG$4</f>
        <v>1.005370856685542E-2</v>
      </c>
      <c r="G2002" s="46">
        <f t="shared" si="93"/>
        <v>14.420782487165109</v>
      </c>
      <c r="H2002" s="47">
        <f>_xlfn.XLOOKUP(Curso[[#This Row],[Tempo Progr Acum]],Controle[Tempo Esperado Acum],Controle[Data corrida],,1,1)</f>
        <v>44865</v>
      </c>
      <c r="I2002" s="44"/>
      <c r="J2002" s="48">
        <f ca="1">IF(Curso[[#This Row],[Data Prevista]]&gt;TODAY(),0,IF(Curso[[#This Row],[Data Prevista]]=TODAY(),3,2))</f>
        <v>0</v>
      </c>
      <c r="K2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2" s="53" t="str">
        <f>IF((Curso[[#This Row],[Estudado]]-7)&lt;$H$2,"",Curso[[#This Row],[Estudado]]-7)</f>
        <v/>
      </c>
      <c r="M2002" s="53" t="str">
        <f>IF((Curso[[#This Row],[Estudado]]-15)&lt;$H$2,"",Curso[[#This Row],[Estudado]]-15)</f>
        <v/>
      </c>
      <c r="N2002" s="53" t="str">
        <f>IF((Curso[[#This Row],[Estudado]]-30)&lt;$H$2,"",Curso[[#This Row],[Estudado]]-30)</f>
        <v/>
      </c>
      <c r="O2002" s="53" t="str">
        <f>IF((Curso[[#This Row],[Estudado]]-60)&lt;$H$2,"",Curso[[#This Row],[Estudado]]-60)</f>
        <v/>
      </c>
      <c r="P2002" s="53" t="str">
        <f>IF((Curso[[#This Row],[Estudado]]-120)&lt;$H$2,"",Curso[[#This Row],[Estudado]]-120)</f>
        <v/>
      </c>
      <c r="Q2002" s="48"/>
    </row>
    <row r="2003" spans="1:17" x14ac:dyDescent="0.25">
      <c r="A2003" s="44">
        <f t="shared" si="94"/>
        <v>2002</v>
      </c>
      <c r="B2003" s="44" t="s">
        <v>1101</v>
      </c>
      <c r="C2003" s="44" t="s">
        <v>1168</v>
      </c>
      <c r="D2003" s="45">
        <v>4.6990740740740743E-3</v>
      </c>
      <c r="E2003" s="44"/>
      <c r="F2003" s="45">
        <f>Curso[[#This Row],[Tempo]]*$AG$4</f>
        <v>9.3191910459892707E-3</v>
      </c>
      <c r="G2003" s="46">
        <f t="shared" si="93"/>
        <v>14.430101678211098</v>
      </c>
      <c r="H2003" s="47">
        <f>_xlfn.XLOOKUP(Curso[[#This Row],[Tempo Progr Acum]],Controle[Tempo Esperado Acum],Controle[Data corrida],,1,1)</f>
        <v>44865</v>
      </c>
      <c r="I2003" s="44"/>
      <c r="J2003" s="48">
        <f ca="1">IF(Curso[[#This Row],[Data Prevista]]&gt;TODAY(),0,IF(Curso[[#This Row],[Data Prevista]]=TODAY(),3,2))</f>
        <v>0</v>
      </c>
      <c r="K2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3" s="53" t="str">
        <f>IF((Curso[[#This Row],[Estudado]]-7)&lt;$H$2,"",Curso[[#This Row],[Estudado]]-7)</f>
        <v/>
      </c>
      <c r="M2003" s="53" t="str">
        <f>IF((Curso[[#This Row],[Estudado]]-15)&lt;$H$2,"",Curso[[#This Row],[Estudado]]-15)</f>
        <v/>
      </c>
      <c r="N2003" s="53" t="str">
        <f>IF((Curso[[#This Row],[Estudado]]-30)&lt;$H$2,"",Curso[[#This Row],[Estudado]]-30)</f>
        <v/>
      </c>
      <c r="O2003" s="53" t="str">
        <f>IF((Curso[[#This Row],[Estudado]]-60)&lt;$H$2,"",Curso[[#This Row],[Estudado]]-60)</f>
        <v/>
      </c>
      <c r="P2003" s="53" t="str">
        <f>IF((Curso[[#This Row],[Estudado]]-120)&lt;$H$2,"",Curso[[#This Row],[Estudado]]-120)</f>
        <v/>
      </c>
      <c r="Q2003" s="48"/>
    </row>
    <row r="2004" spans="1:17" x14ac:dyDescent="0.25">
      <c r="A2004" s="44">
        <f t="shared" si="94"/>
        <v>2003</v>
      </c>
      <c r="B2004" s="44" t="s">
        <v>1101</v>
      </c>
      <c r="C2004" s="44" t="s">
        <v>1169</v>
      </c>
      <c r="D2004" s="45">
        <v>8.2523148148148148E-3</v>
      </c>
      <c r="E2004" s="44"/>
      <c r="F2004" s="45">
        <f>Curso[[#This Row],[Tempo]]*$AG$4</f>
        <v>1.6365968511798893E-2</v>
      </c>
      <c r="G2004" s="46">
        <f t="shared" si="93"/>
        <v>14.446467646722898</v>
      </c>
      <c r="H2004" s="47">
        <f>_xlfn.XLOOKUP(Curso[[#This Row],[Tempo Progr Acum]],Controle[Tempo Esperado Acum],Controle[Data corrida],,1,1)</f>
        <v>44865</v>
      </c>
      <c r="I2004" s="44"/>
      <c r="J2004" s="48">
        <f ca="1">IF(Curso[[#This Row],[Data Prevista]]&gt;TODAY(),0,IF(Curso[[#This Row],[Data Prevista]]=TODAY(),3,2))</f>
        <v>0</v>
      </c>
      <c r="K2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4" s="53" t="str">
        <f>IF((Curso[[#This Row],[Estudado]]-7)&lt;$H$2,"",Curso[[#This Row],[Estudado]]-7)</f>
        <v/>
      </c>
      <c r="M2004" s="53" t="str">
        <f>IF((Curso[[#This Row],[Estudado]]-15)&lt;$H$2,"",Curso[[#This Row],[Estudado]]-15)</f>
        <v/>
      </c>
      <c r="N2004" s="53" t="str">
        <f>IF((Curso[[#This Row],[Estudado]]-30)&lt;$H$2,"",Curso[[#This Row],[Estudado]]-30)</f>
        <v/>
      </c>
      <c r="O2004" s="53" t="str">
        <f>IF((Curso[[#This Row],[Estudado]]-60)&lt;$H$2,"",Curso[[#This Row],[Estudado]]-60)</f>
        <v/>
      </c>
      <c r="P2004" s="53" t="str">
        <f>IF((Curso[[#This Row],[Estudado]]-120)&lt;$H$2,"",Curso[[#This Row],[Estudado]]-120)</f>
        <v/>
      </c>
      <c r="Q2004" s="48"/>
    </row>
    <row r="2005" spans="1:17" x14ac:dyDescent="0.25">
      <c r="A2005" s="44">
        <f t="shared" si="94"/>
        <v>2004</v>
      </c>
      <c r="B2005" s="44" t="s">
        <v>1101</v>
      </c>
      <c r="C2005" s="44" t="s">
        <v>1170</v>
      </c>
      <c r="D2005" s="45">
        <v>6.168981481481481E-3</v>
      </c>
      <c r="E2005" s="44"/>
      <c r="F2005" s="45">
        <f>Curso[[#This Row],[Tempo]]*$AG$4</f>
        <v>1.22343074569268E-2</v>
      </c>
      <c r="G2005" s="46">
        <f t="shared" si="93"/>
        <v>14.458701954179825</v>
      </c>
      <c r="H2005" s="47">
        <f>_xlfn.XLOOKUP(Curso[[#This Row],[Tempo Progr Acum]],Controle[Tempo Esperado Acum],Controle[Data corrida],,1,1)</f>
        <v>44866</v>
      </c>
      <c r="I2005" s="44"/>
      <c r="J2005" s="48">
        <f ca="1">IF(Curso[[#This Row],[Data Prevista]]&gt;TODAY(),0,IF(Curso[[#This Row],[Data Prevista]]=TODAY(),3,2))</f>
        <v>0</v>
      </c>
      <c r="K2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5" s="53" t="str">
        <f>IF((Curso[[#This Row],[Estudado]]-7)&lt;$H$2,"",Curso[[#This Row],[Estudado]]-7)</f>
        <v/>
      </c>
      <c r="M2005" s="53" t="str">
        <f>IF((Curso[[#This Row],[Estudado]]-15)&lt;$H$2,"",Curso[[#This Row],[Estudado]]-15)</f>
        <v/>
      </c>
      <c r="N2005" s="53" t="str">
        <f>IF((Curso[[#This Row],[Estudado]]-30)&lt;$H$2,"",Curso[[#This Row],[Estudado]]-30)</f>
        <v/>
      </c>
      <c r="O2005" s="53" t="str">
        <f>IF((Curso[[#This Row],[Estudado]]-60)&lt;$H$2,"",Curso[[#This Row],[Estudado]]-60)</f>
        <v/>
      </c>
      <c r="P2005" s="53" t="str">
        <f>IF((Curso[[#This Row],[Estudado]]-120)&lt;$H$2,"",Curso[[#This Row],[Estudado]]-120)</f>
        <v/>
      </c>
      <c r="Q2005" s="48"/>
    </row>
    <row r="2006" spans="1:17" x14ac:dyDescent="0.25">
      <c r="A2006" s="44">
        <f t="shared" si="94"/>
        <v>2005</v>
      </c>
      <c r="B2006" s="44" t="s">
        <v>1101</v>
      </c>
      <c r="C2006" s="44" t="s">
        <v>1171</v>
      </c>
      <c r="D2006" s="45">
        <v>2.8356481481481479E-3</v>
      </c>
      <c r="E2006" s="44"/>
      <c r="F2006" s="45">
        <f>Curso[[#This Row],[Tempo]]*$AG$4</f>
        <v>5.6236497691314561E-3</v>
      </c>
      <c r="G2006" s="46">
        <f t="shared" si="93"/>
        <v>14.464325603948955</v>
      </c>
      <c r="H2006" s="47">
        <f>_xlfn.XLOOKUP(Curso[[#This Row],[Tempo Progr Acum]],Controle[Tempo Esperado Acum],Controle[Data corrida],,1,1)</f>
        <v>44866</v>
      </c>
      <c r="I2006" s="44"/>
      <c r="J2006" s="48">
        <f ca="1">IF(Curso[[#This Row],[Data Prevista]]&gt;TODAY(),0,IF(Curso[[#This Row],[Data Prevista]]=TODAY(),3,2))</f>
        <v>0</v>
      </c>
      <c r="K2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6" s="53" t="str">
        <f>IF((Curso[[#This Row],[Estudado]]-7)&lt;$H$2,"",Curso[[#This Row],[Estudado]]-7)</f>
        <v/>
      </c>
      <c r="M2006" s="53" t="str">
        <f>IF((Curso[[#This Row],[Estudado]]-15)&lt;$H$2,"",Curso[[#This Row],[Estudado]]-15)</f>
        <v/>
      </c>
      <c r="N2006" s="53" t="str">
        <f>IF((Curso[[#This Row],[Estudado]]-30)&lt;$H$2,"",Curso[[#This Row],[Estudado]]-30)</f>
        <v/>
      </c>
      <c r="O2006" s="53" t="str">
        <f>IF((Curso[[#This Row],[Estudado]]-60)&lt;$H$2,"",Curso[[#This Row],[Estudado]]-60)</f>
        <v/>
      </c>
      <c r="P2006" s="53" t="str">
        <f>IF((Curso[[#This Row],[Estudado]]-120)&lt;$H$2,"",Curso[[#This Row],[Estudado]]-120)</f>
        <v/>
      </c>
      <c r="Q2006" s="48"/>
    </row>
    <row r="2007" spans="1:17" x14ac:dyDescent="0.25">
      <c r="A2007" s="44">
        <f t="shared" si="94"/>
        <v>2006</v>
      </c>
      <c r="B2007" s="44" t="s">
        <v>1101</v>
      </c>
      <c r="C2007" s="44" t="s">
        <v>68</v>
      </c>
      <c r="D2007" s="45">
        <v>0</v>
      </c>
      <c r="E2007" s="44" t="s">
        <v>69</v>
      </c>
      <c r="F2007" s="45">
        <f>Curso[[#This Row],[Tempo]]*$AG$4</f>
        <v>0</v>
      </c>
      <c r="G2007" s="46">
        <f t="shared" si="93"/>
        <v>14.464325603948955</v>
      </c>
      <c r="H2007" s="47">
        <f>_xlfn.XLOOKUP(Curso[[#This Row],[Tempo Progr Acum]],Controle[Tempo Esperado Acum],Controle[Data corrida],,1,1)</f>
        <v>44866</v>
      </c>
      <c r="I2007" s="44"/>
      <c r="J2007" s="48">
        <f ca="1">IF(Curso[[#This Row],[Data Prevista]]&gt;TODAY(),0,IF(Curso[[#This Row],[Data Prevista]]=TODAY(),3,2))</f>
        <v>0</v>
      </c>
      <c r="K2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7" s="53" t="str">
        <f>IF((Curso[[#This Row],[Estudado]]-7)&lt;$H$2,"",Curso[[#This Row],[Estudado]]-7)</f>
        <v/>
      </c>
      <c r="M2007" s="53" t="str">
        <f>IF((Curso[[#This Row],[Estudado]]-15)&lt;$H$2,"",Curso[[#This Row],[Estudado]]-15)</f>
        <v/>
      </c>
      <c r="N2007" s="53" t="str">
        <f>IF((Curso[[#This Row],[Estudado]]-30)&lt;$H$2,"",Curso[[#This Row],[Estudado]]-30)</f>
        <v/>
      </c>
      <c r="O2007" s="53" t="str">
        <f>IF((Curso[[#This Row],[Estudado]]-60)&lt;$H$2,"",Curso[[#This Row],[Estudado]]-60)</f>
        <v/>
      </c>
      <c r="P2007" s="53" t="str">
        <f>IF((Curso[[#This Row],[Estudado]]-120)&lt;$H$2,"",Curso[[#This Row],[Estudado]]-120)</f>
        <v/>
      </c>
      <c r="Q2007" s="48"/>
    </row>
    <row r="2008" spans="1:17" x14ac:dyDescent="0.25">
      <c r="A2008" s="44">
        <f t="shared" si="94"/>
        <v>2007</v>
      </c>
      <c r="B2008" s="44" t="s">
        <v>1101</v>
      </c>
      <c r="C2008" s="44" t="s">
        <v>70</v>
      </c>
      <c r="D2008" s="45">
        <v>0</v>
      </c>
      <c r="E2008" s="44" t="s">
        <v>7</v>
      </c>
      <c r="F2008" s="45">
        <f>Curso[[#This Row],[Tempo]]*$AG$4</f>
        <v>0</v>
      </c>
      <c r="G2008" s="46">
        <f t="shared" si="93"/>
        <v>14.464325603948955</v>
      </c>
      <c r="H2008" s="47">
        <f>_xlfn.XLOOKUP(Curso[[#This Row],[Tempo Progr Acum]],Controle[Tempo Esperado Acum],Controle[Data corrida],,1,1)</f>
        <v>44866</v>
      </c>
      <c r="I2008" s="44"/>
      <c r="J2008" s="48">
        <f ca="1">IF(Curso[[#This Row],[Data Prevista]]&gt;TODAY(),0,IF(Curso[[#This Row],[Data Prevista]]=TODAY(),3,2))</f>
        <v>0</v>
      </c>
      <c r="K2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8" s="53" t="str">
        <f>IF((Curso[[#This Row],[Estudado]]-7)&lt;$H$2,"",Curso[[#This Row],[Estudado]]-7)</f>
        <v/>
      </c>
      <c r="M2008" s="53" t="str">
        <f>IF((Curso[[#This Row],[Estudado]]-15)&lt;$H$2,"",Curso[[#This Row],[Estudado]]-15)</f>
        <v/>
      </c>
      <c r="N2008" s="53" t="str">
        <f>IF((Curso[[#This Row],[Estudado]]-30)&lt;$H$2,"",Curso[[#This Row],[Estudado]]-30)</f>
        <v/>
      </c>
      <c r="O2008" s="53" t="str">
        <f>IF((Curso[[#This Row],[Estudado]]-60)&lt;$H$2,"",Curso[[#This Row],[Estudado]]-60)</f>
        <v/>
      </c>
      <c r="P2008" s="53" t="str">
        <f>IF((Curso[[#This Row],[Estudado]]-120)&lt;$H$2,"",Curso[[#This Row],[Estudado]]-120)</f>
        <v/>
      </c>
      <c r="Q2008" s="48"/>
    </row>
    <row r="2009" spans="1:17" x14ac:dyDescent="0.25">
      <c r="A2009" s="44">
        <f t="shared" si="94"/>
        <v>2008</v>
      </c>
      <c r="B2009" s="44" t="s">
        <v>1101</v>
      </c>
      <c r="C2009" s="44" t="s">
        <v>72</v>
      </c>
      <c r="D2009" s="45">
        <v>0</v>
      </c>
      <c r="E2009" s="44" t="s">
        <v>7</v>
      </c>
      <c r="F2009" s="45">
        <f>Curso[[#This Row],[Tempo]]*$AG$4</f>
        <v>0</v>
      </c>
      <c r="G2009" s="46">
        <f t="shared" si="93"/>
        <v>14.464325603948955</v>
      </c>
      <c r="H2009" s="47">
        <f>_xlfn.XLOOKUP(Curso[[#This Row],[Tempo Progr Acum]],Controle[Tempo Esperado Acum],Controle[Data corrida],,1,1)</f>
        <v>44866</v>
      </c>
      <c r="I2009" s="44"/>
      <c r="J2009" s="48">
        <f ca="1">IF(Curso[[#This Row],[Data Prevista]]&gt;TODAY(),0,IF(Curso[[#This Row],[Data Prevista]]=TODAY(),3,2))</f>
        <v>0</v>
      </c>
      <c r="K2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9" s="53" t="str">
        <f>IF((Curso[[#This Row],[Estudado]]-7)&lt;$H$2,"",Curso[[#This Row],[Estudado]]-7)</f>
        <v/>
      </c>
      <c r="M2009" s="53" t="str">
        <f>IF((Curso[[#This Row],[Estudado]]-15)&lt;$H$2,"",Curso[[#This Row],[Estudado]]-15)</f>
        <v/>
      </c>
      <c r="N2009" s="53" t="str">
        <f>IF((Curso[[#This Row],[Estudado]]-30)&lt;$H$2,"",Curso[[#This Row],[Estudado]]-30)</f>
        <v/>
      </c>
      <c r="O2009" s="53" t="str">
        <f>IF((Curso[[#This Row],[Estudado]]-60)&lt;$H$2,"",Curso[[#This Row],[Estudado]]-60)</f>
        <v/>
      </c>
      <c r="P2009" s="53" t="str">
        <f>IF((Curso[[#This Row],[Estudado]]-120)&lt;$H$2,"",Curso[[#This Row],[Estudado]]-120)</f>
        <v/>
      </c>
      <c r="Q2009" s="48"/>
    </row>
    <row r="2010" spans="1:17" x14ac:dyDescent="0.25">
      <c r="A2010" s="44">
        <f t="shared" si="94"/>
        <v>2009</v>
      </c>
      <c r="B2010" s="44" t="s">
        <v>1101</v>
      </c>
      <c r="C2010" s="44" t="s">
        <v>39</v>
      </c>
      <c r="D2010" s="45">
        <v>0</v>
      </c>
      <c r="E2010" s="44" t="s">
        <v>7</v>
      </c>
      <c r="F2010" s="45">
        <f>Curso[[#This Row],[Tempo]]*$AG$4</f>
        <v>0</v>
      </c>
      <c r="G2010" s="46">
        <f t="shared" si="93"/>
        <v>14.464325603948955</v>
      </c>
      <c r="H2010" s="47">
        <f>_xlfn.XLOOKUP(Curso[[#This Row],[Tempo Progr Acum]],Controle[Tempo Esperado Acum],Controle[Data corrida],,1,1)</f>
        <v>44866</v>
      </c>
      <c r="I2010" s="44"/>
      <c r="J2010" s="48">
        <f ca="1">IF(Curso[[#This Row],[Data Prevista]]&gt;TODAY(),0,IF(Curso[[#This Row],[Data Prevista]]=TODAY(),3,2))</f>
        <v>0</v>
      </c>
      <c r="K2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0" s="53" t="str">
        <f>IF((Curso[[#This Row],[Estudado]]-7)&lt;$H$2,"",Curso[[#This Row],[Estudado]]-7)</f>
        <v/>
      </c>
      <c r="M2010" s="53" t="str">
        <f>IF((Curso[[#This Row],[Estudado]]-15)&lt;$H$2,"",Curso[[#This Row],[Estudado]]-15)</f>
        <v/>
      </c>
      <c r="N2010" s="53" t="str">
        <f>IF((Curso[[#This Row],[Estudado]]-30)&lt;$H$2,"",Curso[[#This Row],[Estudado]]-30)</f>
        <v/>
      </c>
      <c r="O2010" s="53" t="str">
        <f>IF((Curso[[#This Row],[Estudado]]-60)&lt;$H$2,"",Curso[[#This Row],[Estudado]]-60)</f>
        <v/>
      </c>
      <c r="P2010" s="53" t="str">
        <f>IF((Curso[[#This Row],[Estudado]]-120)&lt;$H$2,"",Curso[[#This Row],[Estudado]]-120)</f>
        <v/>
      </c>
      <c r="Q2010" s="48"/>
    </row>
    <row r="2011" spans="1:17" x14ac:dyDescent="0.25">
      <c r="A2011" s="44">
        <f t="shared" si="94"/>
        <v>2010</v>
      </c>
      <c r="B2011" s="44" t="s">
        <v>1101</v>
      </c>
      <c r="C2011" s="44" t="s">
        <v>42</v>
      </c>
      <c r="D2011" s="45">
        <v>9.4907407407407408E-4</v>
      </c>
      <c r="E2011" s="44"/>
      <c r="F2011" s="45">
        <f>Curso[[#This Row],[Tempo]]*$AG$4</f>
        <v>1.8822011472195079E-3</v>
      </c>
      <c r="G2011" s="46">
        <f t="shared" si="93"/>
        <v>14.466207805096175</v>
      </c>
      <c r="H2011" s="47">
        <f>_xlfn.XLOOKUP(Curso[[#This Row],[Tempo Progr Acum]],Controle[Tempo Esperado Acum],Controle[Data corrida],,1,1)</f>
        <v>44866</v>
      </c>
      <c r="I2011" s="44"/>
      <c r="J2011" s="48">
        <f ca="1">IF(Curso[[#This Row],[Data Prevista]]&gt;TODAY(),0,IF(Curso[[#This Row],[Data Prevista]]=TODAY(),3,2))</f>
        <v>0</v>
      </c>
      <c r="K2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1" s="53" t="str">
        <f>IF((Curso[[#This Row],[Estudado]]-7)&lt;$H$2,"",Curso[[#This Row],[Estudado]]-7)</f>
        <v/>
      </c>
      <c r="M2011" s="53" t="str">
        <f>IF((Curso[[#This Row],[Estudado]]-15)&lt;$H$2,"",Curso[[#This Row],[Estudado]]-15)</f>
        <v/>
      </c>
      <c r="N2011" s="53" t="str">
        <f>IF((Curso[[#This Row],[Estudado]]-30)&lt;$H$2,"",Curso[[#This Row],[Estudado]]-30)</f>
        <v/>
      </c>
      <c r="O2011" s="53" t="str">
        <f>IF((Curso[[#This Row],[Estudado]]-60)&lt;$H$2,"",Curso[[#This Row],[Estudado]]-60)</f>
        <v/>
      </c>
      <c r="P2011" s="53" t="str">
        <f>IF((Curso[[#This Row],[Estudado]]-120)&lt;$H$2,"",Curso[[#This Row],[Estudado]]-120)</f>
        <v/>
      </c>
      <c r="Q2011" s="48"/>
    </row>
    <row r="2012" spans="1:17" x14ac:dyDescent="0.25">
      <c r="A2012" s="44">
        <f t="shared" si="94"/>
        <v>2011</v>
      </c>
      <c r="B2012" s="44" t="s">
        <v>1101</v>
      </c>
      <c r="C2012" s="44" t="s">
        <v>1172</v>
      </c>
      <c r="D2012" s="45">
        <v>7.8356481481481489E-3</v>
      </c>
      <c r="E2012" s="44"/>
      <c r="F2012" s="45">
        <f>Curso[[#This Row],[Tempo]]*$AG$4</f>
        <v>1.5539636300824475E-2</v>
      </c>
      <c r="G2012" s="46">
        <f t="shared" si="93"/>
        <v>14.481747441396999</v>
      </c>
      <c r="H2012" s="47">
        <f>_xlfn.XLOOKUP(Curso[[#This Row],[Tempo Progr Acum]],Controle[Tempo Esperado Acum],Controle[Data corrida],,1,1)</f>
        <v>44866</v>
      </c>
      <c r="I2012" s="44"/>
      <c r="J2012" s="48">
        <f ca="1">IF(Curso[[#This Row],[Data Prevista]]&gt;TODAY(),0,IF(Curso[[#This Row],[Data Prevista]]=TODAY(),3,2))</f>
        <v>0</v>
      </c>
      <c r="K2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2" s="53" t="str">
        <f>IF((Curso[[#This Row],[Estudado]]-7)&lt;$H$2,"",Curso[[#This Row],[Estudado]]-7)</f>
        <v/>
      </c>
      <c r="M2012" s="53" t="str">
        <f>IF((Curso[[#This Row],[Estudado]]-15)&lt;$H$2,"",Curso[[#This Row],[Estudado]]-15)</f>
        <v/>
      </c>
      <c r="N2012" s="53" t="str">
        <f>IF((Curso[[#This Row],[Estudado]]-30)&lt;$H$2,"",Curso[[#This Row],[Estudado]]-30)</f>
        <v/>
      </c>
      <c r="O2012" s="53" t="str">
        <f>IF((Curso[[#This Row],[Estudado]]-60)&lt;$H$2,"",Curso[[#This Row],[Estudado]]-60)</f>
        <v/>
      </c>
      <c r="P2012" s="53" t="str">
        <f>IF((Curso[[#This Row],[Estudado]]-120)&lt;$H$2,"",Curso[[#This Row],[Estudado]]-120)</f>
        <v/>
      </c>
      <c r="Q2012" s="48"/>
    </row>
    <row r="2013" spans="1:17" x14ac:dyDescent="0.25">
      <c r="A2013" s="44">
        <f t="shared" si="94"/>
        <v>2012</v>
      </c>
      <c r="B2013" s="44" t="s">
        <v>1101</v>
      </c>
      <c r="C2013" s="44" t="s">
        <v>1173</v>
      </c>
      <c r="D2013" s="45">
        <v>0</v>
      </c>
      <c r="E2013" s="44" t="s">
        <v>7</v>
      </c>
      <c r="F2013" s="45">
        <f>Curso[[#This Row],[Tempo]]*$AG$4</f>
        <v>0</v>
      </c>
      <c r="G2013" s="46">
        <f t="shared" si="93"/>
        <v>14.481747441396999</v>
      </c>
      <c r="H2013" s="47">
        <f>_xlfn.XLOOKUP(Curso[[#This Row],[Tempo Progr Acum]],Controle[Tempo Esperado Acum],Controle[Data corrida],,1,1)</f>
        <v>44866</v>
      </c>
      <c r="I2013" s="44"/>
      <c r="J2013" s="48">
        <f ca="1">IF(Curso[[#This Row],[Data Prevista]]&gt;TODAY(),0,IF(Curso[[#This Row],[Data Prevista]]=TODAY(),3,2))</f>
        <v>0</v>
      </c>
      <c r="K2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3" s="53" t="str">
        <f>IF((Curso[[#This Row],[Estudado]]-7)&lt;$H$2,"",Curso[[#This Row],[Estudado]]-7)</f>
        <v/>
      </c>
      <c r="M2013" s="53" t="str">
        <f>IF((Curso[[#This Row],[Estudado]]-15)&lt;$H$2,"",Curso[[#This Row],[Estudado]]-15)</f>
        <v/>
      </c>
      <c r="N2013" s="53" t="str">
        <f>IF((Curso[[#This Row],[Estudado]]-30)&lt;$H$2,"",Curso[[#This Row],[Estudado]]-30)</f>
        <v/>
      </c>
      <c r="O2013" s="53" t="str">
        <f>IF((Curso[[#This Row],[Estudado]]-60)&lt;$H$2,"",Curso[[#This Row],[Estudado]]-60)</f>
        <v/>
      </c>
      <c r="P2013" s="53" t="str">
        <f>IF((Curso[[#This Row],[Estudado]]-120)&lt;$H$2,"",Curso[[#This Row],[Estudado]]-120)</f>
        <v/>
      </c>
      <c r="Q2013" s="48"/>
    </row>
    <row r="2014" spans="1:17" x14ac:dyDescent="0.25">
      <c r="A2014" s="44">
        <f t="shared" si="94"/>
        <v>2013</v>
      </c>
      <c r="B2014" s="44" t="s">
        <v>1101</v>
      </c>
      <c r="C2014" s="44" t="s">
        <v>1174</v>
      </c>
      <c r="D2014" s="45">
        <v>0</v>
      </c>
      <c r="E2014" s="44" t="s">
        <v>7</v>
      </c>
      <c r="F2014" s="45">
        <f>Curso[[#This Row],[Tempo]]*$AG$4</f>
        <v>0</v>
      </c>
      <c r="G2014" s="46">
        <f t="shared" si="93"/>
        <v>14.481747441396999</v>
      </c>
      <c r="H2014" s="47">
        <f>_xlfn.XLOOKUP(Curso[[#This Row],[Tempo Progr Acum]],Controle[Tempo Esperado Acum],Controle[Data corrida],,1,1)</f>
        <v>44866</v>
      </c>
      <c r="I2014" s="44"/>
      <c r="J2014" s="48">
        <f ca="1">IF(Curso[[#This Row],[Data Prevista]]&gt;TODAY(),0,IF(Curso[[#This Row],[Data Prevista]]=TODAY(),3,2))</f>
        <v>0</v>
      </c>
      <c r="K2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4" s="53" t="str">
        <f>IF((Curso[[#This Row],[Estudado]]-7)&lt;$H$2,"",Curso[[#This Row],[Estudado]]-7)</f>
        <v/>
      </c>
      <c r="M2014" s="53" t="str">
        <f>IF((Curso[[#This Row],[Estudado]]-15)&lt;$H$2,"",Curso[[#This Row],[Estudado]]-15)</f>
        <v/>
      </c>
      <c r="N2014" s="53" t="str">
        <f>IF((Curso[[#This Row],[Estudado]]-30)&lt;$H$2,"",Curso[[#This Row],[Estudado]]-30)</f>
        <v/>
      </c>
      <c r="O2014" s="53" t="str">
        <f>IF((Curso[[#This Row],[Estudado]]-60)&lt;$H$2,"",Curso[[#This Row],[Estudado]]-60)</f>
        <v/>
      </c>
      <c r="P2014" s="53" t="str">
        <f>IF((Curso[[#This Row],[Estudado]]-120)&lt;$H$2,"",Curso[[#This Row],[Estudado]]-120)</f>
        <v/>
      </c>
      <c r="Q2014" s="48"/>
    </row>
    <row r="2015" spans="1:17" x14ac:dyDescent="0.25">
      <c r="A2015" s="44">
        <f t="shared" si="94"/>
        <v>2014</v>
      </c>
      <c r="B2015" s="44" t="s">
        <v>1101</v>
      </c>
      <c r="C2015" s="44" t="s">
        <v>1175</v>
      </c>
      <c r="D2015" s="45">
        <v>3.8541666666666668E-3</v>
      </c>
      <c r="E2015" s="44"/>
      <c r="F2015" s="45">
        <f>Curso[[#This Row],[Tempo]]*$AG$4</f>
        <v>7.6435729515133676E-3</v>
      </c>
      <c r="G2015" s="46">
        <f t="shared" si="93"/>
        <v>14.489391014348513</v>
      </c>
      <c r="H2015" s="47">
        <f>_xlfn.XLOOKUP(Curso[[#This Row],[Tempo Progr Acum]],Controle[Tempo Esperado Acum],Controle[Data corrida],,1,1)</f>
        <v>44866</v>
      </c>
      <c r="I2015" s="44"/>
      <c r="J2015" s="48">
        <f ca="1">IF(Curso[[#This Row],[Data Prevista]]&gt;TODAY(),0,IF(Curso[[#This Row],[Data Prevista]]=TODAY(),3,2))</f>
        <v>0</v>
      </c>
      <c r="K2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5" s="53" t="str">
        <f>IF((Curso[[#This Row],[Estudado]]-7)&lt;$H$2,"",Curso[[#This Row],[Estudado]]-7)</f>
        <v/>
      </c>
      <c r="M2015" s="53" t="str">
        <f>IF((Curso[[#This Row],[Estudado]]-15)&lt;$H$2,"",Curso[[#This Row],[Estudado]]-15)</f>
        <v/>
      </c>
      <c r="N2015" s="53" t="str">
        <f>IF((Curso[[#This Row],[Estudado]]-30)&lt;$H$2,"",Curso[[#This Row],[Estudado]]-30)</f>
        <v/>
      </c>
      <c r="O2015" s="53" t="str">
        <f>IF((Curso[[#This Row],[Estudado]]-60)&lt;$H$2,"",Curso[[#This Row],[Estudado]]-60)</f>
        <v/>
      </c>
      <c r="P2015" s="53" t="str">
        <f>IF((Curso[[#This Row],[Estudado]]-120)&lt;$H$2,"",Curso[[#This Row],[Estudado]]-120)</f>
        <v/>
      </c>
      <c r="Q2015" s="48"/>
    </row>
    <row r="2016" spans="1:17" x14ac:dyDescent="0.25">
      <c r="A2016" s="44">
        <f t="shared" si="94"/>
        <v>2015</v>
      </c>
      <c r="B2016" s="44" t="s">
        <v>1101</v>
      </c>
      <c r="C2016" s="44" t="s">
        <v>1176</v>
      </c>
      <c r="D2016" s="45">
        <v>3.9351851851851857E-3</v>
      </c>
      <c r="E2016" s="44"/>
      <c r="F2016" s="45">
        <f>Curso[[#This Row],[Tempo]]*$AG$4</f>
        <v>7.8042486592028388E-3</v>
      </c>
      <c r="G2016" s="46">
        <f t="shared" si="93"/>
        <v>14.497195263007717</v>
      </c>
      <c r="H2016" s="47">
        <f>_xlfn.XLOOKUP(Curso[[#This Row],[Tempo Progr Acum]],Controle[Tempo Esperado Acum],Controle[Data corrida],,1,1)</f>
        <v>44866</v>
      </c>
      <c r="I2016" s="44"/>
      <c r="J2016" s="48">
        <f ca="1">IF(Curso[[#This Row],[Data Prevista]]&gt;TODAY(),0,IF(Curso[[#This Row],[Data Prevista]]=TODAY(),3,2))</f>
        <v>0</v>
      </c>
      <c r="K2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6" s="53" t="str">
        <f>IF((Curso[[#This Row],[Estudado]]-7)&lt;$H$2,"",Curso[[#This Row],[Estudado]]-7)</f>
        <v/>
      </c>
      <c r="M2016" s="53" t="str">
        <f>IF((Curso[[#This Row],[Estudado]]-15)&lt;$H$2,"",Curso[[#This Row],[Estudado]]-15)</f>
        <v/>
      </c>
      <c r="N2016" s="53" t="str">
        <f>IF((Curso[[#This Row],[Estudado]]-30)&lt;$H$2,"",Curso[[#This Row],[Estudado]]-30)</f>
        <v/>
      </c>
      <c r="O2016" s="53" t="str">
        <f>IF((Curso[[#This Row],[Estudado]]-60)&lt;$H$2,"",Curso[[#This Row],[Estudado]]-60)</f>
        <v/>
      </c>
      <c r="P2016" s="53" t="str">
        <f>IF((Curso[[#This Row],[Estudado]]-120)&lt;$H$2,"",Curso[[#This Row],[Estudado]]-120)</f>
        <v/>
      </c>
      <c r="Q2016" s="48"/>
    </row>
    <row r="2017" spans="1:17" x14ac:dyDescent="0.25">
      <c r="A2017" s="44">
        <f t="shared" si="94"/>
        <v>2016</v>
      </c>
      <c r="B2017" s="44" t="s">
        <v>1101</v>
      </c>
      <c r="C2017" s="44" t="s">
        <v>1177</v>
      </c>
      <c r="D2017" s="45">
        <v>5.8564814814814825E-3</v>
      </c>
      <c r="E2017" s="44"/>
      <c r="F2017" s="45">
        <f>Curso[[#This Row],[Tempo]]*$AG$4</f>
        <v>1.161455829869599E-2</v>
      </c>
      <c r="G2017" s="46">
        <f t="shared" si="93"/>
        <v>14.508809821306413</v>
      </c>
      <c r="H2017" s="47">
        <f>_xlfn.XLOOKUP(Curso[[#This Row],[Tempo Progr Acum]],Controle[Tempo Esperado Acum],Controle[Data corrida],,1,1)</f>
        <v>44866</v>
      </c>
      <c r="I2017" s="44"/>
      <c r="J2017" s="48">
        <f ca="1">IF(Curso[[#This Row],[Data Prevista]]&gt;TODAY(),0,IF(Curso[[#This Row],[Data Prevista]]=TODAY(),3,2))</f>
        <v>0</v>
      </c>
      <c r="K2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7" s="53" t="str">
        <f>IF((Curso[[#This Row],[Estudado]]-7)&lt;$H$2,"",Curso[[#This Row],[Estudado]]-7)</f>
        <v/>
      </c>
      <c r="M2017" s="53" t="str">
        <f>IF((Curso[[#This Row],[Estudado]]-15)&lt;$H$2,"",Curso[[#This Row],[Estudado]]-15)</f>
        <v/>
      </c>
      <c r="N2017" s="53" t="str">
        <f>IF((Curso[[#This Row],[Estudado]]-30)&lt;$H$2,"",Curso[[#This Row],[Estudado]]-30)</f>
        <v/>
      </c>
      <c r="O2017" s="53" t="str">
        <f>IF((Curso[[#This Row],[Estudado]]-60)&lt;$H$2,"",Curso[[#This Row],[Estudado]]-60)</f>
        <v/>
      </c>
      <c r="P2017" s="53" t="str">
        <f>IF((Curso[[#This Row],[Estudado]]-120)&lt;$H$2,"",Curso[[#This Row],[Estudado]]-120)</f>
        <v/>
      </c>
      <c r="Q2017" s="48"/>
    </row>
    <row r="2018" spans="1:17" x14ac:dyDescent="0.25">
      <c r="A2018" s="44">
        <f t="shared" si="94"/>
        <v>2017</v>
      </c>
      <c r="B2018" s="44" t="s">
        <v>1101</v>
      </c>
      <c r="C2018" s="44" t="s">
        <v>1178</v>
      </c>
      <c r="D2018" s="45">
        <v>5.9375000000000009E-3</v>
      </c>
      <c r="E2018" s="44"/>
      <c r="F2018" s="45">
        <f>Curso[[#This Row],[Tempo]]*$AG$4</f>
        <v>1.1775234006385461E-2</v>
      </c>
      <c r="G2018" s="46">
        <f t="shared" si="93"/>
        <v>14.520585055312798</v>
      </c>
      <c r="H2018" s="47">
        <f>_xlfn.XLOOKUP(Curso[[#This Row],[Tempo Progr Acum]],Controle[Tempo Esperado Acum],Controle[Data corrida],,1,1)</f>
        <v>44866</v>
      </c>
      <c r="I2018" s="44"/>
      <c r="J2018" s="48">
        <f ca="1">IF(Curso[[#This Row],[Data Prevista]]&gt;TODAY(),0,IF(Curso[[#This Row],[Data Prevista]]=TODAY(),3,2))</f>
        <v>0</v>
      </c>
      <c r="K2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8" s="53" t="str">
        <f>IF((Curso[[#This Row],[Estudado]]-7)&lt;$H$2,"",Curso[[#This Row],[Estudado]]-7)</f>
        <v/>
      </c>
      <c r="M2018" s="53" t="str">
        <f>IF((Curso[[#This Row],[Estudado]]-15)&lt;$H$2,"",Curso[[#This Row],[Estudado]]-15)</f>
        <v/>
      </c>
      <c r="N2018" s="53" t="str">
        <f>IF((Curso[[#This Row],[Estudado]]-30)&lt;$H$2,"",Curso[[#This Row],[Estudado]]-30)</f>
        <v/>
      </c>
      <c r="O2018" s="53" t="str">
        <f>IF((Curso[[#This Row],[Estudado]]-60)&lt;$H$2,"",Curso[[#This Row],[Estudado]]-60)</f>
        <v/>
      </c>
      <c r="P2018" s="53" t="str">
        <f>IF((Curso[[#This Row],[Estudado]]-120)&lt;$H$2,"",Curso[[#This Row],[Estudado]]-120)</f>
        <v/>
      </c>
      <c r="Q2018" s="48"/>
    </row>
    <row r="2019" spans="1:17" x14ac:dyDescent="0.25">
      <c r="A2019" s="44">
        <f t="shared" si="94"/>
        <v>2018</v>
      </c>
      <c r="B2019" s="44" t="s">
        <v>1101</v>
      </c>
      <c r="C2019" s="44" t="s">
        <v>1179</v>
      </c>
      <c r="D2019" s="45">
        <v>5.3356481481481484E-3</v>
      </c>
      <c r="E2019" s="44"/>
      <c r="F2019" s="45">
        <f>Curso[[#This Row],[Tempo]]*$AG$4</f>
        <v>1.0581643034977965E-2</v>
      </c>
      <c r="G2019" s="46">
        <f t="shared" si="93"/>
        <v>14.531166698347777</v>
      </c>
      <c r="H2019" s="47">
        <f>_xlfn.XLOOKUP(Curso[[#This Row],[Tempo Progr Acum]],Controle[Tempo Esperado Acum],Controle[Data corrida],,1,1)</f>
        <v>44866</v>
      </c>
      <c r="I2019" s="44"/>
      <c r="J2019" s="48">
        <f ca="1">IF(Curso[[#This Row],[Data Prevista]]&gt;TODAY(),0,IF(Curso[[#This Row],[Data Prevista]]=TODAY(),3,2))</f>
        <v>0</v>
      </c>
      <c r="K2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9" s="53" t="str">
        <f>IF((Curso[[#This Row],[Estudado]]-7)&lt;$H$2,"",Curso[[#This Row],[Estudado]]-7)</f>
        <v/>
      </c>
      <c r="M2019" s="53" t="str">
        <f>IF((Curso[[#This Row],[Estudado]]-15)&lt;$H$2,"",Curso[[#This Row],[Estudado]]-15)</f>
        <v/>
      </c>
      <c r="N2019" s="53" t="str">
        <f>IF((Curso[[#This Row],[Estudado]]-30)&lt;$H$2,"",Curso[[#This Row],[Estudado]]-30)</f>
        <v/>
      </c>
      <c r="O2019" s="53" t="str">
        <f>IF((Curso[[#This Row],[Estudado]]-60)&lt;$H$2,"",Curso[[#This Row],[Estudado]]-60)</f>
        <v/>
      </c>
      <c r="P2019" s="53" t="str">
        <f>IF((Curso[[#This Row],[Estudado]]-120)&lt;$H$2,"",Curso[[#This Row],[Estudado]]-120)</f>
        <v/>
      </c>
      <c r="Q2019" s="48"/>
    </row>
    <row r="2020" spans="1:17" x14ac:dyDescent="0.25">
      <c r="A2020" s="44">
        <f t="shared" si="94"/>
        <v>2019</v>
      </c>
      <c r="B2020" s="44" t="s">
        <v>1101</v>
      </c>
      <c r="C2020" s="44" t="s">
        <v>1180</v>
      </c>
      <c r="D2020" s="45">
        <v>3.7268518518518514E-3</v>
      </c>
      <c r="E2020" s="44"/>
      <c r="F2020" s="45">
        <f>Curso[[#This Row],[Tempo]]*$AG$4</f>
        <v>7.3910825537156282E-3</v>
      </c>
      <c r="G2020" s="46">
        <f t="shared" si="93"/>
        <v>14.538557780901492</v>
      </c>
      <c r="H2020" s="47">
        <f>_xlfn.XLOOKUP(Curso[[#This Row],[Tempo Progr Acum]],Controle[Tempo Esperado Acum],Controle[Data corrida],,1,1)</f>
        <v>44867</v>
      </c>
      <c r="I2020" s="44"/>
      <c r="J2020" s="48">
        <f ca="1">IF(Curso[[#This Row],[Data Prevista]]&gt;TODAY(),0,IF(Curso[[#This Row],[Data Prevista]]=TODAY(),3,2))</f>
        <v>0</v>
      </c>
      <c r="K2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0" s="53" t="str">
        <f>IF((Curso[[#This Row],[Estudado]]-7)&lt;$H$2,"",Curso[[#This Row],[Estudado]]-7)</f>
        <v/>
      </c>
      <c r="M2020" s="53" t="str">
        <f>IF((Curso[[#This Row],[Estudado]]-15)&lt;$H$2,"",Curso[[#This Row],[Estudado]]-15)</f>
        <v/>
      </c>
      <c r="N2020" s="53" t="str">
        <f>IF((Curso[[#This Row],[Estudado]]-30)&lt;$H$2,"",Curso[[#This Row],[Estudado]]-30)</f>
        <v/>
      </c>
      <c r="O2020" s="53" t="str">
        <f>IF((Curso[[#This Row],[Estudado]]-60)&lt;$H$2,"",Curso[[#This Row],[Estudado]]-60)</f>
        <v/>
      </c>
      <c r="P2020" s="53" t="str">
        <f>IF((Curso[[#This Row],[Estudado]]-120)&lt;$H$2,"",Curso[[#This Row],[Estudado]]-120)</f>
        <v/>
      </c>
      <c r="Q2020" s="48"/>
    </row>
    <row r="2021" spans="1:17" x14ac:dyDescent="0.25">
      <c r="A2021" s="44">
        <f t="shared" si="94"/>
        <v>2020</v>
      </c>
      <c r="B2021" s="44" t="s">
        <v>1101</v>
      </c>
      <c r="C2021" s="44" t="s">
        <v>1181</v>
      </c>
      <c r="D2021" s="45">
        <v>6.3425925925925915E-3</v>
      </c>
      <c r="E2021" s="44"/>
      <c r="F2021" s="45">
        <f>Curso[[#This Row],[Tempo]]*$AG$4</f>
        <v>1.2578612544832807E-2</v>
      </c>
      <c r="G2021" s="46">
        <f t="shared" si="93"/>
        <v>14.551136393446324</v>
      </c>
      <c r="H2021" s="47">
        <f>_xlfn.XLOOKUP(Curso[[#This Row],[Tempo Progr Acum]],Controle[Tempo Esperado Acum],Controle[Data corrida],,1,1)</f>
        <v>44867</v>
      </c>
      <c r="I2021" s="44"/>
      <c r="J2021" s="48">
        <f ca="1">IF(Curso[[#This Row],[Data Prevista]]&gt;TODAY(),0,IF(Curso[[#This Row],[Data Prevista]]=TODAY(),3,2))</f>
        <v>0</v>
      </c>
      <c r="K2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1" s="53" t="str">
        <f>IF((Curso[[#This Row],[Estudado]]-7)&lt;$H$2,"",Curso[[#This Row],[Estudado]]-7)</f>
        <v/>
      </c>
      <c r="M2021" s="53" t="str">
        <f>IF((Curso[[#This Row],[Estudado]]-15)&lt;$H$2,"",Curso[[#This Row],[Estudado]]-15)</f>
        <v/>
      </c>
      <c r="N2021" s="53" t="str">
        <f>IF((Curso[[#This Row],[Estudado]]-30)&lt;$H$2,"",Curso[[#This Row],[Estudado]]-30)</f>
        <v/>
      </c>
      <c r="O2021" s="53" t="str">
        <f>IF((Curso[[#This Row],[Estudado]]-60)&lt;$H$2,"",Curso[[#This Row],[Estudado]]-60)</f>
        <v/>
      </c>
      <c r="P2021" s="53" t="str">
        <f>IF((Curso[[#This Row],[Estudado]]-120)&lt;$H$2,"",Curso[[#This Row],[Estudado]]-120)</f>
        <v/>
      </c>
      <c r="Q2021" s="48"/>
    </row>
    <row r="2022" spans="1:17" x14ac:dyDescent="0.25">
      <c r="A2022" s="44">
        <f t="shared" si="94"/>
        <v>2021</v>
      </c>
      <c r="B2022" s="44" t="s">
        <v>1101</v>
      </c>
      <c r="C2022" s="44" t="s">
        <v>1182</v>
      </c>
      <c r="D2022" s="45">
        <v>6.4930555555555549E-3</v>
      </c>
      <c r="E2022" s="44"/>
      <c r="F2022" s="45">
        <f>Curso[[#This Row],[Tempo]]*$AG$4</f>
        <v>1.2877010287684681E-2</v>
      </c>
      <c r="G2022" s="46">
        <f t="shared" si="93"/>
        <v>14.564013403734009</v>
      </c>
      <c r="H2022" s="47">
        <f>_xlfn.XLOOKUP(Curso[[#This Row],[Tempo Progr Acum]],Controle[Tempo Esperado Acum],Controle[Data corrida],,1,1)</f>
        <v>44867</v>
      </c>
      <c r="I2022" s="44"/>
      <c r="J2022" s="48">
        <f ca="1">IF(Curso[[#This Row],[Data Prevista]]&gt;TODAY(),0,IF(Curso[[#This Row],[Data Prevista]]=TODAY(),3,2))</f>
        <v>0</v>
      </c>
      <c r="K2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2" s="53" t="str">
        <f>IF((Curso[[#This Row],[Estudado]]-7)&lt;$H$2,"",Curso[[#This Row],[Estudado]]-7)</f>
        <v/>
      </c>
      <c r="M2022" s="53" t="str">
        <f>IF((Curso[[#This Row],[Estudado]]-15)&lt;$H$2,"",Curso[[#This Row],[Estudado]]-15)</f>
        <v/>
      </c>
      <c r="N2022" s="53" t="str">
        <f>IF((Curso[[#This Row],[Estudado]]-30)&lt;$H$2,"",Curso[[#This Row],[Estudado]]-30)</f>
        <v/>
      </c>
      <c r="O2022" s="53" t="str">
        <f>IF((Curso[[#This Row],[Estudado]]-60)&lt;$H$2,"",Curso[[#This Row],[Estudado]]-60)</f>
        <v/>
      </c>
      <c r="P2022" s="53" t="str">
        <f>IF((Curso[[#This Row],[Estudado]]-120)&lt;$H$2,"",Curso[[#This Row],[Estudado]]-120)</f>
        <v/>
      </c>
      <c r="Q2022" s="48"/>
    </row>
    <row r="2023" spans="1:17" x14ac:dyDescent="0.25">
      <c r="A2023" s="44">
        <f t="shared" si="94"/>
        <v>2022</v>
      </c>
      <c r="B2023" s="44" t="s">
        <v>1101</v>
      </c>
      <c r="C2023" s="44" t="s">
        <v>1183</v>
      </c>
      <c r="D2023" s="45">
        <v>5.5208333333333333E-3</v>
      </c>
      <c r="E2023" s="44"/>
      <c r="F2023" s="45">
        <f>Curso[[#This Row],[Tempo]]*$AG$4</f>
        <v>1.094890179541104E-2</v>
      </c>
      <c r="G2023" s="46">
        <f t="shared" si="93"/>
        <v>14.57496230552942</v>
      </c>
      <c r="H2023" s="47">
        <f>_xlfn.XLOOKUP(Curso[[#This Row],[Tempo Progr Acum]],Controle[Tempo Esperado Acum],Controle[Data corrida],,1,1)</f>
        <v>44867</v>
      </c>
      <c r="I2023" s="44"/>
      <c r="J2023" s="48">
        <f ca="1">IF(Curso[[#This Row],[Data Prevista]]&gt;TODAY(),0,IF(Curso[[#This Row],[Data Prevista]]=TODAY(),3,2))</f>
        <v>0</v>
      </c>
      <c r="K2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3" s="53" t="str">
        <f>IF((Curso[[#This Row],[Estudado]]-7)&lt;$H$2,"",Curso[[#This Row],[Estudado]]-7)</f>
        <v/>
      </c>
      <c r="M2023" s="53" t="str">
        <f>IF((Curso[[#This Row],[Estudado]]-15)&lt;$H$2,"",Curso[[#This Row],[Estudado]]-15)</f>
        <v/>
      </c>
      <c r="N2023" s="53" t="str">
        <f>IF((Curso[[#This Row],[Estudado]]-30)&lt;$H$2,"",Curso[[#This Row],[Estudado]]-30)</f>
        <v/>
      </c>
      <c r="O2023" s="53" t="str">
        <f>IF((Curso[[#This Row],[Estudado]]-60)&lt;$H$2,"",Curso[[#This Row],[Estudado]]-60)</f>
        <v/>
      </c>
      <c r="P2023" s="53" t="str">
        <f>IF((Curso[[#This Row],[Estudado]]-120)&lt;$H$2,"",Curso[[#This Row],[Estudado]]-120)</f>
        <v/>
      </c>
      <c r="Q2023" s="48"/>
    </row>
    <row r="2024" spans="1:17" x14ac:dyDescent="0.25">
      <c r="A2024" s="44">
        <f t="shared" si="94"/>
        <v>2023</v>
      </c>
      <c r="B2024" s="44" t="s">
        <v>1101</v>
      </c>
      <c r="C2024" s="44" t="s">
        <v>1184</v>
      </c>
      <c r="D2024" s="45">
        <v>4.4675925925925933E-3</v>
      </c>
      <c r="E2024" s="44"/>
      <c r="F2024" s="45">
        <f>Curso[[#This Row],[Tempo]]*$AG$4</f>
        <v>8.8601175954479295E-3</v>
      </c>
      <c r="G2024" s="46">
        <f t="shared" si="93"/>
        <v>14.583822423124868</v>
      </c>
      <c r="H2024" s="47">
        <f>_xlfn.XLOOKUP(Curso[[#This Row],[Tempo Progr Acum]],Controle[Tempo Esperado Acum],Controle[Data corrida],,1,1)</f>
        <v>44867</v>
      </c>
      <c r="I2024" s="44"/>
      <c r="J2024" s="48">
        <f ca="1">IF(Curso[[#This Row],[Data Prevista]]&gt;TODAY(),0,IF(Curso[[#This Row],[Data Prevista]]=TODAY(),3,2))</f>
        <v>0</v>
      </c>
      <c r="K2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4" s="53" t="str">
        <f>IF((Curso[[#This Row],[Estudado]]-7)&lt;$H$2,"",Curso[[#This Row],[Estudado]]-7)</f>
        <v/>
      </c>
      <c r="M2024" s="53" t="str">
        <f>IF((Curso[[#This Row],[Estudado]]-15)&lt;$H$2,"",Curso[[#This Row],[Estudado]]-15)</f>
        <v/>
      </c>
      <c r="N2024" s="53" t="str">
        <f>IF((Curso[[#This Row],[Estudado]]-30)&lt;$H$2,"",Curso[[#This Row],[Estudado]]-30)</f>
        <v/>
      </c>
      <c r="O2024" s="53" t="str">
        <f>IF((Curso[[#This Row],[Estudado]]-60)&lt;$H$2,"",Curso[[#This Row],[Estudado]]-60)</f>
        <v/>
      </c>
      <c r="P2024" s="53" t="str">
        <f>IF((Curso[[#This Row],[Estudado]]-120)&lt;$H$2,"",Curso[[#This Row],[Estudado]]-120)</f>
        <v/>
      </c>
      <c r="Q2024" s="48"/>
    </row>
    <row r="2025" spans="1:17" x14ac:dyDescent="0.25">
      <c r="A2025" s="44">
        <f t="shared" si="94"/>
        <v>2024</v>
      </c>
      <c r="B2025" s="44" t="s">
        <v>1101</v>
      </c>
      <c r="C2025" s="44" t="s">
        <v>1185</v>
      </c>
      <c r="D2025" s="45">
        <v>5.5787037037037038E-3</v>
      </c>
      <c r="E2025" s="44"/>
      <c r="F2025" s="45">
        <f>Curso[[#This Row],[Tempo]]*$AG$4</f>
        <v>1.1063670158046376E-2</v>
      </c>
      <c r="G2025" s="46">
        <f t="shared" si="93"/>
        <v>14.594886093282915</v>
      </c>
      <c r="H2025" s="47">
        <f>_xlfn.XLOOKUP(Curso[[#This Row],[Tempo Progr Acum]],Controle[Tempo Esperado Acum],Controle[Data corrida],,1,1)</f>
        <v>44867</v>
      </c>
      <c r="I2025" s="44"/>
      <c r="J2025" s="48">
        <f ca="1">IF(Curso[[#This Row],[Data Prevista]]&gt;TODAY(),0,IF(Curso[[#This Row],[Data Prevista]]=TODAY(),3,2))</f>
        <v>0</v>
      </c>
      <c r="K2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5" s="53" t="str">
        <f>IF((Curso[[#This Row],[Estudado]]-7)&lt;$H$2,"",Curso[[#This Row],[Estudado]]-7)</f>
        <v/>
      </c>
      <c r="M2025" s="53" t="str">
        <f>IF((Curso[[#This Row],[Estudado]]-15)&lt;$H$2,"",Curso[[#This Row],[Estudado]]-15)</f>
        <v/>
      </c>
      <c r="N2025" s="53" t="str">
        <f>IF((Curso[[#This Row],[Estudado]]-30)&lt;$H$2,"",Curso[[#This Row],[Estudado]]-30)</f>
        <v/>
      </c>
      <c r="O2025" s="53" t="str">
        <f>IF((Curso[[#This Row],[Estudado]]-60)&lt;$H$2,"",Curso[[#This Row],[Estudado]]-60)</f>
        <v/>
      </c>
      <c r="P2025" s="53" t="str">
        <f>IF((Curso[[#This Row],[Estudado]]-120)&lt;$H$2,"",Curso[[#This Row],[Estudado]]-120)</f>
        <v/>
      </c>
      <c r="Q2025" s="48"/>
    </row>
    <row r="2026" spans="1:17" x14ac:dyDescent="0.25">
      <c r="A2026" s="44">
        <f t="shared" si="94"/>
        <v>2025</v>
      </c>
      <c r="B2026" s="44" t="s">
        <v>1101</v>
      </c>
      <c r="C2026" s="44" t="s">
        <v>1186</v>
      </c>
      <c r="D2026" s="45">
        <v>3.7615740740740739E-3</v>
      </c>
      <c r="E2026" s="44"/>
      <c r="F2026" s="45">
        <f>Curso[[#This Row],[Tempo]]*$AG$4</f>
        <v>7.4599435712968294E-3</v>
      </c>
      <c r="G2026" s="46">
        <f t="shared" si="93"/>
        <v>14.602346036854211</v>
      </c>
      <c r="H2026" s="47">
        <f>_xlfn.XLOOKUP(Curso[[#This Row],[Tempo Progr Acum]],Controle[Tempo Esperado Acum],Controle[Data corrida],,1,1)</f>
        <v>44867</v>
      </c>
      <c r="I2026" s="44"/>
      <c r="J2026" s="48">
        <f ca="1">IF(Curso[[#This Row],[Data Prevista]]&gt;TODAY(),0,IF(Curso[[#This Row],[Data Prevista]]=TODAY(),3,2))</f>
        <v>0</v>
      </c>
      <c r="K2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6" s="53" t="str">
        <f>IF((Curso[[#This Row],[Estudado]]-7)&lt;$H$2,"",Curso[[#This Row],[Estudado]]-7)</f>
        <v/>
      </c>
      <c r="M2026" s="53" t="str">
        <f>IF((Curso[[#This Row],[Estudado]]-15)&lt;$H$2,"",Curso[[#This Row],[Estudado]]-15)</f>
        <v/>
      </c>
      <c r="N2026" s="53" t="str">
        <f>IF((Curso[[#This Row],[Estudado]]-30)&lt;$H$2,"",Curso[[#This Row],[Estudado]]-30)</f>
        <v/>
      </c>
      <c r="O2026" s="53" t="str">
        <f>IF((Curso[[#This Row],[Estudado]]-60)&lt;$H$2,"",Curso[[#This Row],[Estudado]]-60)</f>
        <v/>
      </c>
      <c r="P2026" s="53" t="str">
        <f>IF((Curso[[#This Row],[Estudado]]-120)&lt;$H$2,"",Curso[[#This Row],[Estudado]]-120)</f>
        <v/>
      </c>
      <c r="Q2026" s="48"/>
    </row>
    <row r="2027" spans="1:17" x14ac:dyDescent="0.25">
      <c r="A2027" s="44">
        <f t="shared" si="94"/>
        <v>2026</v>
      </c>
      <c r="B2027" s="44" t="s">
        <v>1101</v>
      </c>
      <c r="C2027" s="44" t="s">
        <v>1187</v>
      </c>
      <c r="D2027" s="45">
        <v>4.7337962962962958E-3</v>
      </c>
      <c r="E2027" s="44"/>
      <c r="F2027" s="45">
        <f>Curso[[#This Row],[Tempo]]*$AG$4</f>
        <v>9.388052063570471E-3</v>
      </c>
      <c r="G2027" s="46">
        <f t="shared" si="93"/>
        <v>14.611734088917782</v>
      </c>
      <c r="H2027" s="47">
        <f>_xlfn.XLOOKUP(Curso[[#This Row],[Tempo Progr Acum]],Controle[Tempo Esperado Acum],Controle[Data corrida],,1,1)</f>
        <v>44867</v>
      </c>
      <c r="I2027" s="44"/>
      <c r="J2027" s="48">
        <f ca="1">IF(Curso[[#This Row],[Data Prevista]]&gt;TODAY(),0,IF(Curso[[#This Row],[Data Prevista]]=TODAY(),3,2))</f>
        <v>0</v>
      </c>
      <c r="K2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7" s="53" t="str">
        <f>IF((Curso[[#This Row],[Estudado]]-7)&lt;$H$2,"",Curso[[#This Row],[Estudado]]-7)</f>
        <v/>
      </c>
      <c r="M2027" s="53" t="str">
        <f>IF((Curso[[#This Row],[Estudado]]-15)&lt;$H$2,"",Curso[[#This Row],[Estudado]]-15)</f>
        <v/>
      </c>
      <c r="N2027" s="53" t="str">
        <f>IF((Curso[[#This Row],[Estudado]]-30)&lt;$H$2,"",Curso[[#This Row],[Estudado]]-30)</f>
        <v/>
      </c>
      <c r="O2027" s="53" t="str">
        <f>IF((Curso[[#This Row],[Estudado]]-60)&lt;$H$2,"",Curso[[#This Row],[Estudado]]-60)</f>
        <v/>
      </c>
      <c r="P2027" s="53" t="str">
        <f>IF((Curso[[#This Row],[Estudado]]-120)&lt;$H$2,"",Curso[[#This Row],[Estudado]]-120)</f>
        <v/>
      </c>
      <c r="Q2027" s="48"/>
    </row>
    <row r="2028" spans="1:17" x14ac:dyDescent="0.25">
      <c r="A2028" s="44">
        <f t="shared" si="94"/>
        <v>2027</v>
      </c>
      <c r="B2028" s="44" t="s">
        <v>1101</v>
      </c>
      <c r="C2028" s="44" t="s">
        <v>1188</v>
      </c>
      <c r="D2028" s="45">
        <v>3.5763888888888894E-3</v>
      </c>
      <c r="E2028" s="44"/>
      <c r="F2028" s="45">
        <f>Curso[[#This Row],[Tempo]]*$AG$4</f>
        <v>7.0926848108637565E-3</v>
      </c>
      <c r="G2028" s="46">
        <f t="shared" si="93"/>
        <v>14.618826773728646</v>
      </c>
      <c r="H2028" s="47">
        <f>_xlfn.XLOOKUP(Curso[[#This Row],[Tempo Progr Acum]],Controle[Tempo Esperado Acum],Controle[Data corrida],,1,1)</f>
        <v>44867</v>
      </c>
      <c r="I2028" s="44"/>
      <c r="J2028" s="48">
        <f ca="1">IF(Curso[[#This Row],[Data Prevista]]&gt;TODAY(),0,IF(Curso[[#This Row],[Data Prevista]]=TODAY(),3,2))</f>
        <v>0</v>
      </c>
      <c r="K2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8" s="53" t="str">
        <f>IF((Curso[[#This Row],[Estudado]]-7)&lt;$H$2,"",Curso[[#This Row],[Estudado]]-7)</f>
        <v/>
      </c>
      <c r="M2028" s="53" t="str">
        <f>IF((Curso[[#This Row],[Estudado]]-15)&lt;$H$2,"",Curso[[#This Row],[Estudado]]-15)</f>
        <v/>
      </c>
      <c r="N2028" s="53" t="str">
        <f>IF((Curso[[#This Row],[Estudado]]-30)&lt;$H$2,"",Curso[[#This Row],[Estudado]]-30)</f>
        <v/>
      </c>
      <c r="O2028" s="53" t="str">
        <f>IF((Curso[[#This Row],[Estudado]]-60)&lt;$H$2,"",Curso[[#This Row],[Estudado]]-60)</f>
        <v/>
      </c>
      <c r="P2028" s="53" t="str">
        <f>IF((Curso[[#This Row],[Estudado]]-120)&lt;$H$2,"",Curso[[#This Row],[Estudado]]-120)</f>
        <v/>
      </c>
      <c r="Q2028" s="48"/>
    </row>
    <row r="2029" spans="1:17" x14ac:dyDescent="0.25">
      <c r="A2029" s="44">
        <f t="shared" si="94"/>
        <v>2028</v>
      </c>
      <c r="B2029" s="44" t="s">
        <v>1101</v>
      </c>
      <c r="C2029" s="44" t="s">
        <v>1189</v>
      </c>
      <c r="D2029" s="45">
        <v>6.3657407407407404E-3</v>
      </c>
      <c r="E2029" s="44"/>
      <c r="F2029" s="45">
        <f>Curso[[#This Row],[Tempo]]*$AG$4</f>
        <v>1.2624519889886943E-2</v>
      </c>
      <c r="G2029" s="46">
        <f t="shared" si="93"/>
        <v>14.631451293618532</v>
      </c>
      <c r="H2029" s="47">
        <f>_xlfn.XLOOKUP(Curso[[#This Row],[Tempo Progr Acum]],Controle[Tempo Esperado Acum],Controle[Data corrida],,1,1)</f>
        <v>44868</v>
      </c>
      <c r="I2029" s="44"/>
      <c r="J2029" s="48">
        <f ca="1">IF(Curso[[#This Row],[Data Prevista]]&gt;TODAY(),0,IF(Curso[[#This Row],[Data Prevista]]=TODAY(),3,2))</f>
        <v>0</v>
      </c>
      <c r="K2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9" s="53" t="str">
        <f>IF((Curso[[#This Row],[Estudado]]-7)&lt;$H$2,"",Curso[[#This Row],[Estudado]]-7)</f>
        <v/>
      </c>
      <c r="M2029" s="53" t="str">
        <f>IF((Curso[[#This Row],[Estudado]]-15)&lt;$H$2,"",Curso[[#This Row],[Estudado]]-15)</f>
        <v/>
      </c>
      <c r="N2029" s="53" t="str">
        <f>IF((Curso[[#This Row],[Estudado]]-30)&lt;$H$2,"",Curso[[#This Row],[Estudado]]-30)</f>
        <v/>
      </c>
      <c r="O2029" s="53" t="str">
        <f>IF((Curso[[#This Row],[Estudado]]-60)&lt;$H$2,"",Curso[[#This Row],[Estudado]]-60)</f>
        <v/>
      </c>
      <c r="P2029" s="53" t="str">
        <f>IF((Curso[[#This Row],[Estudado]]-120)&lt;$H$2,"",Curso[[#This Row],[Estudado]]-120)</f>
        <v/>
      </c>
      <c r="Q2029" s="48"/>
    </row>
    <row r="2030" spans="1:17" x14ac:dyDescent="0.25">
      <c r="A2030" s="44">
        <f t="shared" si="94"/>
        <v>2029</v>
      </c>
      <c r="B2030" s="44" t="s">
        <v>1101</v>
      </c>
      <c r="C2030" s="44" t="s">
        <v>1190</v>
      </c>
      <c r="D2030" s="45">
        <v>5.0694444444444441E-3</v>
      </c>
      <c r="E2030" s="44"/>
      <c r="F2030" s="45">
        <f>Curso[[#This Row],[Tempo]]*$AG$4</f>
        <v>1.005370856685542E-2</v>
      </c>
      <c r="G2030" s="46">
        <f t="shared" si="93"/>
        <v>14.641505002185388</v>
      </c>
      <c r="H2030" s="47">
        <f>_xlfn.XLOOKUP(Curso[[#This Row],[Tempo Progr Acum]],Controle[Tempo Esperado Acum],Controle[Data corrida],,1,1)</f>
        <v>44868</v>
      </c>
      <c r="I2030" s="44"/>
      <c r="J2030" s="48">
        <f ca="1">IF(Curso[[#This Row],[Data Prevista]]&gt;TODAY(),0,IF(Curso[[#This Row],[Data Prevista]]=TODAY(),3,2))</f>
        <v>0</v>
      </c>
      <c r="K2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0" s="53" t="str">
        <f>IF((Curso[[#This Row],[Estudado]]-7)&lt;$H$2,"",Curso[[#This Row],[Estudado]]-7)</f>
        <v/>
      </c>
      <c r="M2030" s="53" t="str">
        <f>IF((Curso[[#This Row],[Estudado]]-15)&lt;$H$2,"",Curso[[#This Row],[Estudado]]-15)</f>
        <v/>
      </c>
      <c r="N2030" s="53" t="str">
        <f>IF((Curso[[#This Row],[Estudado]]-30)&lt;$H$2,"",Curso[[#This Row],[Estudado]]-30)</f>
        <v/>
      </c>
      <c r="O2030" s="53" t="str">
        <f>IF((Curso[[#This Row],[Estudado]]-60)&lt;$H$2,"",Curso[[#This Row],[Estudado]]-60)</f>
        <v/>
      </c>
      <c r="P2030" s="53" t="str">
        <f>IF((Curso[[#This Row],[Estudado]]-120)&lt;$H$2,"",Curso[[#This Row],[Estudado]]-120)</f>
        <v/>
      </c>
      <c r="Q2030" s="48"/>
    </row>
    <row r="2031" spans="1:17" x14ac:dyDescent="0.25">
      <c r="A2031" s="44">
        <f t="shared" si="94"/>
        <v>2030</v>
      </c>
      <c r="B2031" s="44" t="s">
        <v>1101</v>
      </c>
      <c r="C2031" s="44" t="s">
        <v>1191</v>
      </c>
      <c r="D2031" s="45">
        <v>5.1967592592592595E-3</v>
      </c>
      <c r="E2031" s="44"/>
      <c r="F2031" s="45">
        <f>Curso[[#This Row],[Tempo]]*$AG$4</f>
        <v>1.030619896465316E-2</v>
      </c>
      <c r="G2031" s="46">
        <f t="shared" si="93"/>
        <v>14.651811201150041</v>
      </c>
      <c r="H2031" s="47">
        <f>_xlfn.XLOOKUP(Curso[[#This Row],[Tempo Progr Acum]],Controle[Tempo Esperado Acum],Controle[Data corrida],,1,1)</f>
        <v>44868</v>
      </c>
      <c r="I2031" s="44"/>
      <c r="J2031" s="48">
        <f ca="1">IF(Curso[[#This Row],[Data Prevista]]&gt;TODAY(),0,IF(Curso[[#This Row],[Data Prevista]]=TODAY(),3,2))</f>
        <v>0</v>
      </c>
      <c r="K2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1" s="53" t="str">
        <f>IF((Curso[[#This Row],[Estudado]]-7)&lt;$H$2,"",Curso[[#This Row],[Estudado]]-7)</f>
        <v/>
      </c>
      <c r="M2031" s="53" t="str">
        <f>IF((Curso[[#This Row],[Estudado]]-15)&lt;$H$2,"",Curso[[#This Row],[Estudado]]-15)</f>
        <v/>
      </c>
      <c r="N2031" s="53" t="str">
        <f>IF((Curso[[#This Row],[Estudado]]-30)&lt;$H$2,"",Curso[[#This Row],[Estudado]]-30)</f>
        <v/>
      </c>
      <c r="O2031" s="53" t="str">
        <f>IF((Curso[[#This Row],[Estudado]]-60)&lt;$H$2,"",Curso[[#This Row],[Estudado]]-60)</f>
        <v/>
      </c>
      <c r="P2031" s="53" t="str">
        <f>IF((Curso[[#This Row],[Estudado]]-120)&lt;$H$2,"",Curso[[#This Row],[Estudado]]-120)</f>
        <v/>
      </c>
      <c r="Q2031" s="48"/>
    </row>
    <row r="2032" spans="1:17" x14ac:dyDescent="0.25">
      <c r="A2032" s="44">
        <f t="shared" si="94"/>
        <v>2031</v>
      </c>
      <c r="B2032" s="44" t="s">
        <v>1101</v>
      </c>
      <c r="C2032" s="44" t="s">
        <v>1192</v>
      </c>
      <c r="D2032" s="45">
        <v>5.8564814814814825E-3</v>
      </c>
      <c r="E2032" s="44"/>
      <c r="F2032" s="45">
        <f>Curso[[#This Row],[Tempo]]*$AG$4</f>
        <v>1.161455829869599E-2</v>
      </c>
      <c r="G2032" s="46">
        <f t="shared" si="93"/>
        <v>14.663425759448737</v>
      </c>
      <c r="H2032" s="47">
        <f>_xlfn.XLOOKUP(Curso[[#This Row],[Tempo Progr Acum]],Controle[Tempo Esperado Acum],Controle[Data corrida],,1,1)</f>
        <v>44868</v>
      </c>
      <c r="I2032" s="44"/>
      <c r="J2032" s="48">
        <f ca="1">IF(Curso[[#This Row],[Data Prevista]]&gt;TODAY(),0,IF(Curso[[#This Row],[Data Prevista]]=TODAY(),3,2))</f>
        <v>0</v>
      </c>
      <c r="K2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2" s="53" t="str">
        <f>IF((Curso[[#This Row],[Estudado]]-7)&lt;$H$2,"",Curso[[#This Row],[Estudado]]-7)</f>
        <v/>
      </c>
      <c r="M2032" s="53" t="str">
        <f>IF((Curso[[#This Row],[Estudado]]-15)&lt;$H$2,"",Curso[[#This Row],[Estudado]]-15)</f>
        <v/>
      </c>
      <c r="N2032" s="53" t="str">
        <f>IF((Curso[[#This Row],[Estudado]]-30)&lt;$H$2,"",Curso[[#This Row],[Estudado]]-30)</f>
        <v/>
      </c>
      <c r="O2032" s="53" t="str">
        <f>IF((Curso[[#This Row],[Estudado]]-60)&lt;$H$2,"",Curso[[#This Row],[Estudado]]-60)</f>
        <v/>
      </c>
      <c r="P2032" s="53" t="str">
        <f>IF((Curso[[#This Row],[Estudado]]-120)&lt;$H$2,"",Curso[[#This Row],[Estudado]]-120)</f>
        <v/>
      </c>
      <c r="Q2032" s="48"/>
    </row>
    <row r="2033" spans="1:17" x14ac:dyDescent="0.25">
      <c r="A2033" s="44">
        <f t="shared" si="94"/>
        <v>2032</v>
      </c>
      <c r="B2033" s="44" t="s">
        <v>1101</v>
      </c>
      <c r="C2033" s="44" t="s">
        <v>1193</v>
      </c>
      <c r="D2033" s="45">
        <v>5.6944444444444438E-3</v>
      </c>
      <c r="E2033" s="44"/>
      <c r="F2033" s="45">
        <f>Curso[[#This Row],[Tempo]]*$AG$4</f>
        <v>1.1293206883317046E-2</v>
      </c>
      <c r="G2033" s="46">
        <f t="shared" si="93"/>
        <v>14.674718966332055</v>
      </c>
      <c r="H2033" s="47">
        <f>_xlfn.XLOOKUP(Curso[[#This Row],[Tempo Progr Acum]],Controle[Tempo Esperado Acum],Controle[Data corrida],,1,1)</f>
        <v>44868</v>
      </c>
      <c r="I2033" s="44"/>
      <c r="J2033" s="48">
        <f ca="1">IF(Curso[[#This Row],[Data Prevista]]&gt;TODAY(),0,IF(Curso[[#This Row],[Data Prevista]]=TODAY(),3,2))</f>
        <v>0</v>
      </c>
      <c r="K2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3" s="53" t="str">
        <f>IF((Curso[[#This Row],[Estudado]]-7)&lt;$H$2,"",Curso[[#This Row],[Estudado]]-7)</f>
        <v/>
      </c>
      <c r="M2033" s="53" t="str">
        <f>IF((Curso[[#This Row],[Estudado]]-15)&lt;$H$2,"",Curso[[#This Row],[Estudado]]-15)</f>
        <v/>
      </c>
      <c r="N2033" s="53" t="str">
        <f>IF((Curso[[#This Row],[Estudado]]-30)&lt;$H$2,"",Curso[[#This Row],[Estudado]]-30)</f>
        <v/>
      </c>
      <c r="O2033" s="53" t="str">
        <f>IF((Curso[[#This Row],[Estudado]]-60)&lt;$H$2,"",Curso[[#This Row],[Estudado]]-60)</f>
        <v/>
      </c>
      <c r="P2033" s="53" t="str">
        <f>IF((Curso[[#This Row],[Estudado]]-120)&lt;$H$2,"",Curso[[#This Row],[Estudado]]-120)</f>
        <v/>
      </c>
      <c r="Q2033" s="48"/>
    </row>
    <row r="2034" spans="1:17" x14ac:dyDescent="0.25">
      <c r="A2034" s="44">
        <f t="shared" si="94"/>
        <v>2033</v>
      </c>
      <c r="B2034" s="44" t="s">
        <v>1101</v>
      </c>
      <c r="C2034" s="44" t="s">
        <v>1194</v>
      </c>
      <c r="D2034" s="45">
        <v>4.340277777777778E-3</v>
      </c>
      <c r="E2034" s="44"/>
      <c r="F2034" s="45">
        <f>Curso[[#This Row],[Tempo]]*$AG$4</f>
        <v>8.6076271976501893E-3</v>
      </c>
      <c r="G2034" s="46">
        <f t="shared" si="93"/>
        <v>14.683326593529705</v>
      </c>
      <c r="H2034" s="47">
        <f>_xlfn.XLOOKUP(Curso[[#This Row],[Tempo Progr Acum]],Controle[Tempo Esperado Acum],Controle[Data corrida],,1,1)</f>
        <v>44868</v>
      </c>
      <c r="I2034" s="44"/>
      <c r="J2034" s="48">
        <f ca="1">IF(Curso[[#This Row],[Data Prevista]]&gt;TODAY(),0,IF(Curso[[#This Row],[Data Prevista]]=TODAY(),3,2))</f>
        <v>0</v>
      </c>
      <c r="K2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4" s="53" t="str">
        <f>IF((Curso[[#This Row],[Estudado]]-7)&lt;$H$2,"",Curso[[#This Row],[Estudado]]-7)</f>
        <v/>
      </c>
      <c r="M2034" s="53" t="str">
        <f>IF((Curso[[#This Row],[Estudado]]-15)&lt;$H$2,"",Curso[[#This Row],[Estudado]]-15)</f>
        <v/>
      </c>
      <c r="N2034" s="53" t="str">
        <f>IF((Curso[[#This Row],[Estudado]]-30)&lt;$H$2,"",Curso[[#This Row],[Estudado]]-30)</f>
        <v/>
      </c>
      <c r="O2034" s="53" t="str">
        <f>IF((Curso[[#This Row],[Estudado]]-60)&lt;$H$2,"",Curso[[#This Row],[Estudado]]-60)</f>
        <v/>
      </c>
      <c r="P2034" s="53" t="str">
        <f>IF((Curso[[#This Row],[Estudado]]-120)&lt;$H$2,"",Curso[[#This Row],[Estudado]]-120)</f>
        <v/>
      </c>
      <c r="Q2034" s="48"/>
    </row>
    <row r="2035" spans="1:17" x14ac:dyDescent="0.25">
      <c r="A2035" s="44">
        <f t="shared" si="94"/>
        <v>2034</v>
      </c>
      <c r="B2035" s="44" t="s">
        <v>1101</v>
      </c>
      <c r="C2035" s="44" t="s">
        <v>1195</v>
      </c>
      <c r="D2035" s="45">
        <v>4.0740740740740746E-3</v>
      </c>
      <c r="E2035" s="44"/>
      <c r="F2035" s="45">
        <f>Curso[[#This Row],[Tempo]]*$AG$4</f>
        <v>8.0796927295276443E-3</v>
      </c>
      <c r="G2035" s="46">
        <f t="shared" si="93"/>
        <v>14.691406286259232</v>
      </c>
      <c r="H2035" s="47">
        <f>_xlfn.XLOOKUP(Curso[[#This Row],[Tempo Progr Acum]],Controle[Tempo Esperado Acum],Controle[Data corrida],,1,1)</f>
        <v>44868</v>
      </c>
      <c r="I2035" s="44"/>
      <c r="J2035" s="48">
        <f ca="1">IF(Curso[[#This Row],[Data Prevista]]&gt;TODAY(),0,IF(Curso[[#This Row],[Data Prevista]]=TODAY(),3,2))</f>
        <v>0</v>
      </c>
      <c r="K2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5" s="53" t="str">
        <f>IF((Curso[[#This Row],[Estudado]]-7)&lt;$H$2,"",Curso[[#This Row],[Estudado]]-7)</f>
        <v/>
      </c>
      <c r="M2035" s="53" t="str">
        <f>IF((Curso[[#This Row],[Estudado]]-15)&lt;$H$2,"",Curso[[#This Row],[Estudado]]-15)</f>
        <v/>
      </c>
      <c r="N2035" s="53" t="str">
        <f>IF((Curso[[#This Row],[Estudado]]-30)&lt;$H$2,"",Curso[[#This Row],[Estudado]]-30)</f>
        <v/>
      </c>
      <c r="O2035" s="53" t="str">
        <f>IF((Curso[[#This Row],[Estudado]]-60)&lt;$H$2,"",Curso[[#This Row],[Estudado]]-60)</f>
        <v/>
      </c>
      <c r="P2035" s="53" t="str">
        <f>IF((Curso[[#This Row],[Estudado]]-120)&lt;$H$2,"",Curso[[#This Row],[Estudado]]-120)</f>
        <v/>
      </c>
      <c r="Q2035" s="48"/>
    </row>
    <row r="2036" spans="1:17" x14ac:dyDescent="0.25">
      <c r="A2036" s="44">
        <f t="shared" si="94"/>
        <v>2035</v>
      </c>
      <c r="B2036" s="44" t="s">
        <v>1101</v>
      </c>
      <c r="C2036" s="44" t="s">
        <v>1196</v>
      </c>
      <c r="D2036" s="45">
        <v>4.0393518518518521E-3</v>
      </c>
      <c r="E2036" s="44"/>
      <c r="F2036" s="45">
        <f>Curso[[#This Row],[Tempo]]*$AG$4</f>
        <v>8.0108317119464423E-3</v>
      </c>
      <c r="G2036" s="46">
        <f t="shared" si="93"/>
        <v>14.699417117971178</v>
      </c>
      <c r="H2036" s="47">
        <f>_xlfn.XLOOKUP(Curso[[#This Row],[Tempo Progr Acum]],Controle[Tempo Esperado Acum],Controle[Data corrida],,1,1)</f>
        <v>44868</v>
      </c>
      <c r="I2036" s="44"/>
      <c r="J2036" s="48">
        <f ca="1">IF(Curso[[#This Row],[Data Prevista]]&gt;TODAY(),0,IF(Curso[[#This Row],[Data Prevista]]=TODAY(),3,2))</f>
        <v>0</v>
      </c>
      <c r="K2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6" s="53" t="str">
        <f>IF((Curso[[#This Row],[Estudado]]-7)&lt;$H$2,"",Curso[[#This Row],[Estudado]]-7)</f>
        <v/>
      </c>
      <c r="M2036" s="53" t="str">
        <f>IF((Curso[[#This Row],[Estudado]]-15)&lt;$H$2,"",Curso[[#This Row],[Estudado]]-15)</f>
        <v/>
      </c>
      <c r="N2036" s="53" t="str">
        <f>IF((Curso[[#This Row],[Estudado]]-30)&lt;$H$2,"",Curso[[#This Row],[Estudado]]-30)</f>
        <v/>
      </c>
      <c r="O2036" s="53" t="str">
        <f>IF((Curso[[#This Row],[Estudado]]-60)&lt;$H$2,"",Curso[[#This Row],[Estudado]]-60)</f>
        <v/>
      </c>
      <c r="P2036" s="53" t="str">
        <f>IF((Curso[[#This Row],[Estudado]]-120)&lt;$H$2,"",Curso[[#This Row],[Estudado]]-120)</f>
        <v/>
      </c>
      <c r="Q2036" s="48"/>
    </row>
    <row r="2037" spans="1:17" x14ac:dyDescent="0.25">
      <c r="A2037" s="44">
        <f t="shared" si="94"/>
        <v>2036</v>
      </c>
      <c r="B2037" s="44" t="s">
        <v>1101</v>
      </c>
      <c r="C2037" s="44" t="s">
        <v>1197</v>
      </c>
      <c r="D2037" s="45">
        <v>6.6087962962962966E-3</v>
      </c>
      <c r="E2037" s="44"/>
      <c r="F2037" s="45">
        <f>Curso[[#This Row],[Tempo]]*$AG$4</f>
        <v>1.3106547012955355E-2</v>
      </c>
      <c r="G2037" s="46">
        <f t="shared" si="93"/>
        <v>14.712523664984133</v>
      </c>
      <c r="H2037" s="47">
        <f>_xlfn.XLOOKUP(Curso[[#This Row],[Tempo Progr Acum]],Controle[Tempo Esperado Acum],Controle[Data corrida],,1,1)</f>
        <v>44869</v>
      </c>
      <c r="I2037" s="44"/>
      <c r="J2037" s="48">
        <f ca="1">IF(Curso[[#This Row],[Data Prevista]]&gt;TODAY(),0,IF(Curso[[#This Row],[Data Prevista]]=TODAY(),3,2))</f>
        <v>0</v>
      </c>
      <c r="K2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7" s="53" t="str">
        <f>IF((Curso[[#This Row],[Estudado]]-7)&lt;$H$2,"",Curso[[#This Row],[Estudado]]-7)</f>
        <v/>
      </c>
      <c r="M2037" s="53" t="str">
        <f>IF((Curso[[#This Row],[Estudado]]-15)&lt;$H$2,"",Curso[[#This Row],[Estudado]]-15)</f>
        <v/>
      </c>
      <c r="N2037" s="53" t="str">
        <f>IF((Curso[[#This Row],[Estudado]]-30)&lt;$H$2,"",Curso[[#This Row],[Estudado]]-30)</f>
        <v/>
      </c>
      <c r="O2037" s="53" t="str">
        <f>IF((Curso[[#This Row],[Estudado]]-60)&lt;$H$2,"",Curso[[#This Row],[Estudado]]-60)</f>
        <v/>
      </c>
      <c r="P2037" s="53" t="str">
        <f>IF((Curso[[#This Row],[Estudado]]-120)&lt;$H$2,"",Curso[[#This Row],[Estudado]]-120)</f>
        <v/>
      </c>
      <c r="Q2037" s="48"/>
    </row>
    <row r="2038" spans="1:17" x14ac:dyDescent="0.25">
      <c r="A2038" s="44">
        <f t="shared" si="94"/>
        <v>2037</v>
      </c>
      <c r="B2038" s="44" t="s">
        <v>1101</v>
      </c>
      <c r="C2038" s="44" t="s">
        <v>1198</v>
      </c>
      <c r="D2038" s="45">
        <v>4.9537037037037041E-3</v>
      </c>
      <c r="E2038" s="44"/>
      <c r="F2038" s="45">
        <f>Curso[[#This Row],[Tempo]]*$AG$4</f>
        <v>9.8241718415847494E-3</v>
      </c>
      <c r="G2038" s="46">
        <f t="shared" si="93"/>
        <v>14.722347836825717</v>
      </c>
      <c r="H2038" s="47">
        <f>_xlfn.XLOOKUP(Curso[[#This Row],[Tempo Progr Acum]],Controle[Tempo Esperado Acum],Controle[Data corrida],,1,1)</f>
        <v>44869</v>
      </c>
      <c r="I2038" s="44"/>
      <c r="J2038" s="48">
        <f ca="1">IF(Curso[[#This Row],[Data Prevista]]&gt;TODAY(),0,IF(Curso[[#This Row],[Data Prevista]]=TODAY(),3,2))</f>
        <v>0</v>
      </c>
      <c r="K2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8" s="53" t="str">
        <f>IF((Curso[[#This Row],[Estudado]]-7)&lt;$H$2,"",Curso[[#This Row],[Estudado]]-7)</f>
        <v/>
      </c>
      <c r="M2038" s="53" t="str">
        <f>IF((Curso[[#This Row],[Estudado]]-15)&lt;$H$2,"",Curso[[#This Row],[Estudado]]-15)</f>
        <v/>
      </c>
      <c r="N2038" s="53" t="str">
        <f>IF((Curso[[#This Row],[Estudado]]-30)&lt;$H$2,"",Curso[[#This Row],[Estudado]]-30)</f>
        <v/>
      </c>
      <c r="O2038" s="53" t="str">
        <f>IF((Curso[[#This Row],[Estudado]]-60)&lt;$H$2,"",Curso[[#This Row],[Estudado]]-60)</f>
        <v/>
      </c>
      <c r="P2038" s="53" t="str">
        <f>IF((Curso[[#This Row],[Estudado]]-120)&lt;$H$2,"",Curso[[#This Row],[Estudado]]-120)</f>
        <v/>
      </c>
      <c r="Q2038" s="48"/>
    </row>
    <row r="2039" spans="1:17" x14ac:dyDescent="0.25">
      <c r="A2039" s="44">
        <f t="shared" si="94"/>
        <v>2038</v>
      </c>
      <c r="B2039" s="44" t="s">
        <v>1101</v>
      </c>
      <c r="C2039" s="44" t="s">
        <v>1199</v>
      </c>
      <c r="D2039" s="45">
        <v>5.7986111111111112E-3</v>
      </c>
      <c r="E2039" s="44"/>
      <c r="F2039" s="45">
        <f>Curso[[#This Row],[Tempo]]*$AG$4</f>
        <v>1.1499789936060652E-2</v>
      </c>
      <c r="G2039" s="46">
        <f t="shared" si="93"/>
        <v>14.733847626761778</v>
      </c>
      <c r="H2039" s="47">
        <f>_xlfn.XLOOKUP(Curso[[#This Row],[Tempo Progr Acum]],Controle[Tempo Esperado Acum],Controle[Data corrida],,1,1)</f>
        <v>44869</v>
      </c>
      <c r="I2039" s="44"/>
      <c r="J2039" s="48">
        <f ca="1">IF(Curso[[#This Row],[Data Prevista]]&gt;TODAY(),0,IF(Curso[[#This Row],[Data Prevista]]=TODAY(),3,2))</f>
        <v>0</v>
      </c>
      <c r="K2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9" s="53" t="str">
        <f>IF((Curso[[#This Row],[Estudado]]-7)&lt;$H$2,"",Curso[[#This Row],[Estudado]]-7)</f>
        <v/>
      </c>
      <c r="M2039" s="53" t="str">
        <f>IF((Curso[[#This Row],[Estudado]]-15)&lt;$H$2,"",Curso[[#This Row],[Estudado]]-15)</f>
        <v/>
      </c>
      <c r="N2039" s="53" t="str">
        <f>IF((Curso[[#This Row],[Estudado]]-30)&lt;$H$2,"",Curso[[#This Row],[Estudado]]-30)</f>
        <v/>
      </c>
      <c r="O2039" s="53" t="str">
        <f>IF((Curso[[#This Row],[Estudado]]-60)&lt;$H$2,"",Curso[[#This Row],[Estudado]]-60)</f>
        <v/>
      </c>
      <c r="P2039" s="53" t="str">
        <f>IF((Curso[[#This Row],[Estudado]]-120)&lt;$H$2,"",Curso[[#This Row],[Estudado]]-120)</f>
        <v/>
      </c>
      <c r="Q2039" s="48"/>
    </row>
    <row r="2040" spans="1:17" x14ac:dyDescent="0.25">
      <c r="A2040" s="44">
        <f t="shared" si="94"/>
        <v>2039</v>
      </c>
      <c r="B2040" s="44" t="s">
        <v>1101</v>
      </c>
      <c r="C2040" s="44" t="s">
        <v>1200</v>
      </c>
      <c r="D2040" s="45">
        <v>0</v>
      </c>
      <c r="E2040" s="44" t="s">
        <v>7</v>
      </c>
      <c r="F2040" s="45">
        <f>Curso[[#This Row],[Tempo]]*$AG$4</f>
        <v>0</v>
      </c>
      <c r="G2040" s="46">
        <f t="shared" si="93"/>
        <v>14.733847626761778</v>
      </c>
      <c r="H2040" s="47">
        <f>_xlfn.XLOOKUP(Curso[[#This Row],[Tempo Progr Acum]],Controle[Tempo Esperado Acum],Controle[Data corrida],,1,1)</f>
        <v>44869</v>
      </c>
      <c r="I2040" s="44"/>
      <c r="J2040" s="48">
        <f ca="1">IF(Curso[[#This Row],[Data Prevista]]&gt;TODAY(),0,IF(Curso[[#This Row],[Data Prevista]]=TODAY(),3,2))</f>
        <v>0</v>
      </c>
      <c r="K2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0" s="53" t="str">
        <f>IF((Curso[[#This Row],[Estudado]]-7)&lt;$H$2,"",Curso[[#This Row],[Estudado]]-7)</f>
        <v/>
      </c>
      <c r="M2040" s="53" t="str">
        <f>IF((Curso[[#This Row],[Estudado]]-15)&lt;$H$2,"",Curso[[#This Row],[Estudado]]-15)</f>
        <v/>
      </c>
      <c r="N2040" s="53" t="str">
        <f>IF((Curso[[#This Row],[Estudado]]-30)&lt;$H$2,"",Curso[[#This Row],[Estudado]]-30)</f>
        <v/>
      </c>
      <c r="O2040" s="53" t="str">
        <f>IF((Curso[[#This Row],[Estudado]]-60)&lt;$H$2,"",Curso[[#This Row],[Estudado]]-60)</f>
        <v/>
      </c>
      <c r="P2040" s="53" t="str">
        <f>IF((Curso[[#This Row],[Estudado]]-120)&lt;$H$2,"",Curso[[#This Row],[Estudado]]-120)</f>
        <v/>
      </c>
      <c r="Q2040" s="48"/>
    </row>
    <row r="2041" spans="1:17" x14ac:dyDescent="0.25">
      <c r="A2041" s="44">
        <f t="shared" si="94"/>
        <v>2040</v>
      </c>
      <c r="B2041" s="44" t="s">
        <v>1101</v>
      </c>
      <c r="C2041" s="44" t="s">
        <v>1201</v>
      </c>
      <c r="D2041" s="45">
        <v>0</v>
      </c>
      <c r="E2041" s="44" t="s">
        <v>7</v>
      </c>
      <c r="F2041" s="45">
        <f>Curso[[#This Row],[Tempo]]*$AG$4</f>
        <v>0</v>
      </c>
      <c r="G2041" s="46">
        <f t="shared" si="93"/>
        <v>14.733847626761778</v>
      </c>
      <c r="H2041" s="47">
        <f>_xlfn.XLOOKUP(Curso[[#This Row],[Tempo Progr Acum]],Controle[Tempo Esperado Acum],Controle[Data corrida],,1,1)</f>
        <v>44869</v>
      </c>
      <c r="I2041" s="44"/>
      <c r="J2041" s="48">
        <f ca="1">IF(Curso[[#This Row],[Data Prevista]]&gt;TODAY(),0,IF(Curso[[#This Row],[Data Prevista]]=TODAY(),3,2))</f>
        <v>0</v>
      </c>
      <c r="K2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1" s="53" t="str">
        <f>IF((Curso[[#This Row],[Estudado]]-7)&lt;$H$2,"",Curso[[#This Row],[Estudado]]-7)</f>
        <v/>
      </c>
      <c r="M2041" s="53" t="str">
        <f>IF((Curso[[#This Row],[Estudado]]-15)&lt;$H$2,"",Curso[[#This Row],[Estudado]]-15)</f>
        <v/>
      </c>
      <c r="N2041" s="53" t="str">
        <f>IF((Curso[[#This Row],[Estudado]]-30)&lt;$H$2,"",Curso[[#This Row],[Estudado]]-30)</f>
        <v/>
      </c>
      <c r="O2041" s="53" t="str">
        <f>IF((Curso[[#This Row],[Estudado]]-60)&lt;$H$2,"",Curso[[#This Row],[Estudado]]-60)</f>
        <v/>
      </c>
      <c r="P2041" s="53" t="str">
        <f>IF((Curso[[#This Row],[Estudado]]-120)&lt;$H$2,"",Curso[[#This Row],[Estudado]]-120)</f>
        <v/>
      </c>
      <c r="Q2041" s="48"/>
    </row>
    <row r="2042" spans="1:17" x14ac:dyDescent="0.25">
      <c r="A2042" s="44">
        <f t="shared" si="94"/>
        <v>2041</v>
      </c>
      <c r="B2042" s="44" t="s">
        <v>1101</v>
      </c>
      <c r="C2042" s="44" t="s">
        <v>1202</v>
      </c>
      <c r="D2042" s="45">
        <v>4.5486111111111109E-3</v>
      </c>
      <c r="E2042" s="44"/>
      <c r="F2042" s="45">
        <f>Curso[[#This Row],[Tempo]]*$AG$4</f>
        <v>9.020793303137398E-3</v>
      </c>
      <c r="G2042" s="46">
        <f t="shared" si="93"/>
        <v>14.742868420064914</v>
      </c>
      <c r="H2042" s="47">
        <f>_xlfn.XLOOKUP(Curso[[#This Row],[Tempo Progr Acum]],Controle[Tempo Esperado Acum],Controle[Data corrida],,1,1)</f>
        <v>44869</v>
      </c>
      <c r="I2042" s="44"/>
      <c r="J2042" s="48">
        <f ca="1">IF(Curso[[#This Row],[Data Prevista]]&gt;TODAY(),0,IF(Curso[[#This Row],[Data Prevista]]=TODAY(),3,2))</f>
        <v>0</v>
      </c>
      <c r="K2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2" s="53" t="str">
        <f>IF((Curso[[#This Row],[Estudado]]-7)&lt;$H$2,"",Curso[[#This Row],[Estudado]]-7)</f>
        <v/>
      </c>
      <c r="M2042" s="53" t="str">
        <f>IF((Curso[[#This Row],[Estudado]]-15)&lt;$H$2,"",Curso[[#This Row],[Estudado]]-15)</f>
        <v/>
      </c>
      <c r="N2042" s="53" t="str">
        <f>IF((Curso[[#This Row],[Estudado]]-30)&lt;$H$2,"",Curso[[#This Row],[Estudado]]-30)</f>
        <v/>
      </c>
      <c r="O2042" s="53" t="str">
        <f>IF((Curso[[#This Row],[Estudado]]-60)&lt;$H$2,"",Curso[[#This Row],[Estudado]]-60)</f>
        <v/>
      </c>
      <c r="P2042" s="53" t="str">
        <f>IF((Curso[[#This Row],[Estudado]]-120)&lt;$H$2,"",Curso[[#This Row],[Estudado]]-120)</f>
        <v/>
      </c>
      <c r="Q2042" s="48"/>
    </row>
    <row r="2043" spans="1:17" x14ac:dyDescent="0.25">
      <c r="A2043" s="44">
        <f t="shared" si="94"/>
        <v>2042</v>
      </c>
      <c r="B2043" s="44" t="s">
        <v>1101</v>
      </c>
      <c r="C2043" s="44" t="s">
        <v>1203</v>
      </c>
      <c r="D2043" s="45">
        <v>3.37962962962963E-3</v>
      </c>
      <c r="E2043" s="44"/>
      <c r="F2043" s="45">
        <f>Curso[[#This Row],[Tempo]]*$AG$4</f>
        <v>6.7024723779036139E-3</v>
      </c>
      <c r="G2043" s="46">
        <f t="shared" si="93"/>
        <v>14.749570892442817</v>
      </c>
      <c r="H2043" s="47">
        <f>_xlfn.XLOOKUP(Curso[[#This Row],[Tempo Progr Acum]],Controle[Tempo Esperado Acum],Controle[Data corrida],,1,1)</f>
        <v>44869</v>
      </c>
      <c r="I2043" s="44"/>
      <c r="J2043" s="48">
        <f ca="1">IF(Curso[[#This Row],[Data Prevista]]&gt;TODAY(),0,IF(Curso[[#This Row],[Data Prevista]]=TODAY(),3,2))</f>
        <v>0</v>
      </c>
      <c r="K2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3" s="53" t="str">
        <f>IF((Curso[[#This Row],[Estudado]]-7)&lt;$H$2,"",Curso[[#This Row],[Estudado]]-7)</f>
        <v/>
      </c>
      <c r="M2043" s="53" t="str">
        <f>IF((Curso[[#This Row],[Estudado]]-15)&lt;$H$2,"",Curso[[#This Row],[Estudado]]-15)</f>
        <v/>
      </c>
      <c r="N2043" s="53" t="str">
        <f>IF((Curso[[#This Row],[Estudado]]-30)&lt;$H$2,"",Curso[[#This Row],[Estudado]]-30)</f>
        <v/>
      </c>
      <c r="O2043" s="53" t="str">
        <f>IF((Curso[[#This Row],[Estudado]]-60)&lt;$H$2,"",Curso[[#This Row],[Estudado]]-60)</f>
        <v/>
      </c>
      <c r="P2043" s="53" t="str">
        <f>IF((Curso[[#This Row],[Estudado]]-120)&lt;$H$2,"",Curso[[#This Row],[Estudado]]-120)</f>
        <v/>
      </c>
      <c r="Q2043" s="48"/>
    </row>
    <row r="2044" spans="1:17" x14ac:dyDescent="0.25">
      <c r="A2044" s="44">
        <f t="shared" si="94"/>
        <v>2043</v>
      </c>
      <c r="B2044" s="44" t="s">
        <v>1101</v>
      </c>
      <c r="C2044" s="44" t="s">
        <v>1204</v>
      </c>
      <c r="D2044" s="45">
        <v>6.6319444444444446E-3</v>
      </c>
      <c r="E2044" s="44"/>
      <c r="F2044" s="45">
        <f>Curso[[#This Row],[Tempo]]*$AG$4</f>
        <v>1.3152454358009489E-2</v>
      </c>
      <c r="G2044" s="46">
        <f t="shared" si="93"/>
        <v>14.762723346800826</v>
      </c>
      <c r="H2044" s="47">
        <f>_xlfn.XLOOKUP(Curso[[#This Row],[Tempo Progr Acum]],Controle[Tempo Esperado Acum],Controle[Data corrida],,1,1)</f>
        <v>44869</v>
      </c>
      <c r="I2044" s="44"/>
      <c r="J2044" s="48">
        <f ca="1">IF(Curso[[#This Row],[Data Prevista]]&gt;TODAY(),0,IF(Curso[[#This Row],[Data Prevista]]=TODAY(),3,2))</f>
        <v>0</v>
      </c>
      <c r="K2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4" s="53" t="str">
        <f>IF((Curso[[#This Row],[Estudado]]-7)&lt;$H$2,"",Curso[[#This Row],[Estudado]]-7)</f>
        <v/>
      </c>
      <c r="M2044" s="53" t="str">
        <f>IF((Curso[[#This Row],[Estudado]]-15)&lt;$H$2,"",Curso[[#This Row],[Estudado]]-15)</f>
        <v/>
      </c>
      <c r="N2044" s="53" t="str">
        <f>IF((Curso[[#This Row],[Estudado]]-30)&lt;$H$2,"",Curso[[#This Row],[Estudado]]-30)</f>
        <v/>
      </c>
      <c r="O2044" s="53" t="str">
        <f>IF((Curso[[#This Row],[Estudado]]-60)&lt;$H$2,"",Curso[[#This Row],[Estudado]]-60)</f>
        <v/>
      </c>
      <c r="P2044" s="53" t="str">
        <f>IF((Curso[[#This Row],[Estudado]]-120)&lt;$H$2,"",Curso[[#This Row],[Estudado]]-120)</f>
        <v/>
      </c>
      <c r="Q2044" s="48"/>
    </row>
    <row r="2045" spans="1:17" x14ac:dyDescent="0.25">
      <c r="A2045" s="44">
        <f t="shared" si="94"/>
        <v>2044</v>
      </c>
      <c r="B2045" s="44" t="s">
        <v>1101</v>
      </c>
      <c r="C2045" s="44" t="s">
        <v>1205</v>
      </c>
      <c r="D2045" s="45">
        <v>2.2453703703703702E-3</v>
      </c>
      <c r="E2045" s="44"/>
      <c r="F2045" s="45">
        <f>Curso[[#This Row],[Tempo]]*$AG$4</f>
        <v>4.4530124702510309E-3</v>
      </c>
      <c r="G2045" s="46">
        <f t="shared" si="93"/>
        <v>14.767176359271076</v>
      </c>
      <c r="H2045" s="47">
        <f>_xlfn.XLOOKUP(Curso[[#This Row],[Tempo Progr Acum]],Controle[Tempo Esperado Acum],Controle[Data corrida],,1,1)</f>
        <v>44869</v>
      </c>
      <c r="I2045" s="44"/>
      <c r="J2045" s="48">
        <f ca="1">IF(Curso[[#This Row],[Data Prevista]]&gt;TODAY(),0,IF(Curso[[#This Row],[Data Prevista]]=TODAY(),3,2))</f>
        <v>0</v>
      </c>
      <c r="K2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5" s="53" t="str">
        <f>IF((Curso[[#This Row],[Estudado]]-7)&lt;$H$2,"",Curso[[#This Row],[Estudado]]-7)</f>
        <v/>
      </c>
      <c r="M2045" s="53" t="str">
        <f>IF((Curso[[#This Row],[Estudado]]-15)&lt;$H$2,"",Curso[[#This Row],[Estudado]]-15)</f>
        <v/>
      </c>
      <c r="N2045" s="53" t="str">
        <f>IF((Curso[[#This Row],[Estudado]]-30)&lt;$H$2,"",Curso[[#This Row],[Estudado]]-30)</f>
        <v/>
      </c>
      <c r="O2045" s="53" t="str">
        <f>IF((Curso[[#This Row],[Estudado]]-60)&lt;$H$2,"",Curso[[#This Row],[Estudado]]-60)</f>
        <v/>
      </c>
      <c r="P2045" s="53" t="str">
        <f>IF((Curso[[#This Row],[Estudado]]-120)&lt;$H$2,"",Curso[[#This Row],[Estudado]]-120)</f>
        <v/>
      </c>
      <c r="Q2045" s="48"/>
    </row>
    <row r="2046" spans="1:17" x14ac:dyDescent="0.25">
      <c r="A2046" s="44">
        <f t="shared" si="94"/>
        <v>2045</v>
      </c>
      <c r="B2046" s="44" t="s">
        <v>1101</v>
      </c>
      <c r="C2046" s="44" t="s">
        <v>1206</v>
      </c>
      <c r="D2046" s="45">
        <v>3.2986111111111111E-3</v>
      </c>
      <c r="E2046" s="44"/>
      <c r="F2046" s="45">
        <f>Curso[[#This Row],[Tempo]]*$AG$4</f>
        <v>6.5417966702141436E-3</v>
      </c>
      <c r="G2046" s="46">
        <f t="shared" si="93"/>
        <v>14.773718155941291</v>
      </c>
      <c r="H2046" s="47">
        <f>_xlfn.XLOOKUP(Curso[[#This Row],[Tempo Progr Acum]],Controle[Tempo Esperado Acum],Controle[Data corrida],,1,1)</f>
        <v>44869</v>
      </c>
      <c r="I2046" s="44"/>
      <c r="J2046" s="48">
        <f ca="1">IF(Curso[[#This Row],[Data Prevista]]&gt;TODAY(),0,IF(Curso[[#This Row],[Data Prevista]]=TODAY(),3,2))</f>
        <v>0</v>
      </c>
      <c r="K2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6" s="53" t="str">
        <f>IF((Curso[[#This Row],[Estudado]]-7)&lt;$H$2,"",Curso[[#This Row],[Estudado]]-7)</f>
        <v/>
      </c>
      <c r="M2046" s="53" t="str">
        <f>IF((Curso[[#This Row],[Estudado]]-15)&lt;$H$2,"",Curso[[#This Row],[Estudado]]-15)</f>
        <v/>
      </c>
      <c r="N2046" s="53" t="str">
        <f>IF((Curso[[#This Row],[Estudado]]-30)&lt;$H$2,"",Curso[[#This Row],[Estudado]]-30)</f>
        <v/>
      </c>
      <c r="O2046" s="53" t="str">
        <f>IF((Curso[[#This Row],[Estudado]]-60)&lt;$H$2,"",Curso[[#This Row],[Estudado]]-60)</f>
        <v/>
      </c>
      <c r="P2046" s="53" t="str">
        <f>IF((Curso[[#This Row],[Estudado]]-120)&lt;$H$2,"",Curso[[#This Row],[Estudado]]-120)</f>
        <v/>
      </c>
      <c r="Q2046" s="48"/>
    </row>
    <row r="2047" spans="1:17" x14ac:dyDescent="0.25">
      <c r="A2047" s="44">
        <f t="shared" si="94"/>
        <v>2046</v>
      </c>
      <c r="B2047" s="44" t="s">
        <v>1101</v>
      </c>
      <c r="C2047" s="44" t="s">
        <v>1207</v>
      </c>
      <c r="D2047" s="45">
        <v>4.7222222222222223E-3</v>
      </c>
      <c r="E2047" s="44"/>
      <c r="F2047" s="45">
        <f>Curso[[#This Row],[Tempo]]*$AG$4</f>
        <v>9.3650983910434048E-3</v>
      </c>
      <c r="G2047" s="46">
        <f t="shared" si="93"/>
        <v>14.783083254332334</v>
      </c>
      <c r="H2047" s="47">
        <f>_xlfn.XLOOKUP(Curso[[#This Row],[Tempo Progr Acum]],Controle[Tempo Esperado Acum],Controle[Data corrida],,1,1)</f>
        <v>44869</v>
      </c>
      <c r="I2047" s="44"/>
      <c r="J2047" s="48">
        <f ca="1">IF(Curso[[#This Row],[Data Prevista]]&gt;TODAY(),0,IF(Curso[[#This Row],[Data Prevista]]=TODAY(),3,2))</f>
        <v>0</v>
      </c>
      <c r="K2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7" s="53" t="str">
        <f>IF((Curso[[#This Row],[Estudado]]-7)&lt;$H$2,"",Curso[[#This Row],[Estudado]]-7)</f>
        <v/>
      </c>
      <c r="M2047" s="53" t="str">
        <f>IF((Curso[[#This Row],[Estudado]]-15)&lt;$H$2,"",Curso[[#This Row],[Estudado]]-15)</f>
        <v/>
      </c>
      <c r="N2047" s="53" t="str">
        <f>IF((Curso[[#This Row],[Estudado]]-30)&lt;$H$2,"",Curso[[#This Row],[Estudado]]-30)</f>
        <v/>
      </c>
      <c r="O2047" s="53" t="str">
        <f>IF((Curso[[#This Row],[Estudado]]-60)&lt;$H$2,"",Curso[[#This Row],[Estudado]]-60)</f>
        <v/>
      </c>
      <c r="P2047" s="53" t="str">
        <f>IF((Curso[[#This Row],[Estudado]]-120)&lt;$H$2,"",Curso[[#This Row],[Estudado]]-120)</f>
        <v/>
      </c>
      <c r="Q2047" s="48"/>
    </row>
    <row r="2048" spans="1:17" x14ac:dyDescent="0.25">
      <c r="A2048" s="44">
        <f t="shared" si="94"/>
        <v>2047</v>
      </c>
      <c r="B2048" s="44" t="s">
        <v>1101</v>
      </c>
      <c r="C2048" s="44" t="s">
        <v>1208</v>
      </c>
      <c r="D2048" s="45">
        <v>4.7569444444444447E-3</v>
      </c>
      <c r="E2048" s="44"/>
      <c r="F2048" s="45">
        <f>Curso[[#This Row],[Tempo]]*$AG$4</f>
        <v>9.4339594086246068E-3</v>
      </c>
      <c r="G2048" s="46">
        <f t="shared" si="93"/>
        <v>14.792517213740959</v>
      </c>
      <c r="H2048" s="47">
        <f>_xlfn.XLOOKUP(Curso[[#This Row],[Tempo Progr Acum]],Controle[Tempo Esperado Acum],Controle[Data corrida],,1,1)</f>
        <v>44869</v>
      </c>
      <c r="I2048" s="44"/>
      <c r="J2048" s="48">
        <f ca="1">IF(Curso[[#This Row],[Data Prevista]]&gt;TODAY(),0,IF(Curso[[#This Row],[Data Prevista]]=TODAY(),3,2))</f>
        <v>0</v>
      </c>
      <c r="K2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8" s="53" t="str">
        <f>IF((Curso[[#This Row],[Estudado]]-7)&lt;$H$2,"",Curso[[#This Row],[Estudado]]-7)</f>
        <v/>
      </c>
      <c r="M2048" s="53" t="str">
        <f>IF((Curso[[#This Row],[Estudado]]-15)&lt;$H$2,"",Curso[[#This Row],[Estudado]]-15)</f>
        <v/>
      </c>
      <c r="N2048" s="53" t="str">
        <f>IF((Curso[[#This Row],[Estudado]]-30)&lt;$H$2,"",Curso[[#This Row],[Estudado]]-30)</f>
        <v/>
      </c>
      <c r="O2048" s="53" t="str">
        <f>IF((Curso[[#This Row],[Estudado]]-60)&lt;$H$2,"",Curso[[#This Row],[Estudado]]-60)</f>
        <v/>
      </c>
      <c r="P2048" s="53" t="str">
        <f>IF((Curso[[#This Row],[Estudado]]-120)&lt;$H$2,"",Curso[[#This Row],[Estudado]]-120)</f>
        <v/>
      </c>
      <c r="Q2048" s="48"/>
    </row>
    <row r="2049" spans="1:17" x14ac:dyDescent="0.25">
      <c r="A2049" s="44">
        <f t="shared" si="94"/>
        <v>2048</v>
      </c>
      <c r="B2049" s="44" t="s">
        <v>1101</v>
      </c>
      <c r="C2049" s="44" t="s">
        <v>1209</v>
      </c>
      <c r="D2049" s="45">
        <v>5.4050925925925924E-3</v>
      </c>
      <c r="E2049" s="44"/>
      <c r="F2049" s="45">
        <f>Curso[[#This Row],[Tempo]]*$AG$4</f>
        <v>1.0719365070140367E-2</v>
      </c>
      <c r="G2049" s="46">
        <f t="shared" si="93"/>
        <v>14.8032365788111</v>
      </c>
      <c r="H2049" s="47">
        <f>_xlfn.XLOOKUP(Curso[[#This Row],[Tempo Progr Acum]],Controle[Tempo Esperado Acum],Controle[Data corrida],,1,1)</f>
        <v>44870</v>
      </c>
      <c r="I2049" s="44"/>
      <c r="J2049" s="48">
        <f ca="1">IF(Curso[[#This Row],[Data Prevista]]&gt;TODAY(),0,IF(Curso[[#This Row],[Data Prevista]]=TODAY(),3,2))</f>
        <v>0</v>
      </c>
      <c r="K2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9" s="53" t="str">
        <f>IF((Curso[[#This Row],[Estudado]]-7)&lt;$H$2,"",Curso[[#This Row],[Estudado]]-7)</f>
        <v/>
      </c>
      <c r="M2049" s="53" t="str">
        <f>IF((Curso[[#This Row],[Estudado]]-15)&lt;$H$2,"",Curso[[#This Row],[Estudado]]-15)</f>
        <v/>
      </c>
      <c r="N2049" s="53" t="str">
        <f>IF((Curso[[#This Row],[Estudado]]-30)&lt;$H$2,"",Curso[[#This Row],[Estudado]]-30)</f>
        <v/>
      </c>
      <c r="O2049" s="53" t="str">
        <f>IF((Curso[[#This Row],[Estudado]]-60)&lt;$H$2,"",Curso[[#This Row],[Estudado]]-60)</f>
        <v/>
      </c>
      <c r="P2049" s="53" t="str">
        <f>IF((Curso[[#This Row],[Estudado]]-120)&lt;$H$2,"",Curso[[#This Row],[Estudado]]-120)</f>
        <v/>
      </c>
      <c r="Q2049" s="48"/>
    </row>
    <row r="2050" spans="1:17" x14ac:dyDescent="0.25">
      <c r="A2050" s="44">
        <f t="shared" si="94"/>
        <v>2049</v>
      </c>
      <c r="B2050" s="44" t="s">
        <v>1101</v>
      </c>
      <c r="C2050" s="44" t="s">
        <v>1210</v>
      </c>
      <c r="D2050" s="45">
        <v>5.6481481481481478E-3</v>
      </c>
      <c r="E2050" s="44"/>
      <c r="F2050" s="45">
        <f>Curso[[#This Row],[Tempo]]*$AG$4</f>
        <v>1.1201392193208778E-2</v>
      </c>
      <c r="G2050" s="46">
        <f t="shared" si="93"/>
        <v>14.81443797100431</v>
      </c>
      <c r="H2050" s="47">
        <f>_xlfn.XLOOKUP(Curso[[#This Row],[Tempo Progr Acum]],Controle[Tempo Esperado Acum],Controle[Data corrida],,1,1)</f>
        <v>44870</v>
      </c>
      <c r="I2050" s="44"/>
      <c r="J2050" s="48">
        <f ca="1">IF(Curso[[#This Row],[Data Prevista]]&gt;TODAY(),0,IF(Curso[[#This Row],[Data Prevista]]=TODAY(),3,2))</f>
        <v>0</v>
      </c>
      <c r="K2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0" s="53" t="str">
        <f>IF((Curso[[#This Row],[Estudado]]-7)&lt;$H$2,"",Curso[[#This Row],[Estudado]]-7)</f>
        <v/>
      </c>
      <c r="M2050" s="53" t="str">
        <f>IF((Curso[[#This Row],[Estudado]]-15)&lt;$H$2,"",Curso[[#This Row],[Estudado]]-15)</f>
        <v/>
      </c>
      <c r="N2050" s="53" t="str">
        <f>IF((Curso[[#This Row],[Estudado]]-30)&lt;$H$2,"",Curso[[#This Row],[Estudado]]-30)</f>
        <v/>
      </c>
      <c r="O2050" s="53" t="str">
        <f>IF((Curso[[#This Row],[Estudado]]-60)&lt;$H$2,"",Curso[[#This Row],[Estudado]]-60)</f>
        <v/>
      </c>
      <c r="P2050" s="53" t="str">
        <f>IF((Curso[[#This Row],[Estudado]]-120)&lt;$H$2,"",Curso[[#This Row],[Estudado]]-120)</f>
        <v/>
      </c>
      <c r="Q2050" s="48"/>
    </row>
    <row r="2051" spans="1:17" x14ac:dyDescent="0.25">
      <c r="A2051" s="44">
        <f t="shared" si="94"/>
        <v>2050</v>
      </c>
      <c r="B2051" s="44" t="s">
        <v>1101</v>
      </c>
      <c r="C2051" s="44" t="s">
        <v>1211</v>
      </c>
      <c r="D2051" s="45">
        <v>3.0439814814814821E-3</v>
      </c>
      <c r="E2051" s="44"/>
      <c r="F2051" s="45">
        <f>Curso[[#This Row],[Tempo]]*$AG$4</f>
        <v>6.0368158746186666E-3</v>
      </c>
      <c r="G2051" s="46">
        <f t="shared" si="93"/>
        <v>14.820474786878929</v>
      </c>
      <c r="H2051" s="47">
        <f>_xlfn.XLOOKUP(Curso[[#This Row],[Tempo Progr Acum]],Controle[Tempo Esperado Acum],Controle[Data corrida],,1,1)</f>
        <v>44870</v>
      </c>
      <c r="I2051" s="44"/>
      <c r="J2051" s="48">
        <f ca="1">IF(Curso[[#This Row],[Data Prevista]]&gt;TODAY(),0,IF(Curso[[#This Row],[Data Prevista]]=TODAY(),3,2))</f>
        <v>0</v>
      </c>
      <c r="K2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1" s="53" t="str">
        <f>IF((Curso[[#This Row],[Estudado]]-7)&lt;$H$2,"",Curso[[#This Row],[Estudado]]-7)</f>
        <v/>
      </c>
      <c r="M2051" s="53" t="str">
        <f>IF((Curso[[#This Row],[Estudado]]-15)&lt;$H$2,"",Curso[[#This Row],[Estudado]]-15)</f>
        <v/>
      </c>
      <c r="N2051" s="53" t="str">
        <f>IF((Curso[[#This Row],[Estudado]]-30)&lt;$H$2,"",Curso[[#This Row],[Estudado]]-30)</f>
        <v/>
      </c>
      <c r="O2051" s="53" t="str">
        <f>IF((Curso[[#This Row],[Estudado]]-60)&lt;$H$2,"",Curso[[#This Row],[Estudado]]-60)</f>
        <v/>
      </c>
      <c r="P2051" s="53" t="str">
        <f>IF((Curso[[#This Row],[Estudado]]-120)&lt;$H$2,"",Curso[[#This Row],[Estudado]]-120)</f>
        <v/>
      </c>
      <c r="Q2051" s="48"/>
    </row>
    <row r="2052" spans="1:17" x14ac:dyDescent="0.25">
      <c r="A2052" s="44">
        <f t="shared" si="94"/>
        <v>2051</v>
      </c>
      <c r="B2052" s="44" t="s">
        <v>1101</v>
      </c>
      <c r="C2052" s="44" t="s">
        <v>1212</v>
      </c>
      <c r="D2052" s="45">
        <v>3.3101851851851851E-3</v>
      </c>
      <c r="E2052" s="44"/>
      <c r="F2052" s="45">
        <f>Curso[[#This Row],[Tempo]]*$AG$4</f>
        <v>6.5647503427412107E-3</v>
      </c>
      <c r="G2052" s="46">
        <f t="shared" ref="G2052:G2115" si="95">F2052+G2051</f>
        <v>14.827039537221671</v>
      </c>
      <c r="H2052" s="47">
        <f>_xlfn.XLOOKUP(Curso[[#This Row],[Tempo Progr Acum]],Controle[Tempo Esperado Acum],Controle[Data corrida],,1,1)</f>
        <v>44870</v>
      </c>
      <c r="I2052" s="44"/>
      <c r="J2052" s="48">
        <f ca="1">IF(Curso[[#This Row],[Data Prevista]]&gt;TODAY(),0,IF(Curso[[#This Row],[Data Prevista]]=TODAY(),3,2))</f>
        <v>0</v>
      </c>
      <c r="K2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2" s="53" t="str">
        <f>IF((Curso[[#This Row],[Estudado]]-7)&lt;$H$2,"",Curso[[#This Row],[Estudado]]-7)</f>
        <v/>
      </c>
      <c r="M2052" s="53" t="str">
        <f>IF((Curso[[#This Row],[Estudado]]-15)&lt;$H$2,"",Curso[[#This Row],[Estudado]]-15)</f>
        <v/>
      </c>
      <c r="N2052" s="53" t="str">
        <f>IF((Curso[[#This Row],[Estudado]]-30)&lt;$H$2,"",Curso[[#This Row],[Estudado]]-30)</f>
        <v/>
      </c>
      <c r="O2052" s="53" t="str">
        <f>IF((Curso[[#This Row],[Estudado]]-60)&lt;$H$2,"",Curso[[#This Row],[Estudado]]-60)</f>
        <v/>
      </c>
      <c r="P2052" s="53" t="str">
        <f>IF((Curso[[#This Row],[Estudado]]-120)&lt;$H$2,"",Curso[[#This Row],[Estudado]]-120)</f>
        <v/>
      </c>
      <c r="Q2052" s="48"/>
    </row>
    <row r="2053" spans="1:17" x14ac:dyDescent="0.25">
      <c r="A2053" s="44">
        <f t="shared" si="94"/>
        <v>2052</v>
      </c>
      <c r="B2053" s="44" t="s">
        <v>1101</v>
      </c>
      <c r="C2053" s="44" t="s">
        <v>1213</v>
      </c>
      <c r="D2053" s="45">
        <v>5.5324074074074069E-3</v>
      </c>
      <c r="E2053" s="44"/>
      <c r="F2053" s="45">
        <f>Curso[[#This Row],[Tempo]]*$AG$4</f>
        <v>1.0971855467938106E-2</v>
      </c>
      <c r="G2053" s="46">
        <f t="shared" si="95"/>
        <v>14.838011392689609</v>
      </c>
      <c r="H2053" s="47">
        <f>_xlfn.XLOOKUP(Curso[[#This Row],[Tempo Progr Acum]],Controle[Tempo Esperado Acum],Controle[Data corrida],,1,1)</f>
        <v>44870</v>
      </c>
      <c r="I2053" s="44"/>
      <c r="J2053" s="48">
        <f ca="1">IF(Curso[[#This Row],[Data Prevista]]&gt;TODAY(),0,IF(Curso[[#This Row],[Data Prevista]]=TODAY(),3,2))</f>
        <v>0</v>
      </c>
      <c r="K2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3" s="53" t="str">
        <f>IF((Curso[[#This Row],[Estudado]]-7)&lt;$H$2,"",Curso[[#This Row],[Estudado]]-7)</f>
        <v/>
      </c>
      <c r="M2053" s="53" t="str">
        <f>IF((Curso[[#This Row],[Estudado]]-15)&lt;$H$2,"",Curso[[#This Row],[Estudado]]-15)</f>
        <v/>
      </c>
      <c r="N2053" s="53" t="str">
        <f>IF((Curso[[#This Row],[Estudado]]-30)&lt;$H$2,"",Curso[[#This Row],[Estudado]]-30)</f>
        <v/>
      </c>
      <c r="O2053" s="53" t="str">
        <f>IF((Curso[[#This Row],[Estudado]]-60)&lt;$H$2,"",Curso[[#This Row],[Estudado]]-60)</f>
        <v/>
      </c>
      <c r="P2053" s="53" t="str">
        <f>IF((Curso[[#This Row],[Estudado]]-120)&lt;$H$2,"",Curso[[#This Row],[Estudado]]-120)</f>
        <v/>
      </c>
      <c r="Q2053" s="48"/>
    </row>
    <row r="2054" spans="1:17" x14ac:dyDescent="0.25">
      <c r="A2054" s="44">
        <f t="shared" ref="A2054:A2117" si="96">A2053+1</f>
        <v>2053</v>
      </c>
      <c r="B2054" s="44" t="s">
        <v>1101</v>
      </c>
      <c r="C2054" s="44" t="s">
        <v>1214</v>
      </c>
      <c r="D2054" s="45">
        <v>4.9074074074074072E-3</v>
      </c>
      <c r="E2054" s="44"/>
      <c r="F2054" s="45">
        <f>Curso[[#This Row],[Tempo]]*$AG$4</f>
        <v>9.7323571514764794E-3</v>
      </c>
      <c r="G2054" s="46">
        <f t="shared" si="95"/>
        <v>14.847743749841085</v>
      </c>
      <c r="H2054" s="47">
        <f>_xlfn.XLOOKUP(Curso[[#This Row],[Tempo Progr Acum]],Controle[Tempo Esperado Acum],Controle[Data corrida],,1,1)</f>
        <v>44870</v>
      </c>
      <c r="I2054" s="44"/>
      <c r="J2054" s="48">
        <f ca="1">IF(Curso[[#This Row],[Data Prevista]]&gt;TODAY(),0,IF(Curso[[#This Row],[Data Prevista]]=TODAY(),3,2))</f>
        <v>0</v>
      </c>
      <c r="K2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4" s="53" t="str">
        <f>IF((Curso[[#This Row],[Estudado]]-7)&lt;$H$2,"",Curso[[#This Row],[Estudado]]-7)</f>
        <v/>
      </c>
      <c r="M2054" s="53" t="str">
        <f>IF((Curso[[#This Row],[Estudado]]-15)&lt;$H$2,"",Curso[[#This Row],[Estudado]]-15)</f>
        <v/>
      </c>
      <c r="N2054" s="53" t="str">
        <f>IF((Curso[[#This Row],[Estudado]]-30)&lt;$H$2,"",Curso[[#This Row],[Estudado]]-30)</f>
        <v/>
      </c>
      <c r="O2054" s="53" t="str">
        <f>IF((Curso[[#This Row],[Estudado]]-60)&lt;$H$2,"",Curso[[#This Row],[Estudado]]-60)</f>
        <v/>
      </c>
      <c r="P2054" s="53" t="str">
        <f>IF((Curso[[#This Row],[Estudado]]-120)&lt;$H$2,"",Curso[[#This Row],[Estudado]]-120)</f>
        <v/>
      </c>
      <c r="Q2054" s="48"/>
    </row>
    <row r="2055" spans="1:17" x14ac:dyDescent="0.25">
      <c r="A2055" s="44">
        <f t="shared" si="96"/>
        <v>2054</v>
      </c>
      <c r="B2055" s="44" t="s">
        <v>1101</v>
      </c>
      <c r="C2055" s="44" t="s">
        <v>1215</v>
      </c>
      <c r="D2055" s="45">
        <v>4.3518518518518515E-3</v>
      </c>
      <c r="E2055" s="44"/>
      <c r="F2055" s="45">
        <f>Curso[[#This Row],[Tempo]]*$AG$4</f>
        <v>8.6305808701772554E-3</v>
      </c>
      <c r="G2055" s="46">
        <f t="shared" si="95"/>
        <v>14.856374330711262</v>
      </c>
      <c r="H2055" s="47">
        <f>_xlfn.XLOOKUP(Curso[[#This Row],[Tempo Progr Acum]],Controle[Tempo Esperado Acum],Controle[Data corrida],,1,1)</f>
        <v>44870</v>
      </c>
      <c r="I2055" s="44"/>
      <c r="J2055" s="48">
        <f ca="1">IF(Curso[[#This Row],[Data Prevista]]&gt;TODAY(),0,IF(Curso[[#This Row],[Data Prevista]]=TODAY(),3,2))</f>
        <v>0</v>
      </c>
      <c r="K2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5" s="53" t="str">
        <f>IF((Curso[[#This Row],[Estudado]]-7)&lt;$H$2,"",Curso[[#This Row],[Estudado]]-7)</f>
        <v/>
      </c>
      <c r="M2055" s="53" t="str">
        <f>IF((Curso[[#This Row],[Estudado]]-15)&lt;$H$2,"",Curso[[#This Row],[Estudado]]-15)</f>
        <v/>
      </c>
      <c r="N2055" s="53" t="str">
        <f>IF((Curso[[#This Row],[Estudado]]-30)&lt;$H$2,"",Curso[[#This Row],[Estudado]]-30)</f>
        <v/>
      </c>
      <c r="O2055" s="53" t="str">
        <f>IF((Curso[[#This Row],[Estudado]]-60)&lt;$H$2,"",Curso[[#This Row],[Estudado]]-60)</f>
        <v/>
      </c>
      <c r="P2055" s="53" t="str">
        <f>IF((Curso[[#This Row],[Estudado]]-120)&lt;$H$2,"",Curso[[#This Row],[Estudado]]-120)</f>
        <v/>
      </c>
      <c r="Q2055" s="48"/>
    </row>
    <row r="2056" spans="1:17" x14ac:dyDescent="0.25">
      <c r="A2056" s="44">
        <f t="shared" si="96"/>
        <v>2055</v>
      </c>
      <c r="B2056" s="44" t="s">
        <v>1101</v>
      </c>
      <c r="C2056" s="44" t="s">
        <v>1216</v>
      </c>
      <c r="D2056" s="45">
        <v>4.9189814814814816E-3</v>
      </c>
      <c r="E2056" s="44"/>
      <c r="F2056" s="45">
        <f>Curso[[#This Row],[Tempo]]*$AG$4</f>
        <v>9.7553108240035474E-3</v>
      </c>
      <c r="G2056" s="46">
        <f t="shared" si="95"/>
        <v>14.866129641535265</v>
      </c>
      <c r="H2056" s="47">
        <f>_xlfn.XLOOKUP(Curso[[#This Row],[Tempo Progr Acum]],Controle[Tempo Esperado Acum],Controle[Data corrida],,1,1)</f>
        <v>44870</v>
      </c>
      <c r="I2056" s="44"/>
      <c r="J2056" s="48">
        <f ca="1">IF(Curso[[#This Row],[Data Prevista]]&gt;TODAY(),0,IF(Curso[[#This Row],[Data Prevista]]=TODAY(),3,2))</f>
        <v>0</v>
      </c>
      <c r="K2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6" s="53" t="str">
        <f>IF((Curso[[#This Row],[Estudado]]-7)&lt;$H$2,"",Curso[[#This Row],[Estudado]]-7)</f>
        <v/>
      </c>
      <c r="M2056" s="53" t="str">
        <f>IF((Curso[[#This Row],[Estudado]]-15)&lt;$H$2,"",Curso[[#This Row],[Estudado]]-15)</f>
        <v/>
      </c>
      <c r="N2056" s="53" t="str">
        <f>IF((Curso[[#This Row],[Estudado]]-30)&lt;$H$2,"",Curso[[#This Row],[Estudado]]-30)</f>
        <v/>
      </c>
      <c r="O2056" s="53" t="str">
        <f>IF((Curso[[#This Row],[Estudado]]-60)&lt;$H$2,"",Curso[[#This Row],[Estudado]]-60)</f>
        <v/>
      </c>
      <c r="P2056" s="53" t="str">
        <f>IF((Curso[[#This Row],[Estudado]]-120)&lt;$H$2,"",Curso[[#This Row],[Estudado]]-120)</f>
        <v/>
      </c>
      <c r="Q2056" s="48"/>
    </row>
    <row r="2057" spans="1:17" x14ac:dyDescent="0.25">
      <c r="A2057" s="44">
        <f t="shared" si="96"/>
        <v>2056</v>
      </c>
      <c r="B2057" s="44" t="s">
        <v>1101</v>
      </c>
      <c r="C2057" s="44" t="s">
        <v>1217</v>
      </c>
      <c r="D2057" s="45">
        <v>0</v>
      </c>
      <c r="E2057" s="44" t="s">
        <v>7</v>
      </c>
      <c r="F2057" s="45">
        <f>Curso[[#This Row],[Tempo]]*$AG$4</f>
        <v>0</v>
      </c>
      <c r="G2057" s="46">
        <f t="shared" si="95"/>
        <v>14.866129641535265</v>
      </c>
      <c r="H2057" s="47">
        <f>_xlfn.XLOOKUP(Curso[[#This Row],[Tempo Progr Acum]],Controle[Tempo Esperado Acum],Controle[Data corrida],,1,1)</f>
        <v>44870</v>
      </c>
      <c r="I2057" s="44"/>
      <c r="J2057" s="48">
        <f ca="1">IF(Curso[[#This Row],[Data Prevista]]&gt;TODAY(),0,IF(Curso[[#This Row],[Data Prevista]]=TODAY(),3,2))</f>
        <v>0</v>
      </c>
      <c r="K2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7" s="53" t="str">
        <f>IF((Curso[[#This Row],[Estudado]]-7)&lt;$H$2,"",Curso[[#This Row],[Estudado]]-7)</f>
        <v/>
      </c>
      <c r="M2057" s="53" t="str">
        <f>IF((Curso[[#This Row],[Estudado]]-15)&lt;$H$2,"",Curso[[#This Row],[Estudado]]-15)</f>
        <v/>
      </c>
      <c r="N2057" s="53" t="str">
        <f>IF((Curso[[#This Row],[Estudado]]-30)&lt;$H$2,"",Curso[[#This Row],[Estudado]]-30)</f>
        <v/>
      </c>
      <c r="O2057" s="53" t="str">
        <f>IF((Curso[[#This Row],[Estudado]]-60)&lt;$H$2,"",Curso[[#This Row],[Estudado]]-60)</f>
        <v/>
      </c>
      <c r="P2057" s="53" t="str">
        <f>IF((Curso[[#This Row],[Estudado]]-120)&lt;$H$2,"",Curso[[#This Row],[Estudado]]-120)</f>
        <v/>
      </c>
      <c r="Q2057" s="48"/>
    </row>
    <row r="2058" spans="1:17" x14ac:dyDescent="0.25">
      <c r="A2058" s="44">
        <f t="shared" si="96"/>
        <v>2057</v>
      </c>
      <c r="B2058" s="44" t="s">
        <v>1101</v>
      </c>
      <c r="C2058" s="44" t="s">
        <v>1218</v>
      </c>
      <c r="D2058" s="45">
        <v>0</v>
      </c>
      <c r="E2058" s="44" t="s">
        <v>7</v>
      </c>
      <c r="F2058" s="45">
        <f>Curso[[#This Row],[Tempo]]*$AG$4</f>
        <v>0</v>
      </c>
      <c r="G2058" s="46">
        <f t="shared" si="95"/>
        <v>14.866129641535265</v>
      </c>
      <c r="H2058" s="47">
        <f>_xlfn.XLOOKUP(Curso[[#This Row],[Tempo Progr Acum]],Controle[Tempo Esperado Acum],Controle[Data corrida],,1,1)</f>
        <v>44870</v>
      </c>
      <c r="I2058" s="44"/>
      <c r="J2058" s="48">
        <f ca="1">IF(Curso[[#This Row],[Data Prevista]]&gt;TODAY(),0,IF(Curso[[#This Row],[Data Prevista]]=TODAY(),3,2))</f>
        <v>0</v>
      </c>
      <c r="K2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8" s="53" t="str">
        <f>IF((Curso[[#This Row],[Estudado]]-7)&lt;$H$2,"",Curso[[#This Row],[Estudado]]-7)</f>
        <v/>
      </c>
      <c r="M2058" s="53" t="str">
        <f>IF((Curso[[#This Row],[Estudado]]-15)&lt;$H$2,"",Curso[[#This Row],[Estudado]]-15)</f>
        <v/>
      </c>
      <c r="N2058" s="53" t="str">
        <f>IF((Curso[[#This Row],[Estudado]]-30)&lt;$H$2,"",Curso[[#This Row],[Estudado]]-30)</f>
        <v/>
      </c>
      <c r="O2058" s="53" t="str">
        <f>IF((Curso[[#This Row],[Estudado]]-60)&lt;$H$2,"",Curso[[#This Row],[Estudado]]-60)</f>
        <v/>
      </c>
      <c r="P2058" s="53" t="str">
        <f>IF((Curso[[#This Row],[Estudado]]-120)&lt;$H$2,"",Curso[[#This Row],[Estudado]]-120)</f>
        <v/>
      </c>
      <c r="Q2058" s="48"/>
    </row>
    <row r="2059" spans="1:17" x14ac:dyDescent="0.25">
      <c r="A2059" s="44">
        <f t="shared" si="96"/>
        <v>2058</v>
      </c>
      <c r="B2059" s="44" t="s">
        <v>1101</v>
      </c>
      <c r="C2059" s="44" t="s">
        <v>1219</v>
      </c>
      <c r="D2059" s="45">
        <v>2.0138888888888888E-3</v>
      </c>
      <c r="E2059" s="44"/>
      <c r="F2059" s="45">
        <f>Curso[[#This Row],[Tempo]]*$AG$4</f>
        <v>3.9939390197096872E-3</v>
      </c>
      <c r="G2059" s="46">
        <f t="shared" si="95"/>
        <v>14.870123580554974</v>
      </c>
      <c r="H2059" s="47">
        <f>_xlfn.XLOOKUP(Curso[[#This Row],[Tempo Progr Acum]],Controle[Tempo Esperado Acum],Controle[Data corrida],,1,1)</f>
        <v>44870</v>
      </c>
      <c r="I2059" s="44"/>
      <c r="J2059" s="48">
        <f ca="1">IF(Curso[[#This Row],[Data Prevista]]&gt;TODAY(),0,IF(Curso[[#This Row],[Data Prevista]]=TODAY(),3,2))</f>
        <v>0</v>
      </c>
      <c r="K2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9" s="53" t="str">
        <f>IF((Curso[[#This Row],[Estudado]]-7)&lt;$H$2,"",Curso[[#This Row],[Estudado]]-7)</f>
        <v/>
      </c>
      <c r="M2059" s="53" t="str">
        <f>IF((Curso[[#This Row],[Estudado]]-15)&lt;$H$2,"",Curso[[#This Row],[Estudado]]-15)</f>
        <v/>
      </c>
      <c r="N2059" s="53" t="str">
        <f>IF((Curso[[#This Row],[Estudado]]-30)&lt;$H$2,"",Curso[[#This Row],[Estudado]]-30)</f>
        <v/>
      </c>
      <c r="O2059" s="53" t="str">
        <f>IF((Curso[[#This Row],[Estudado]]-60)&lt;$H$2,"",Curso[[#This Row],[Estudado]]-60)</f>
        <v/>
      </c>
      <c r="P2059" s="53" t="str">
        <f>IF((Curso[[#This Row],[Estudado]]-120)&lt;$H$2,"",Curso[[#This Row],[Estudado]]-120)</f>
        <v/>
      </c>
      <c r="Q2059" s="48"/>
    </row>
    <row r="2060" spans="1:17" x14ac:dyDescent="0.25">
      <c r="A2060" s="44">
        <f t="shared" si="96"/>
        <v>2059</v>
      </c>
      <c r="B2060" s="44" t="s">
        <v>1101</v>
      </c>
      <c r="C2060" s="44" t="s">
        <v>70</v>
      </c>
      <c r="D2060" s="45">
        <v>0</v>
      </c>
      <c r="E2060" s="44" t="s">
        <v>7</v>
      </c>
      <c r="F2060" s="45">
        <f>Curso[[#This Row],[Tempo]]*$AG$4</f>
        <v>0</v>
      </c>
      <c r="G2060" s="46">
        <f t="shared" si="95"/>
        <v>14.870123580554974</v>
      </c>
      <c r="H2060" s="47">
        <f>_xlfn.XLOOKUP(Curso[[#This Row],[Tempo Progr Acum]],Controle[Tempo Esperado Acum],Controle[Data corrida],,1,1)</f>
        <v>44870</v>
      </c>
      <c r="I2060" s="44"/>
      <c r="J2060" s="48">
        <f ca="1">IF(Curso[[#This Row],[Data Prevista]]&gt;TODAY(),0,IF(Curso[[#This Row],[Data Prevista]]=TODAY(),3,2))</f>
        <v>0</v>
      </c>
      <c r="K2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0" s="53" t="str">
        <f>IF((Curso[[#This Row],[Estudado]]-7)&lt;$H$2,"",Curso[[#This Row],[Estudado]]-7)</f>
        <v/>
      </c>
      <c r="M2060" s="53" t="str">
        <f>IF((Curso[[#This Row],[Estudado]]-15)&lt;$H$2,"",Curso[[#This Row],[Estudado]]-15)</f>
        <v/>
      </c>
      <c r="N2060" s="53" t="str">
        <f>IF((Curso[[#This Row],[Estudado]]-30)&lt;$H$2,"",Curso[[#This Row],[Estudado]]-30)</f>
        <v/>
      </c>
      <c r="O2060" s="53" t="str">
        <f>IF((Curso[[#This Row],[Estudado]]-60)&lt;$H$2,"",Curso[[#This Row],[Estudado]]-60)</f>
        <v/>
      </c>
      <c r="P2060" s="53" t="str">
        <f>IF((Curso[[#This Row],[Estudado]]-120)&lt;$H$2,"",Curso[[#This Row],[Estudado]]-120)</f>
        <v/>
      </c>
      <c r="Q2060" s="48"/>
    </row>
    <row r="2061" spans="1:17" x14ac:dyDescent="0.25">
      <c r="A2061" s="44">
        <f t="shared" si="96"/>
        <v>2060</v>
      </c>
      <c r="B2061" s="44" t="s">
        <v>1101</v>
      </c>
      <c r="C2061" s="44" t="s">
        <v>104</v>
      </c>
      <c r="D2061" s="45">
        <v>0</v>
      </c>
      <c r="E2061" s="44" t="s">
        <v>7</v>
      </c>
      <c r="F2061" s="45">
        <f>Curso[[#This Row],[Tempo]]*$AG$4</f>
        <v>0</v>
      </c>
      <c r="G2061" s="46">
        <f t="shared" si="95"/>
        <v>14.870123580554974</v>
      </c>
      <c r="H2061" s="47">
        <f>_xlfn.XLOOKUP(Curso[[#This Row],[Tempo Progr Acum]],Controle[Tempo Esperado Acum],Controle[Data corrida],,1,1)</f>
        <v>44870</v>
      </c>
      <c r="I2061" s="44"/>
      <c r="J2061" s="48">
        <f ca="1">IF(Curso[[#This Row],[Data Prevista]]&gt;TODAY(),0,IF(Curso[[#This Row],[Data Prevista]]=TODAY(),3,2))</f>
        <v>0</v>
      </c>
      <c r="K2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1" s="53" t="str">
        <f>IF((Curso[[#This Row],[Estudado]]-7)&lt;$H$2,"",Curso[[#This Row],[Estudado]]-7)</f>
        <v/>
      </c>
      <c r="M2061" s="53" t="str">
        <f>IF((Curso[[#This Row],[Estudado]]-15)&lt;$H$2,"",Curso[[#This Row],[Estudado]]-15)</f>
        <v/>
      </c>
      <c r="N2061" s="53" t="str">
        <f>IF((Curso[[#This Row],[Estudado]]-30)&lt;$H$2,"",Curso[[#This Row],[Estudado]]-30)</f>
        <v/>
      </c>
      <c r="O2061" s="53" t="str">
        <f>IF((Curso[[#This Row],[Estudado]]-60)&lt;$H$2,"",Curso[[#This Row],[Estudado]]-60)</f>
        <v/>
      </c>
      <c r="P2061" s="53" t="str">
        <f>IF((Curso[[#This Row],[Estudado]]-120)&lt;$H$2,"",Curso[[#This Row],[Estudado]]-120)</f>
        <v/>
      </c>
      <c r="Q2061" s="48"/>
    </row>
    <row r="2062" spans="1:17" x14ac:dyDescent="0.25">
      <c r="A2062" s="44">
        <f t="shared" si="96"/>
        <v>2061</v>
      </c>
      <c r="B2062" s="44" t="s">
        <v>1101</v>
      </c>
      <c r="C2062" s="44" t="s">
        <v>39</v>
      </c>
      <c r="D2062" s="45">
        <v>0</v>
      </c>
      <c r="E2062" s="44" t="s">
        <v>7</v>
      </c>
      <c r="F2062" s="45">
        <f>Curso[[#This Row],[Tempo]]*$AG$4</f>
        <v>0</v>
      </c>
      <c r="G2062" s="46">
        <f t="shared" si="95"/>
        <v>14.870123580554974</v>
      </c>
      <c r="H2062" s="47">
        <f>_xlfn.XLOOKUP(Curso[[#This Row],[Tempo Progr Acum]],Controle[Tempo Esperado Acum],Controle[Data corrida],,1,1)</f>
        <v>44870</v>
      </c>
      <c r="I2062" s="44"/>
      <c r="J2062" s="48">
        <f ca="1">IF(Curso[[#This Row],[Data Prevista]]&gt;TODAY(),0,IF(Curso[[#This Row],[Data Prevista]]=TODAY(),3,2))</f>
        <v>0</v>
      </c>
      <c r="K2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2" s="53" t="str">
        <f>IF((Curso[[#This Row],[Estudado]]-7)&lt;$H$2,"",Curso[[#This Row],[Estudado]]-7)</f>
        <v/>
      </c>
      <c r="M2062" s="53" t="str">
        <f>IF((Curso[[#This Row],[Estudado]]-15)&lt;$H$2,"",Curso[[#This Row],[Estudado]]-15)</f>
        <v/>
      </c>
      <c r="N2062" s="53" t="str">
        <f>IF((Curso[[#This Row],[Estudado]]-30)&lt;$H$2,"",Curso[[#This Row],[Estudado]]-30)</f>
        <v/>
      </c>
      <c r="O2062" s="53" t="str">
        <f>IF((Curso[[#This Row],[Estudado]]-60)&lt;$H$2,"",Curso[[#This Row],[Estudado]]-60)</f>
        <v/>
      </c>
      <c r="P2062" s="53" t="str">
        <f>IF((Curso[[#This Row],[Estudado]]-120)&lt;$H$2,"",Curso[[#This Row],[Estudado]]-120)</f>
        <v/>
      </c>
      <c r="Q2062" s="48"/>
    </row>
    <row r="2063" spans="1:17" x14ac:dyDescent="0.25">
      <c r="A2063" s="44">
        <f t="shared" si="96"/>
        <v>2062</v>
      </c>
      <c r="B2063" s="44" t="s">
        <v>1101</v>
      </c>
      <c r="C2063" s="44" t="s">
        <v>42</v>
      </c>
      <c r="D2063" s="45">
        <v>2.1064814814814813E-3</v>
      </c>
      <c r="E2063" s="44"/>
      <c r="F2063" s="45">
        <f>Curso[[#This Row],[Tempo]]*$AG$4</f>
        <v>4.1775683999262245E-3</v>
      </c>
      <c r="G2063" s="46">
        <f t="shared" si="95"/>
        <v>14.874301148954901</v>
      </c>
      <c r="H2063" s="47">
        <f>_xlfn.XLOOKUP(Curso[[#This Row],[Tempo Progr Acum]],Controle[Tempo Esperado Acum],Controle[Data corrida],,1,1)</f>
        <v>44870</v>
      </c>
      <c r="I2063" s="44"/>
      <c r="J2063" s="48">
        <f ca="1">IF(Curso[[#This Row],[Data Prevista]]&gt;TODAY(),0,IF(Curso[[#This Row],[Data Prevista]]=TODAY(),3,2))</f>
        <v>0</v>
      </c>
      <c r="K2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3" s="53" t="str">
        <f>IF((Curso[[#This Row],[Estudado]]-7)&lt;$H$2,"",Curso[[#This Row],[Estudado]]-7)</f>
        <v/>
      </c>
      <c r="M2063" s="53" t="str">
        <f>IF((Curso[[#This Row],[Estudado]]-15)&lt;$H$2,"",Curso[[#This Row],[Estudado]]-15)</f>
        <v/>
      </c>
      <c r="N2063" s="53" t="str">
        <f>IF((Curso[[#This Row],[Estudado]]-30)&lt;$H$2,"",Curso[[#This Row],[Estudado]]-30)</f>
        <v/>
      </c>
      <c r="O2063" s="53" t="str">
        <f>IF((Curso[[#This Row],[Estudado]]-60)&lt;$H$2,"",Curso[[#This Row],[Estudado]]-60)</f>
        <v/>
      </c>
      <c r="P2063" s="53" t="str">
        <f>IF((Curso[[#This Row],[Estudado]]-120)&lt;$H$2,"",Curso[[#This Row],[Estudado]]-120)</f>
        <v/>
      </c>
      <c r="Q2063" s="48"/>
    </row>
    <row r="2064" spans="1:17" x14ac:dyDescent="0.25">
      <c r="A2064" s="44">
        <f t="shared" si="96"/>
        <v>2063</v>
      </c>
      <c r="B2064" s="44" t="s">
        <v>1101</v>
      </c>
      <c r="C2064" s="44" t="s">
        <v>1220</v>
      </c>
      <c r="D2064" s="45">
        <v>3.9699074074074072E-3</v>
      </c>
      <c r="E2064" s="44"/>
      <c r="F2064" s="45">
        <f>Curso[[#This Row],[Tempo]]*$AG$4</f>
        <v>7.8731096767840382E-3</v>
      </c>
      <c r="G2064" s="46">
        <f t="shared" si="95"/>
        <v>14.882174258631684</v>
      </c>
      <c r="H2064" s="47">
        <f>_xlfn.XLOOKUP(Curso[[#This Row],[Tempo Progr Acum]],Controle[Tempo Esperado Acum],Controle[Data corrida],,1,1)</f>
        <v>44872</v>
      </c>
      <c r="I2064" s="44"/>
      <c r="J2064" s="48">
        <f ca="1">IF(Curso[[#This Row],[Data Prevista]]&gt;TODAY(),0,IF(Curso[[#This Row],[Data Prevista]]=TODAY(),3,2))</f>
        <v>0</v>
      </c>
      <c r="K2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4" s="53" t="str">
        <f>IF((Curso[[#This Row],[Estudado]]-7)&lt;$H$2,"",Curso[[#This Row],[Estudado]]-7)</f>
        <v/>
      </c>
      <c r="M2064" s="53" t="str">
        <f>IF((Curso[[#This Row],[Estudado]]-15)&lt;$H$2,"",Curso[[#This Row],[Estudado]]-15)</f>
        <v/>
      </c>
      <c r="N2064" s="53" t="str">
        <f>IF((Curso[[#This Row],[Estudado]]-30)&lt;$H$2,"",Curso[[#This Row],[Estudado]]-30)</f>
        <v/>
      </c>
      <c r="O2064" s="53" t="str">
        <f>IF((Curso[[#This Row],[Estudado]]-60)&lt;$H$2,"",Curso[[#This Row],[Estudado]]-60)</f>
        <v/>
      </c>
      <c r="P2064" s="53" t="str">
        <f>IF((Curso[[#This Row],[Estudado]]-120)&lt;$H$2,"",Curso[[#This Row],[Estudado]]-120)</f>
        <v/>
      </c>
      <c r="Q2064" s="48"/>
    </row>
    <row r="2065" spans="1:17" x14ac:dyDescent="0.25">
      <c r="A2065" s="44">
        <f t="shared" si="96"/>
        <v>2064</v>
      </c>
      <c r="B2065" s="44" t="s">
        <v>1101</v>
      </c>
      <c r="C2065" s="44" t="s">
        <v>1221</v>
      </c>
      <c r="D2065" s="45">
        <v>3.0555555555555557E-3</v>
      </c>
      <c r="E2065" s="44"/>
      <c r="F2065" s="45">
        <f>Curso[[#This Row],[Tempo]]*$AG$4</f>
        <v>6.0597695471457328E-3</v>
      </c>
      <c r="G2065" s="46">
        <f t="shared" si="95"/>
        <v>14.888234028178831</v>
      </c>
      <c r="H2065" s="47">
        <f>_xlfn.XLOOKUP(Curso[[#This Row],[Tempo Progr Acum]],Controle[Tempo Esperado Acum],Controle[Data corrida],,1,1)</f>
        <v>44872</v>
      </c>
      <c r="I2065" s="44"/>
      <c r="J2065" s="48">
        <f ca="1">IF(Curso[[#This Row],[Data Prevista]]&gt;TODAY(),0,IF(Curso[[#This Row],[Data Prevista]]=TODAY(),3,2))</f>
        <v>0</v>
      </c>
      <c r="K2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5" s="53" t="str">
        <f>IF((Curso[[#This Row],[Estudado]]-7)&lt;$H$2,"",Curso[[#This Row],[Estudado]]-7)</f>
        <v/>
      </c>
      <c r="M2065" s="53" t="str">
        <f>IF((Curso[[#This Row],[Estudado]]-15)&lt;$H$2,"",Curso[[#This Row],[Estudado]]-15)</f>
        <v/>
      </c>
      <c r="N2065" s="53" t="str">
        <f>IF((Curso[[#This Row],[Estudado]]-30)&lt;$H$2,"",Curso[[#This Row],[Estudado]]-30)</f>
        <v/>
      </c>
      <c r="O2065" s="53" t="str">
        <f>IF((Curso[[#This Row],[Estudado]]-60)&lt;$H$2,"",Curso[[#This Row],[Estudado]]-60)</f>
        <v/>
      </c>
      <c r="P2065" s="53" t="str">
        <f>IF((Curso[[#This Row],[Estudado]]-120)&lt;$H$2,"",Curso[[#This Row],[Estudado]]-120)</f>
        <v/>
      </c>
      <c r="Q2065" s="48"/>
    </row>
    <row r="2066" spans="1:17" x14ac:dyDescent="0.25">
      <c r="A2066" s="44">
        <f t="shared" si="96"/>
        <v>2065</v>
      </c>
      <c r="B2066" s="44" t="s">
        <v>1101</v>
      </c>
      <c r="C2066" s="44" t="s">
        <v>1222</v>
      </c>
      <c r="D2066" s="45">
        <v>3.2291666666666666E-3</v>
      </c>
      <c r="E2066" s="44"/>
      <c r="F2066" s="45">
        <f>Curso[[#This Row],[Tempo]]*$AG$4</f>
        <v>6.4040746350517404E-3</v>
      </c>
      <c r="G2066" s="46">
        <f t="shared" si="95"/>
        <v>14.894638102813882</v>
      </c>
      <c r="H2066" s="47">
        <f>_xlfn.XLOOKUP(Curso[[#This Row],[Tempo Progr Acum]],Controle[Tempo Esperado Acum],Controle[Data corrida],,1,1)</f>
        <v>44872</v>
      </c>
      <c r="I2066" s="44"/>
      <c r="J2066" s="48">
        <f ca="1">IF(Curso[[#This Row],[Data Prevista]]&gt;TODAY(),0,IF(Curso[[#This Row],[Data Prevista]]=TODAY(),3,2))</f>
        <v>0</v>
      </c>
      <c r="K2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6" s="53" t="str">
        <f>IF((Curso[[#This Row],[Estudado]]-7)&lt;$H$2,"",Curso[[#This Row],[Estudado]]-7)</f>
        <v/>
      </c>
      <c r="M2066" s="53" t="str">
        <f>IF((Curso[[#This Row],[Estudado]]-15)&lt;$H$2,"",Curso[[#This Row],[Estudado]]-15)</f>
        <v/>
      </c>
      <c r="N2066" s="53" t="str">
        <f>IF((Curso[[#This Row],[Estudado]]-30)&lt;$H$2,"",Curso[[#This Row],[Estudado]]-30)</f>
        <v/>
      </c>
      <c r="O2066" s="53" t="str">
        <f>IF((Curso[[#This Row],[Estudado]]-60)&lt;$H$2,"",Curso[[#This Row],[Estudado]]-60)</f>
        <v/>
      </c>
      <c r="P2066" s="53" t="str">
        <f>IF((Curso[[#This Row],[Estudado]]-120)&lt;$H$2,"",Curso[[#This Row],[Estudado]]-120)</f>
        <v/>
      </c>
      <c r="Q2066" s="48"/>
    </row>
    <row r="2067" spans="1:17" x14ac:dyDescent="0.25">
      <c r="A2067" s="44">
        <f t="shared" si="96"/>
        <v>2066</v>
      </c>
      <c r="B2067" s="44" t="s">
        <v>1101</v>
      </c>
      <c r="C2067" s="44" t="s">
        <v>1223</v>
      </c>
      <c r="D2067" s="45">
        <v>0</v>
      </c>
      <c r="E2067" s="44" t="s">
        <v>7</v>
      </c>
      <c r="F2067" s="45">
        <f>Curso[[#This Row],[Tempo]]*$AG$4</f>
        <v>0</v>
      </c>
      <c r="G2067" s="46">
        <f t="shared" si="95"/>
        <v>14.894638102813882</v>
      </c>
      <c r="H2067" s="47">
        <f>_xlfn.XLOOKUP(Curso[[#This Row],[Tempo Progr Acum]],Controle[Tempo Esperado Acum],Controle[Data corrida],,1,1)</f>
        <v>44872</v>
      </c>
      <c r="I2067" s="44"/>
      <c r="J2067" s="48">
        <f ca="1">IF(Curso[[#This Row],[Data Prevista]]&gt;TODAY(),0,IF(Curso[[#This Row],[Data Prevista]]=TODAY(),3,2))</f>
        <v>0</v>
      </c>
      <c r="K2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7" s="53" t="str">
        <f>IF((Curso[[#This Row],[Estudado]]-7)&lt;$H$2,"",Curso[[#This Row],[Estudado]]-7)</f>
        <v/>
      </c>
      <c r="M2067" s="53" t="str">
        <f>IF((Curso[[#This Row],[Estudado]]-15)&lt;$H$2,"",Curso[[#This Row],[Estudado]]-15)</f>
        <v/>
      </c>
      <c r="N2067" s="53" t="str">
        <f>IF((Curso[[#This Row],[Estudado]]-30)&lt;$H$2,"",Curso[[#This Row],[Estudado]]-30)</f>
        <v/>
      </c>
      <c r="O2067" s="53" t="str">
        <f>IF((Curso[[#This Row],[Estudado]]-60)&lt;$H$2,"",Curso[[#This Row],[Estudado]]-60)</f>
        <v/>
      </c>
      <c r="P2067" s="53" t="str">
        <f>IF((Curso[[#This Row],[Estudado]]-120)&lt;$H$2,"",Curso[[#This Row],[Estudado]]-120)</f>
        <v/>
      </c>
      <c r="Q2067" s="48"/>
    </row>
    <row r="2068" spans="1:17" x14ac:dyDescent="0.25">
      <c r="A2068" s="44">
        <f t="shared" si="96"/>
        <v>2067</v>
      </c>
      <c r="B2068" s="44" t="s">
        <v>1101</v>
      </c>
      <c r="C2068" s="44" t="s">
        <v>1224</v>
      </c>
      <c r="D2068" s="45">
        <v>5.4166666666666669E-3</v>
      </c>
      <c r="E2068" s="44"/>
      <c r="F2068" s="45">
        <f>Curso[[#This Row],[Tempo]]*$AG$4</f>
        <v>1.0742318742667435E-2</v>
      </c>
      <c r="G2068" s="46">
        <f t="shared" si="95"/>
        <v>14.905380421556551</v>
      </c>
      <c r="H2068" s="47">
        <f>_xlfn.XLOOKUP(Curso[[#This Row],[Tempo Progr Acum]],Controle[Tempo Esperado Acum],Controle[Data corrida],,1,1)</f>
        <v>44872</v>
      </c>
      <c r="I2068" s="44"/>
      <c r="J2068" s="48">
        <f ca="1">IF(Curso[[#This Row],[Data Prevista]]&gt;TODAY(),0,IF(Curso[[#This Row],[Data Prevista]]=TODAY(),3,2))</f>
        <v>0</v>
      </c>
      <c r="K2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8" s="53" t="str">
        <f>IF((Curso[[#This Row],[Estudado]]-7)&lt;$H$2,"",Curso[[#This Row],[Estudado]]-7)</f>
        <v/>
      </c>
      <c r="M2068" s="53" t="str">
        <f>IF((Curso[[#This Row],[Estudado]]-15)&lt;$H$2,"",Curso[[#This Row],[Estudado]]-15)</f>
        <v/>
      </c>
      <c r="N2068" s="53" t="str">
        <f>IF((Curso[[#This Row],[Estudado]]-30)&lt;$H$2,"",Curso[[#This Row],[Estudado]]-30)</f>
        <v/>
      </c>
      <c r="O2068" s="53" t="str">
        <f>IF((Curso[[#This Row],[Estudado]]-60)&lt;$H$2,"",Curso[[#This Row],[Estudado]]-60)</f>
        <v/>
      </c>
      <c r="P2068" s="53" t="str">
        <f>IF((Curso[[#This Row],[Estudado]]-120)&lt;$H$2,"",Curso[[#This Row],[Estudado]]-120)</f>
        <v/>
      </c>
      <c r="Q2068" s="48"/>
    </row>
    <row r="2069" spans="1:17" x14ac:dyDescent="0.25">
      <c r="A2069" s="44">
        <f t="shared" si="96"/>
        <v>2068</v>
      </c>
      <c r="B2069" s="44" t="s">
        <v>1101</v>
      </c>
      <c r="C2069" s="44" t="s">
        <v>204</v>
      </c>
      <c r="D2069" s="45">
        <v>3.3217592592592591E-3</v>
      </c>
      <c r="E2069" s="44"/>
      <c r="F2069" s="45">
        <f>Curso[[#This Row],[Tempo]]*$AG$4</f>
        <v>6.5877040152682777E-3</v>
      </c>
      <c r="G2069" s="46">
        <f t="shared" si="95"/>
        <v>14.911968125571819</v>
      </c>
      <c r="H2069" s="47">
        <f>_xlfn.XLOOKUP(Curso[[#This Row],[Tempo Progr Acum]],Controle[Tempo Esperado Acum],Controle[Data corrida],,1,1)</f>
        <v>44872</v>
      </c>
      <c r="I2069" s="44"/>
      <c r="J2069" s="48">
        <f ca="1">IF(Curso[[#This Row],[Data Prevista]]&gt;TODAY(),0,IF(Curso[[#This Row],[Data Prevista]]=TODAY(),3,2))</f>
        <v>0</v>
      </c>
      <c r="K2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9" s="53" t="str">
        <f>IF((Curso[[#This Row],[Estudado]]-7)&lt;$H$2,"",Curso[[#This Row],[Estudado]]-7)</f>
        <v/>
      </c>
      <c r="M2069" s="53" t="str">
        <f>IF((Curso[[#This Row],[Estudado]]-15)&lt;$H$2,"",Curso[[#This Row],[Estudado]]-15)</f>
        <v/>
      </c>
      <c r="N2069" s="53" t="str">
        <f>IF((Curso[[#This Row],[Estudado]]-30)&lt;$H$2,"",Curso[[#This Row],[Estudado]]-30)</f>
        <v/>
      </c>
      <c r="O2069" s="53" t="str">
        <f>IF((Curso[[#This Row],[Estudado]]-60)&lt;$H$2,"",Curso[[#This Row],[Estudado]]-60)</f>
        <v/>
      </c>
      <c r="P2069" s="53" t="str">
        <f>IF((Curso[[#This Row],[Estudado]]-120)&lt;$H$2,"",Curso[[#This Row],[Estudado]]-120)</f>
        <v/>
      </c>
      <c r="Q2069" s="48"/>
    </row>
    <row r="2070" spans="1:17" x14ac:dyDescent="0.25">
      <c r="A2070" s="44">
        <f t="shared" si="96"/>
        <v>2069</v>
      </c>
      <c r="B2070" s="44" t="s">
        <v>1101</v>
      </c>
      <c r="C2070" s="44" t="s">
        <v>1225</v>
      </c>
      <c r="D2070" s="45">
        <v>2.0138888888888888E-3</v>
      </c>
      <c r="E2070" s="44"/>
      <c r="F2070" s="45">
        <f>Curso[[#This Row],[Tempo]]*$AG$4</f>
        <v>3.9939390197096872E-3</v>
      </c>
      <c r="G2070" s="46">
        <f t="shared" si="95"/>
        <v>14.915962064591529</v>
      </c>
      <c r="H2070" s="47">
        <f>_xlfn.XLOOKUP(Curso[[#This Row],[Tempo Progr Acum]],Controle[Tempo Esperado Acum],Controle[Data corrida],,1,1)</f>
        <v>44872</v>
      </c>
      <c r="I2070" s="44"/>
      <c r="J2070" s="48">
        <f ca="1">IF(Curso[[#This Row],[Data Prevista]]&gt;TODAY(),0,IF(Curso[[#This Row],[Data Prevista]]=TODAY(),3,2))</f>
        <v>0</v>
      </c>
      <c r="K2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0" s="53" t="str">
        <f>IF((Curso[[#This Row],[Estudado]]-7)&lt;$H$2,"",Curso[[#This Row],[Estudado]]-7)</f>
        <v/>
      </c>
      <c r="M2070" s="53" t="str">
        <f>IF((Curso[[#This Row],[Estudado]]-15)&lt;$H$2,"",Curso[[#This Row],[Estudado]]-15)</f>
        <v/>
      </c>
      <c r="N2070" s="53" t="str">
        <f>IF((Curso[[#This Row],[Estudado]]-30)&lt;$H$2,"",Curso[[#This Row],[Estudado]]-30)</f>
        <v/>
      </c>
      <c r="O2070" s="53" t="str">
        <f>IF((Curso[[#This Row],[Estudado]]-60)&lt;$H$2,"",Curso[[#This Row],[Estudado]]-60)</f>
        <v/>
      </c>
      <c r="P2070" s="53" t="str">
        <f>IF((Curso[[#This Row],[Estudado]]-120)&lt;$H$2,"",Curso[[#This Row],[Estudado]]-120)</f>
        <v/>
      </c>
      <c r="Q2070" s="48"/>
    </row>
    <row r="2071" spans="1:17" x14ac:dyDescent="0.25">
      <c r="A2071" s="44">
        <f t="shared" si="96"/>
        <v>2070</v>
      </c>
      <c r="B2071" s="44" t="s">
        <v>1101</v>
      </c>
      <c r="C2071" s="44" t="s">
        <v>1226</v>
      </c>
      <c r="D2071" s="45">
        <v>0</v>
      </c>
      <c r="E2071" s="44" t="s">
        <v>7</v>
      </c>
      <c r="F2071" s="45">
        <f>Curso[[#This Row],[Tempo]]*$AG$4</f>
        <v>0</v>
      </c>
      <c r="G2071" s="46">
        <f t="shared" si="95"/>
        <v>14.915962064591529</v>
      </c>
      <c r="H2071" s="47">
        <f>_xlfn.XLOOKUP(Curso[[#This Row],[Tempo Progr Acum]],Controle[Tempo Esperado Acum],Controle[Data corrida],,1,1)</f>
        <v>44872</v>
      </c>
      <c r="I2071" s="44"/>
      <c r="J2071" s="48">
        <f ca="1">IF(Curso[[#This Row],[Data Prevista]]&gt;TODAY(),0,IF(Curso[[#This Row],[Data Prevista]]=TODAY(),3,2))</f>
        <v>0</v>
      </c>
      <c r="K2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1" s="53" t="str">
        <f>IF((Curso[[#This Row],[Estudado]]-7)&lt;$H$2,"",Curso[[#This Row],[Estudado]]-7)</f>
        <v/>
      </c>
      <c r="M2071" s="53" t="str">
        <f>IF((Curso[[#This Row],[Estudado]]-15)&lt;$H$2,"",Curso[[#This Row],[Estudado]]-15)</f>
        <v/>
      </c>
      <c r="N2071" s="53" t="str">
        <f>IF((Curso[[#This Row],[Estudado]]-30)&lt;$H$2,"",Curso[[#This Row],[Estudado]]-30)</f>
        <v/>
      </c>
      <c r="O2071" s="53" t="str">
        <f>IF((Curso[[#This Row],[Estudado]]-60)&lt;$H$2,"",Curso[[#This Row],[Estudado]]-60)</f>
        <v/>
      </c>
      <c r="P2071" s="53" t="str">
        <f>IF((Curso[[#This Row],[Estudado]]-120)&lt;$H$2,"",Curso[[#This Row],[Estudado]]-120)</f>
        <v/>
      </c>
      <c r="Q2071" s="48"/>
    </row>
    <row r="2072" spans="1:17" x14ac:dyDescent="0.25">
      <c r="A2072" s="44">
        <f t="shared" si="96"/>
        <v>2071</v>
      </c>
      <c r="B2072" s="44" t="s">
        <v>1101</v>
      </c>
      <c r="C2072" s="44" t="s">
        <v>1227</v>
      </c>
      <c r="D2072" s="45">
        <v>4.2592592592592595E-3</v>
      </c>
      <c r="E2072" s="44"/>
      <c r="F2072" s="45">
        <f>Curso[[#This Row],[Tempo]]*$AG$4</f>
        <v>8.446951489960719E-3</v>
      </c>
      <c r="G2072" s="46">
        <f t="shared" si="95"/>
        <v>14.924409016081489</v>
      </c>
      <c r="H2072" s="47">
        <f>_xlfn.XLOOKUP(Curso[[#This Row],[Tempo Progr Acum]],Controle[Tempo Esperado Acum],Controle[Data corrida],,1,1)</f>
        <v>44872</v>
      </c>
      <c r="I2072" s="44"/>
      <c r="J2072" s="48">
        <f ca="1">IF(Curso[[#This Row],[Data Prevista]]&gt;TODAY(),0,IF(Curso[[#This Row],[Data Prevista]]=TODAY(),3,2))</f>
        <v>0</v>
      </c>
      <c r="K2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2" s="53" t="str">
        <f>IF((Curso[[#This Row],[Estudado]]-7)&lt;$H$2,"",Curso[[#This Row],[Estudado]]-7)</f>
        <v/>
      </c>
      <c r="M2072" s="53" t="str">
        <f>IF((Curso[[#This Row],[Estudado]]-15)&lt;$H$2,"",Curso[[#This Row],[Estudado]]-15)</f>
        <v/>
      </c>
      <c r="N2072" s="53" t="str">
        <f>IF((Curso[[#This Row],[Estudado]]-30)&lt;$H$2,"",Curso[[#This Row],[Estudado]]-30)</f>
        <v/>
      </c>
      <c r="O2072" s="53" t="str">
        <f>IF((Curso[[#This Row],[Estudado]]-60)&lt;$H$2,"",Curso[[#This Row],[Estudado]]-60)</f>
        <v/>
      </c>
      <c r="P2072" s="53" t="str">
        <f>IF((Curso[[#This Row],[Estudado]]-120)&lt;$H$2,"",Curso[[#This Row],[Estudado]]-120)</f>
        <v/>
      </c>
      <c r="Q2072" s="48"/>
    </row>
    <row r="2073" spans="1:17" x14ac:dyDescent="0.25">
      <c r="A2073" s="44">
        <f t="shared" si="96"/>
        <v>2072</v>
      </c>
      <c r="B2073" s="44" t="s">
        <v>1101</v>
      </c>
      <c r="C2073" s="44" t="s">
        <v>1228</v>
      </c>
      <c r="D2073" s="45">
        <v>2.9861111111111113E-3</v>
      </c>
      <c r="E2073" s="44"/>
      <c r="F2073" s="45">
        <f>Curso[[#This Row],[Tempo]]*$AG$4</f>
        <v>5.9220475119833305E-3</v>
      </c>
      <c r="G2073" s="46">
        <f t="shared" si="95"/>
        <v>14.930331063593473</v>
      </c>
      <c r="H2073" s="47">
        <f>_xlfn.XLOOKUP(Curso[[#This Row],[Tempo Progr Acum]],Controle[Tempo Esperado Acum],Controle[Data corrida],,1,1)</f>
        <v>44872</v>
      </c>
      <c r="I2073" s="44"/>
      <c r="J2073" s="48">
        <f ca="1">IF(Curso[[#This Row],[Data Prevista]]&gt;TODAY(),0,IF(Curso[[#This Row],[Data Prevista]]=TODAY(),3,2))</f>
        <v>0</v>
      </c>
      <c r="K2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3" s="53" t="str">
        <f>IF((Curso[[#This Row],[Estudado]]-7)&lt;$H$2,"",Curso[[#This Row],[Estudado]]-7)</f>
        <v/>
      </c>
      <c r="M2073" s="53" t="str">
        <f>IF((Curso[[#This Row],[Estudado]]-15)&lt;$H$2,"",Curso[[#This Row],[Estudado]]-15)</f>
        <v/>
      </c>
      <c r="N2073" s="53" t="str">
        <f>IF((Curso[[#This Row],[Estudado]]-30)&lt;$H$2,"",Curso[[#This Row],[Estudado]]-30)</f>
        <v/>
      </c>
      <c r="O2073" s="53" t="str">
        <f>IF((Curso[[#This Row],[Estudado]]-60)&lt;$H$2,"",Curso[[#This Row],[Estudado]]-60)</f>
        <v/>
      </c>
      <c r="P2073" s="53" t="str">
        <f>IF((Curso[[#This Row],[Estudado]]-120)&lt;$H$2,"",Curso[[#This Row],[Estudado]]-120)</f>
        <v/>
      </c>
      <c r="Q2073" s="48"/>
    </row>
    <row r="2074" spans="1:17" x14ac:dyDescent="0.25">
      <c r="A2074" s="44">
        <f t="shared" si="96"/>
        <v>2073</v>
      </c>
      <c r="B2074" s="44" t="s">
        <v>1101</v>
      </c>
      <c r="C2074" s="44" t="s">
        <v>1229</v>
      </c>
      <c r="D2074" s="45">
        <v>3.645833333333333E-3</v>
      </c>
      <c r="E2074" s="44"/>
      <c r="F2074" s="45">
        <f>Curso[[#This Row],[Tempo]]*$AG$4</f>
        <v>7.230406846026158E-3</v>
      </c>
      <c r="G2074" s="46">
        <f t="shared" si="95"/>
        <v>14.937561470439499</v>
      </c>
      <c r="H2074" s="47">
        <f>_xlfn.XLOOKUP(Curso[[#This Row],[Tempo Progr Acum]],Controle[Tempo Esperado Acum],Controle[Data corrida],,1,1)</f>
        <v>44872</v>
      </c>
      <c r="I2074" s="44"/>
      <c r="J2074" s="48">
        <f ca="1">IF(Curso[[#This Row],[Data Prevista]]&gt;TODAY(),0,IF(Curso[[#This Row],[Data Prevista]]=TODAY(),3,2))</f>
        <v>0</v>
      </c>
      <c r="K2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4" s="53" t="str">
        <f>IF((Curso[[#This Row],[Estudado]]-7)&lt;$H$2,"",Curso[[#This Row],[Estudado]]-7)</f>
        <v/>
      </c>
      <c r="M2074" s="53" t="str">
        <f>IF((Curso[[#This Row],[Estudado]]-15)&lt;$H$2,"",Curso[[#This Row],[Estudado]]-15)</f>
        <v/>
      </c>
      <c r="N2074" s="53" t="str">
        <f>IF((Curso[[#This Row],[Estudado]]-30)&lt;$H$2,"",Curso[[#This Row],[Estudado]]-30)</f>
        <v/>
      </c>
      <c r="O2074" s="53" t="str">
        <f>IF((Curso[[#This Row],[Estudado]]-60)&lt;$H$2,"",Curso[[#This Row],[Estudado]]-60)</f>
        <v/>
      </c>
      <c r="P2074" s="53" t="str">
        <f>IF((Curso[[#This Row],[Estudado]]-120)&lt;$H$2,"",Curso[[#This Row],[Estudado]]-120)</f>
        <v/>
      </c>
      <c r="Q2074" s="48"/>
    </row>
    <row r="2075" spans="1:17" x14ac:dyDescent="0.25">
      <c r="A2075" s="44">
        <f t="shared" si="96"/>
        <v>2074</v>
      </c>
      <c r="B2075" s="44" t="s">
        <v>1101</v>
      </c>
      <c r="C2075" s="44" t="s">
        <v>1230</v>
      </c>
      <c r="D2075" s="45">
        <v>4.1898148148148146E-3</v>
      </c>
      <c r="E2075" s="44"/>
      <c r="F2075" s="45">
        <f>Curso[[#This Row],[Tempo]]*$AG$4</f>
        <v>8.3092294547983149E-3</v>
      </c>
      <c r="G2075" s="46">
        <f t="shared" si="95"/>
        <v>14.945870699894298</v>
      </c>
      <c r="H2075" s="47">
        <f>_xlfn.XLOOKUP(Curso[[#This Row],[Tempo Progr Acum]],Controle[Tempo Esperado Acum],Controle[Data corrida],,1,1)</f>
        <v>44872</v>
      </c>
      <c r="I2075" s="44"/>
      <c r="J2075" s="48">
        <f ca="1">IF(Curso[[#This Row],[Data Prevista]]&gt;TODAY(),0,IF(Curso[[#This Row],[Data Prevista]]=TODAY(),3,2))</f>
        <v>0</v>
      </c>
      <c r="K2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5" s="53" t="str">
        <f>IF((Curso[[#This Row],[Estudado]]-7)&lt;$H$2,"",Curso[[#This Row],[Estudado]]-7)</f>
        <v/>
      </c>
      <c r="M2075" s="53" t="str">
        <f>IF((Curso[[#This Row],[Estudado]]-15)&lt;$H$2,"",Curso[[#This Row],[Estudado]]-15)</f>
        <v/>
      </c>
      <c r="N2075" s="53" t="str">
        <f>IF((Curso[[#This Row],[Estudado]]-30)&lt;$H$2,"",Curso[[#This Row],[Estudado]]-30)</f>
        <v/>
      </c>
      <c r="O2075" s="53" t="str">
        <f>IF((Curso[[#This Row],[Estudado]]-60)&lt;$H$2,"",Curso[[#This Row],[Estudado]]-60)</f>
        <v/>
      </c>
      <c r="P2075" s="53" t="str">
        <f>IF((Curso[[#This Row],[Estudado]]-120)&lt;$H$2,"",Curso[[#This Row],[Estudado]]-120)</f>
        <v/>
      </c>
      <c r="Q2075" s="48"/>
    </row>
    <row r="2076" spans="1:17" x14ac:dyDescent="0.25">
      <c r="A2076" s="44">
        <f t="shared" si="96"/>
        <v>2075</v>
      </c>
      <c r="B2076" s="44" t="s">
        <v>1101</v>
      </c>
      <c r="C2076" s="44" t="s">
        <v>1231</v>
      </c>
      <c r="D2076" s="45">
        <v>0</v>
      </c>
      <c r="E2076" s="44" t="s">
        <v>7</v>
      </c>
      <c r="F2076" s="45">
        <f>Curso[[#This Row],[Tempo]]*$AG$4</f>
        <v>0</v>
      </c>
      <c r="G2076" s="46">
        <f t="shared" si="95"/>
        <v>14.945870699894298</v>
      </c>
      <c r="H2076" s="47">
        <f>_xlfn.XLOOKUP(Curso[[#This Row],[Tempo Progr Acum]],Controle[Tempo Esperado Acum],Controle[Data corrida],,1,1)</f>
        <v>44872</v>
      </c>
      <c r="I2076" s="44"/>
      <c r="J2076" s="48">
        <f ca="1">IF(Curso[[#This Row],[Data Prevista]]&gt;TODAY(),0,IF(Curso[[#This Row],[Data Prevista]]=TODAY(),3,2))</f>
        <v>0</v>
      </c>
      <c r="K2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6" s="53" t="str">
        <f>IF((Curso[[#This Row],[Estudado]]-7)&lt;$H$2,"",Curso[[#This Row],[Estudado]]-7)</f>
        <v/>
      </c>
      <c r="M2076" s="53" t="str">
        <f>IF((Curso[[#This Row],[Estudado]]-15)&lt;$H$2,"",Curso[[#This Row],[Estudado]]-15)</f>
        <v/>
      </c>
      <c r="N2076" s="53" t="str">
        <f>IF((Curso[[#This Row],[Estudado]]-30)&lt;$H$2,"",Curso[[#This Row],[Estudado]]-30)</f>
        <v/>
      </c>
      <c r="O2076" s="53" t="str">
        <f>IF((Curso[[#This Row],[Estudado]]-60)&lt;$H$2,"",Curso[[#This Row],[Estudado]]-60)</f>
        <v/>
      </c>
      <c r="P2076" s="53" t="str">
        <f>IF((Curso[[#This Row],[Estudado]]-120)&lt;$H$2,"",Curso[[#This Row],[Estudado]]-120)</f>
        <v/>
      </c>
      <c r="Q2076" s="48"/>
    </row>
    <row r="2077" spans="1:17" x14ac:dyDescent="0.25">
      <c r="A2077" s="44">
        <f t="shared" si="96"/>
        <v>2076</v>
      </c>
      <c r="B2077" s="44" t="s">
        <v>1101</v>
      </c>
      <c r="C2077" s="44" t="s">
        <v>1232</v>
      </c>
      <c r="D2077" s="45">
        <v>0</v>
      </c>
      <c r="E2077" s="44" t="s">
        <v>7</v>
      </c>
      <c r="F2077" s="45">
        <f>Curso[[#This Row],[Tempo]]*$AG$4</f>
        <v>0</v>
      </c>
      <c r="G2077" s="46">
        <f t="shared" si="95"/>
        <v>14.945870699894298</v>
      </c>
      <c r="H2077" s="47">
        <f>_xlfn.XLOOKUP(Curso[[#This Row],[Tempo Progr Acum]],Controle[Tempo Esperado Acum],Controle[Data corrida],,1,1)</f>
        <v>44872</v>
      </c>
      <c r="I2077" s="44"/>
      <c r="J2077" s="48">
        <f ca="1">IF(Curso[[#This Row],[Data Prevista]]&gt;TODAY(),0,IF(Curso[[#This Row],[Data Prevista]]=TODAY(),3,2))</f>
        <v>0</v>
      </c>
      <c r="K2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7" s="53" t="str">
        <f>IF((Curso[[#This Row],[Estudado]]-7)&lt;$H$2,"",Curso[[#This Row],[Estudado]]-7)</f>
        <v/>
      </c>
      <c r="M2077" s="53" t="str">
        <f>IF((Curso[[#This Row],[Estudado]]-15)&lt;$H$2,"",Curso[[#This Row],[Estudado]]-15)</f>
        <v/>
      </c>
      <c r="N2077" s="53" t="str">
        <f>IF((Curso[[#This Row],[Estudado]]-30)&lt;$H$2,"",Curso[[#This Row],[Estudado]]-30)</f>
        <v/>
      </c>
      <c r="O2077" s="53" t="str">
        <f>IF((Curso[[#This Row],[Estudado]]-60)&lt;$H$2,"",Curso[[#This Row],[Estudado]]-60)</f>
        <v/>
      </c>
      <c r="P2077" s="53" t="str">
        <f>IF((Curso[[#This Row],[Estudado]]-120)&lt;$H$2,"",Curso[[#This Row],[Estudado]]-120)</f>
        <v/>
      </c>
      <c r="Q2077" s="48"/>
    </row>
    <row r="2078" spans="1:17" x14ac:dyDescent="0.25">
      <c r="A2078" s="44">
        <f t="shared" si="96"/>
        <v>2077</v>
      </c>
      <c r="B2078" s="44" t="s">
        <v>1101</v>
      </c>
      <c r="C2078" s="44" t="s">
        <v>1233</v>
      </c>
      <c r="D2078" s="45">
        <v>5.2546296296296299E-3</v>
      </c>
      <c r="E2078" s="44"/>
      <c r="F2078" s="45">
        <f>Curso[[#This Row],[Tempo]]*$AG$4</f>
        <v>1.0420967327288496E-2</v>
      </c>
      <c r="G2078" s="46">
        <f t="shared" si="95"/>
        <v>14.956291667221587</v>
      </c>
      <c r="H2078" s="47">
        <f>_xlfn.XLOOKUP(Curso[[#This Row],[Tempo Progr Acum]],Controle[Tempo Esperado Acum],Controle[Data corrida],,1,1)</f>
        <v>44872</v>
      </c>
      <c r="I2078" s="44"/>
      <c r="J2078" s="48">
        <f ca="1">IF(Curso[[#This Row],[Data Prevista]]&gt;TODAY(),0,IF(Curso[[#This Row],[Data Prevista]]=TODAY(),3,2))</f>
        <v>0</v>
      </c>
      <c r="K2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8" s="53" t="str">
        <f>IF((Curso[[#This Row],[Estudado]]-7)&lt;$H$2,"",Curso[[#This Row],[Estudado]]-7)</f>
        <v/>
      </c>
      <c r="M2078" s="53" t="str">
        <f>IF((Curso[[#This Row],[Estudado]]-15)&lt;$H$2,"",Curso[[#This Row],[Estudado]]-15)</f>
        <v/>
      </c>
      <c r="N2078" s="53" t="str">
        <f>IF((Curso[[#This Row],[Estudado]]-30)&lt;$H$2,"",Curso[[#This Row],[Estudado]]-30)</f>
        <v/>
      </c>
      <c r="O2078" s="53" t="str">
        <f>IF((Curso[[#This Row],[Estudado]]-60)&lt;$H$2,"",Curso[[#This Row],[Estudado]]-60)</f>
        <v/>
      </c>
      <c r="P2078" s="53" t="str">
        <f>IF((Curso[[#This Row],[Estudado]]-120)&lt;$H$2,"",Curso[[#This Row],[Estudado]]-120)</f>
        <v/>
      </c>
      <c r="Q2078" s="48"/>
    </row>
    <row r="2079" spans="1:17" x14ac:dyDescent="0.25">
      <c r="A2079" s="44">
        <f t="shared" si="96"/>
        <v>2078</v>
      </c>
      <c r="B2079" s="44" t="s">
        <v>1101</v>
      </c>
      <c r="C2079" s="44" t="s">
        <v>1234</v>
      </c>
      <c r="D2079" s="45">
        <v>3.6111111111111114E-3</v>
      </c>
      <c r="E2079" s="44"/>
      <c r="F2079" s="45">
        <f>Curso[[#This Row],[Tempo]]*$AG$4</f>
        <v>7.1615458284449577E-3</v>
      </c>
      <c r="G2079" s="46">
        <f t="shared" si="95"/>
        <v>14.963453213050032</v>
      </c>
      <c r="H2079" s="47">
        <f>_xlfn.XLOOKUP(Curso[[#This Row],[Tempo Progr Acum]],Controle[Tempo Esperado Acum],Controle[Data corrida],,1,1)</f>
        <v>44873</v>
      </c>
      <c r="I2079" s="44"/>
      <c r="J2079" s="48">
        <f ca="1">IF(Curso[[#This Row],[Data Prevista]]&gt;TODAY(),0,IF(Curso[[#This Row],[Data Prevista]]=TODAY(),3,2))</f>
        <v>0</v>
      </c>
      <c r="K2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9" s="53" t="str">
        <f>IF((Curso[[#This Row],[Estudado]]-7)&lt;$H$2,"",Curso[[#This Row],[Estudado]]-7)</f>
        <v/>
      </c>
      <c r="M2079" s="53" t="str">
        <f>IF((Curso[[#This Row],[Estudado]]-15)&lt;$H$2,"",Curso[[#This Row],[Estudado]]-15)</f>
        <v/>
      </c>
      <c r="N2079" s="53" t="str">
        <f>IF((Curso[[#This Row],[Estudado]]-30)&lt;$H$2,"",Curso[[#This Row],[Estudado]]-30)</f>
        <v/>
      </c>
      <c r="O2079" s="53" t="str">
        <f>IF((Curso[[#This Row],[Estudado]]-60)&lt;$H$2,"",Curso[[#This Row],[Estudado]]-60)</f>
        <v/>
      </c>
      <c r="P2079" s="53" t="str">
        <f>IF((Curso[[#This Row],[Estudado]]-120)&lt;$H$2,"",Curso[[#This Row],[Estudado]]-120)</f>
        <v/>
      </c>
      <c r="Q2079" s="48"/>
    </row>
    <row r="2080" spans="1:17" x14ac:dyDescent="0.25">
      <c r="A2080" s="44">
        <f t="shared" si="96"/>
        <v>2079</v>
      </c>
      <c r="B2080" s="44" t="s">
        <v>1101</v>
      </c>
      <c r="C2080" s="44" t="s">
        <v>1235</v>
      </c>
      <c r="D2080" s="45">
        <v>5.5787037037037038E-3</v>
      </c>
      <c r="E2080" s="44"/>
      <c r="F2080" s="45">
        <f>Curso[[#This Row],[Tempo]]*$AG$4</f>
        <v>1.1063670158046376E-2</v>
      </c>
      <c r="G2080" s="46">
        <f t="shared" si="95"/>
        <v>14.974516883208079</v>
      </c>
      <c r="H2080" s="47">
        <f>_xlfn.XLOOKUP(Curso[[#This Row],[Tempo Progr Acum]],Controle[Tempo Esperado Acum],Controle[Data corrida],,1,1)</f>
        <v>44873</v>
      </c>
      <c r="I2080" s="44"/>
      <c r="J2080" s="48">
        <f ca="1">IF(Curso[[#This Row],[Data Prevista]]&gt;TODAY(),0,IF(Curso[[#This Row],[Data Prevista]]=TODAY(),3,2))</f>
        <v>0</v>
      </c>
      <c r="K2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0" s="53" t="str">
        <f>IF((Curso[[#This Row],[Estudado]]-7)&lt;$H$2,"",Curso[[#This Row],[Estudado]]-7)</f>
        <v/>
      </c>
      <c r="M2080" s="53" t="str">
        <f>IF((Curso[[#This Row],[Estudado]]-15)&lt;$H$2,"",Curso[[#This Row],[Estudado]]-15)</f>
        <v/>
      </c>
      <c r="N2080" s="53" t="str">
        <f>IF((Curso[[#This Row],[Estudado]]-30)&lt;$H$2,"",Curso[[#This Row],[Estudado]]-30)</f>
        <v/>
      </c>
      <c r="O2080" s="53" t="str">
        <f>IF((Curso[[#This Row],[Estudado]]-60)&lt;$H$2,"",Curso[[#This Row],[Estudado]]-60)</f>
        <v/>
      </c>
      <c r="P2080" s="53" t="str">
        <f>IF((Curso[[#This Row],[Estudado]]-120)&lt;$H$2,"",Curso[[#This Row],[Estudado]]-120)</f>
        <v/>
      </c>
      <c r="Q2080" s="48"/>
    </row>
    <row r="2081" spans="1:17" x14ac:dyDescent="0.25">
      <c r="A2081" s="44">
        <f t="shared" si="96"/>
        <v>2080</v>
      </c>
      <c r="B2081" s="44" t="s">
        <v>1101</v>
      </c>
      <c r="C2081" s="44" t="s">
        <v>1236</v>
      </c>
      <c r="D2081" s="45">
        <v>3.4953703703703705E-3</v>
      </c>
      <c r="E2081" s="44"/>
      <c r="F2081" s="45">
        <f>Curso[[#This Row],[Tempo]]*$AG$4</f>
        <v>6.9320091031742853E-3</v>
      </c>
      <c r="G2081" s="46">
        <f t="shared" si="95"/>
        <v>14.981448892311253</v>
      </c>
      <c r="H2081" s="47">
        <f>_xlfn.XLOOKUP(Curso[[#This Row],[Tempo Progr Acum]],Controle[Tempo Esperado Acum],Controle[Data corrida],,1,1)</f>
        <v>44873</v>
      </c>
      <c r="I2081" s="44"/>
      <c r="J2081" s="48">
        <f ca="1">IF(Curso[[#This Row],[Data Prevista]]&gt;TODAY(),0,IF(Curso[[#This Row],[Data Prevista]]=TODAY(),3,2))</f>
        <v>0</v>
      </c>
      <c r="K2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1" s="53" t="str">
        <f>IF((Curso[[#This Row],[Estudado]]-7)&lt;$H$2,"",Curso[[#This Row],[Estudado]]-7)</f>
        <v/>
      </c>
      <c r="M2081" s="53" t="str">
        <f>IF((Curso[[#This Row],[Estudado]]-15)&lt;$H$2,"",Curso[[#This Row],[Estudado]]-15)</f>
        <v/>
      </c>
      <c r="N2081" s="53" t="str">
        <f>IF((Curso[[#This Row],[Estudado]]-30)&lt;$H$2,"",Curso[[#This Row],[Estudado]]-30)</f>
        <v/>
      </c>
      <c r="O2081" s="53" t="str">
        <f>IF((Curso[[#This Row],[Estudado]]-60)&lt;$H$2,"",Curso[[#This Row],[Estudado]]-60)</f>
        <v/>
      </c>
      <c r="P2081" s="53" t="str">
        <f>IF((Curso[[#This Row],[Estudado]]-120)&lt;$H$2,"",Curso[[#This Row],[Estudado]]-120)</f>
        <v/>
      </c>
      <c r="Q2081" s="48"/>
    </row>
    <row r="2082" spans="1:17" x14ac:dyDescent="0.25">
      <c r="A2082" s="44">
        <f t="shared" si="96"/>
        <v>2081</v>
      </c>
      <c r="B2082" s="44" t="s">
        <v>1101</v>
      </c>
      <c r="C2082" s="44" t="s">
        <v>1237</v>
      </c>
      <c r="D2082" s="45">
        <v>3.0671296296296297E-3</v>
      </c>
      <c r="E2082" s="44"/>
      <c r="F2082" s="45">
        <f>Curso[[#This Row],[Tempo]]*$AG$4</f>
        <v>6.0827232196727999E-3</v>
      </c>
      <c r="G2082" s="46">
        <f t="shared" si="95"/>
        <v>14.987531615530926</v>
      </c>
      <c r="H2082" s="47">
        <f>_xlfn.XLOOKUP(Curso[[#This Row],[Tempo Progr Acum]],Controle[Tempo Esperado Acum],Controle[Data corrida],,1,1)</f>
        <v>44873</v>
      </c>
      <c r="I2082" s="44"/>
      <c r="J2082" s="48">
        <f ca="1">IF(Curso[[#This Row],[Data Prevista]]&gt;TODAY(),0,IF(Curso[[#This Row],[Data Prevista]]=TODAY(),3,2))</f>
        <v>0</v>
      </c>
      <c r="K2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2" s="53" t="str">
        <f>IF((Curso[[#This Row],[Estudado]]-7)&lt;$H$2,"",Curso[[#This Row],[Estudado]]-7)</f>
        <v/>
      </c>
      <c r="M2082" s="53" t="str">
        <f>IF((Curso[[#This Row],[Estudado]]-15)&lt;$H$2,"",Curso[[#This Row],[Estudado]]-15)</f>
        <v/>
      </c>
      <c r="N2082" s="53" t="str">
        <f>IF((Curso[[#This Row],[Estudado]]-30)&lt;$H$2,"",Curso[[#This Row],[Estudado]]-30)</f>
        <v/>
      </c>
      <c r="O2082" s="53" t="str">
        <f>IF((Curso[[#This Row],[Estudado]]-60)&lt;$H$2,"",Curso[[#This Row],[Estudado]]-60)</f>
        <v/>
      </c>
      <c r="P2082" s="53" t="str">
        <f>IF((Curso[[#This Row],[Estudado]]-120)&lt;$H$2,"",Curso[[#This Row],[Estudado]]-120)</f>
        <v/>
      </c>
      <c r="Q2082" s="48"/>
    </row>
    <row r="2083" spans="1:17" x14ac:dyDescent="0.25">
      <c r="A2083" s="44">
        <f t="shared" si="96"/>
        <v>2082</v>
      </c>
      <c r="B2083" s="44" t="s">
        <v>1101</v>
      </c>
      <c r="C2083" s="44" t="s">
        <v>1238</v>
      </c>
      <c r="D2083" s="45">
        <v>6.1805555555555563E-3</v>
      </c>
      <c r="E2083" s="44"/>
      <c r="F2083" s="45">
        <f>Curso[[#This Row],[Tempo]]*$AG$4</f>
        <v>1.225726112945387E-2</v>
      </c>
      <c r="G2083" s="46">
        <f t="shared" si="95"/>
        <v>14.99978887666038</v>
      </c>
      <c r="H2083" s="47">
        <f>_xlfn.XLOOKUP(Curso[[#This Row],[Tempo Progr Acum]],Controle[Tempo Esperado Acum],Controle[Data corrida],,1,1)</f>
        <v>44873</v>
      </c>
      <c r="I2083" s="44"/>
      <c r="J2083" s="48">
        <f ca="1">IF(Curso[[#This Row],[Data Prevista]]&gt;TODAY(),0,IF(Curso[[#This Row],[Data Prevista]]=TODAY(),3,2))</f>
        <v>0</v>
      </c>
      <c r="K2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3" s="53" t="str">
        <f>IF((Curso[[#This Row],[Estudado]]-7)&lt;$H$2,"",Curso[[#This Row],[Estudado]]-7)</f>
        <v/>
      </c>
      <c r="M2083" s="53" t="str">
        <f>IF((Curso[[#This Row],[Estudado]]-15)&lt;$H$2,"",Curso[[#This Row],[Estudado]]-15)</f>
        <v/>
      </c>
      <c r="N2083" s="53" t="str">
        <f>IF((Curso[[#This Row],[Estudado]]-30)&lt;$H$2,"",Curso[[#This Row],[Estudado]]-30)</f>
        <v/>
      </c>
      <c r="O2083" s="53" t="str">
        <f>IF((Curso[[#This Row],[Estudado]]-60)&lt;$H$2,"",Curso[[#This Row],[Estudado]]-60)</f>
        <v/>
      </c>
      <c r="P2083" s="53" t="str">
        <f>IF((Curso[[#This Row],[Estudado]]-120)&lt;$H$2,"",Curso[[#This Row],[Estudado]]-120)</f>
        <v/>
      </c>
      <c r="Q2083" s="48"/>
    </row>
    <row r="2084" spans="1:17" x14ac:dyDescent="0.25">
      <c r="A2084" s="44">
        <f t="shared" si="96"/>
        <v>2083</v>
      </c>
      <c r="B2084" s="44" t="s">
        <v>1101</v>
      </c>
      <c r="C2084" s="44" t="s">
        <v>1239</v>
      </c>
      <c r="D2084" s="45">
        <v>3.8773148148148143E-3</v>
      </c>
      <c r="E2084" s="44"/>
      <c r="F2084" s="45">
        <f>Curso[[#This Row],[Tempo]]*$AG$4</f>
        <v>7.6894802965675009E-3</v>
      </c>
      <c r="G2084" s="46">
        <f t="shared" si="95"/>
        <v>15.007478356956948</v>
      </c>
      <c r="H2084" s="47">
        <f>_xlfn.XLOOKUP(Curso[[#This Row],[Tempo Progr Acum]],Controle[Tempo Esperado Acum],Controle[Data corrida],,1,1)</f>
        <v>44873</v>
      </c>
      <c r="I2084" s="44"/>
      <c r="J2084" s="48">
        <f ca="1">IF(Curso[[#This Row],[Data Prevista]]&gt;TODAY(),0,IF(Curso[[#This Row],[Data Prevista]]=TODAY(),3,2))</f>
        <v>0</v>
      </c>
      <c r="K2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4" s="53" t="str">
        <f>IF((Curso[[#This Row],[Estudado]]-7)&lt;$H$2,"",Curso[[#This Row],[Estudado]]-7)</f>
        <v/>
      </c>
      <c r="M2084" s="53" t="str">
        <f>IF((Curso[[#This Row],[Estudado]]-15)&lt;$H$2,"",Curso[[#This Row],[Estudado]]-15)</f>
        <v/>
      </c>
      <c r="N2084" s="53" t="str">
        <f>IF((Curso[[#This Row],[Estudado]]-30)&lt;$H$2,"",Curso[[#This Row],[Estudado]]-30)</f>
        <v/>
      </c>
      <c r="O2084" s="53" t="str">
        <f>IF((Curso[[#This Row],[Estudado]]-60)&lt;$H$2,"",Curso[[#This Row],[Estudado]]-60)</f>
        <v/>
      </c>
      <c r="P2084" s="53" t="str">
        <f>IF((Curso[[#This Row],[Estudado]]-120)&lt;$H$2,"",Curso[[#This Row],[Estudado]]-120)</f>
        <v/>
      </c>
      <c r="Q2084" s="48"/>
    </row>
    <row r="2085" spans="1:17" x14ac:dyDescent="0.25">
      <c r="A2085" s="44">
        <f t="shared" si="96"/>
        <v>2084</v>
      </c>
      <c r="B2085" s="44" t="s">
        <v>1101</v>
      </c>
      <c r="C2085" s="44" t="s">
        <v>1240</v>
      </c>
      <c r="D2085" s="45">
        <v>5.4050925925925924E-3</v>
      </c>
      <c r="E2085" s="44"/>
      <c r="F2085" s="45">
        <f>Curso[[#This Row],[Tempo]]*$AG$4</f>
        <v>1.0719365070140367E-2</v>
      </c>
      <c r="G2085" s="46">
        <f t="shared" si="95"/>
        <v>15.018197722027089</v>
      </c>
      <c r="H2085" s="47">
        <f>_xlfn.XLOOKUP(Curso[[#This Row],[Tempo Progr Acum]],Controle[Tempo Esperado Acum],Controle[Data corrida],,1,1)</f>
        <v>44873</v>
      </c>
      <c r="I2085" s="44"/>
      <c r="J2085" s="48">
        <f ca="1">IF(Curso[[#This Row],[Data Prevista]]&gt;TODAY(),0,IF(Curso[[#This Row],[Data Prevista]]=TODAY(),3,2))</f>
        <v>0</v>
      </c>
      <c r="K2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5" s="53" t="str">
        <f>IF((Curso[[#This Row],[Estudado]]-7)&lt;$H$2,"",Curso[[#This Row],[Estudado]]-7)</f>
        <v/>
      </c>
      <c r="M2085" s="53" t="str">
        <f>IF((Curso[[#This Row],[Estudado]]-15)&lt;$H$2,"",Curso[[#This Row],[Estudado]]-15)</f>
        <v/>
      </c>
      <c r="N2085" s="53" t="str">
        <f>IF((Curso[[#This Row],[Estudado]]-30)&lt;$H$2,"",Curso[[#This Row],[Estudado]]-30)</f>
        <v/>
      </c>
      <c r="O2085" s="53" t="str">
        <f>IF((Curso[[#This Row],[Estudado]]-60)&lt;$H$2,"",Curso[[#This Row],[Estudado]]-60)</f>
        <v/>
      </c>
      <c r="P2085" s="53" t="str">
        <f>IF((Curso[[#This Row],[Estudado]]-120)&lt;$H$2,"",Curso[[#This Row],[Estudado]]-120)</f>
        <v/>
      </c>
      <c r="Q2085" s="48"/>
    </row>
    <row r="2086" spans="1:17" x14ac:dyDescent="0.25">
      <c r="A2086" s="44">
        <f t="shared" si="96"/>
        <v>2085</v>
      </c>
      <c r="B2086" s="44" t="s">
        <v>1101</v>
      </c>
      <c r="C2086" s="44" t="s">
        <v>1241</v>
      </c>
      <c r="D2086" s="45">
        <v>1.8750000000000001E-3</v>
      </c>
      <c r="E2086" s="44"/>
      <c r="F2086" s="45">
        <f>Curso[[#This Row],[Tempo]]*$AG$4</f>
        <v>3.7184949493848816E-3</v>
      </c>
      <c r="G2086" s="46">
        <f t="shared" si="95"/>
        <v>15.021916216976475</v>
      </c>
      <c r="H2086" s="47">
        <f>_xlfn.XLOOKUP(Curso[[#This Row],[Tempo Progr Acum]],Controle[Tempo Esperado Acum],Controle[Data corrida],,1,1)</f>
        <v>44873</v>
      </c>
      <c r="I2086" s="44"/>
      <c r="J2086" s="48">
        <f ca="1">IF(Curso[[#This Row],[Data Prevista]]&gt;TODAY(),0,IF(Curso[[#This Row],[Data Prevista]]=TODAY(),3,2))</f>
        <v>0</v>
      </c>
      <c r="K2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6" s="53" t="str">
        <f>IF((Curso[[#This Row],[Estudado]]-7)&lt;$H$2,"",Curso[[#This Row],[Estudado]]-7)</f>
        <v/>
      </c>
      <c r="M2086" s="53" t="str">
        <f>IF((Curso[[#This Row],[Estudado]]-15)&lt;$H$2,"",Curso[[#This Row],[Estudado]]-15)</f>
        <v/>
      </c>
      <c r="N2086" s="53" t="str">
        <f>IF((Curso[[#This Row],[Estudado]]-30)&lt;$H$2,"",Curso[[#This Row],[Estudado]]-30)</f>
        <v/>
      </c>
      <c r="O2086" s="53" t="str">
        <f>IF((Curso[[#This Row],[Estudado]]-60)&lt;$H$2,"",Curso[[#This Row],[Estudado]]-60)</f>
        <v/>
      </c>
      <c r="P2086" s="53" t="str">
        <f>IF((Curso[[#This Row],[Estudado]]-120)&lt;$H$2,"",Curso[[#This Row],[Estudado]]-120)</f>
        <v/>
      </c>
      <c r="Q2086" s="48"/>
    </row>
    <row r="2087" spans="1:17" x14ac:dyDescent="0.25">
      <c r="A2087" s="44">
        <f t="shared" si="96"/>
        <v>2086</v>
      </c>
      <c r="B2087" s="44" t="s">
        <v>1101</v>
      </c>
      <c r="C2087" s="44" t="s">
        <v>1242</v>
      </c>
      <c r="D2087" s="45">
        <v>6.2962962962962964E-3</v>
      </c>
      <c r="E2087" s="44"/>
      <c r="F2087" s="45">
        <f>Curso[[#This Row],[Tempo]]*$AG$4</f>
        <v>1.248679785472454E-2</v>
      </c>
      <c r="G2087" s="46">
        <f t="shared" si="95"/>
        <v>15.0344030148312</v>
      </c>
      <c r="H2087" s="47">
        <f>_xlfn.XLOOKUP(Curso[[#This Row],[Tempo Progr Acum]],Controle[Tempo Esperado Acum],Controle[Data corrida],,1,1)</f>
        <v>44873</v>
      </c>
      <c r="I2087" s="44"/>
      <c r="J2087" s="48">
        <f ca="1">IF(Curso[[#This Row],[Data Prevista]]&gt;TODAY(),0,IF(Curso[[#This Row],[Data Prevista]]=TODAY(),3,2))</f>
        <v>0</v>
      </c>
      <c r="K2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7" s="53" t="str">
        <f>IF((Curso[[#This Row],[Estudado]]-7)&lt;$H$2,"",Curso[[#This Row],[Estudado]]-7)</f>
        <v/>
      </c>
      <c r="M2087" s="53" t="str">
        <f>IF((Curso[[#This Row],[Estudado]]-15)&lt;$H$2,"",Curso[[#This Row],[Estudado]]-15)</f>
        <v/>
      </c>
      <c r="N2087" s="53" t="str">
        <f>IF((Curso[[#This Row],[Estudado]]-30)&lt;$H$2,"",Curso[[#This Row],[Estudado]]-30)</f>
        <v/>
      </c>
      <c r="O2087" s="53" t="str">
        <f>IF((Curso[[#This Row],[Estudado]]-60)&lt;$H$2,"",Curso[[#This Row],[Estudado]]-60)</f>
        <v/>
      </c>
      <c r="P2087" s="53" t="str">
        <f>IF((Curso[[#This Row],[Estudado]]-120)&lt;$H$2,"",Curso[[#This Row],[Estudado]]-120)</f>
        <v/>
      </c>
      <c r="Q2087" s="48"/>
    </row>
    <row r="2088" spans="1:17" x14ac:dyDescent="0.25">
      <c r="A2088" s="44">
        <f t="shared" si="96"/>
        <v>2087</v>
      </c>
      <c r="B2088" s="44" t="s">
        <v>1101</v>
      </c>
      <c r="C2088" s="44" t="s">
        <v>1243</v>
      </c>
      <c r="D2088" s="45">
        <v>1.8287037037037037E-3</v>
      </c>
      <c r="E2088" s="44"/>
      <c r="F2088" s="45">
        <f>Curso[[#This Row],[Tempo]]*$AG$4</f>
        <v>3.6266802592766129E-3</v>
      </c>
      <c r="G2088" s="46">
        <f t="shared" si="95"/>
        <v>15.038029695090477</v>
      </c>
      <c r="H2088" s="47">
        <f>_xlfn.XLOOKUP(Curso[[#This Row],[Tempo Progr Acum]],Controle[Tempo Esperado Acum],Controle[Data corrida],,1,1)</f>
        <v>44873</v>
      </c>
      <c r="I2088" s="44"/>
      <c r="J2088" s="48">
        <f ca="1">IF(Curso[[#This Row],[Data Prevista]]&gt;TODAY(),0,IF(Curso[[#This Row],[Data Prevista]]=TODAY(),3,2))</f>
        <v>0</v>
      </c>
      <c r="K2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8" s="53" t="str">
        <f>IF((Curso[[#This Row],[Estudado]]-7)&lt;$H$2,"",Curso[[#This Row],[Estudado]]-7)</f>
        <v/>
      </c>
      <c r="M2088" s="53" t="str">
        <f>IF((Curso[[#This Row],[Estudado]]-15)&lt;$H$2,"",Curso[[#This Row],[Estudado]]-15)</f>
        <v/>
      </c>
      <c r="N2088" s="53" t="str">
        <f>IF((Curso[[#This Row],[Estudado]]-30)&lt;$H$2,"",Curso[[#This Row],[Estudado]]-30)</f>
        <v/>
      </c>
      <c r="O2088" s="53" t="str">
        <f>IF((Curso[[#This Row],[Estudado]]-60)&lt;$H$2,"",Curso[[#This Row],[Estudado]]-60)</f>
        <v/>
      </c>
      <c r="P2088" s="53" t="str">
        <f>IF((Curso[[#This Row],[Estudado]]-120)&lt;$H$2,"",Curso[[#This Row],[Estudado]]-120)</f>
        <v/>
      </c>
      <c r="Q2088" s="48"/>
    </row>
    <row r="2089" spans="1:17" x14ac:dyDescent="0.25">
      <c r="A2089" s="44">
        <f t="shared" si="96"/>
        <v>2088</v>
      </c>
      <c r="B2089" s="44" t="s">
        <v>1101</v>
      </c>
      <c r="C2089" s="44" t="s">
        <v>1244</v>
      </c>
      <c r="D2089" s="45">
        <v>5.7754629629629623E-3</v>
      </c>
      <c r="E2089" s="44"/>
      <c r="F2089" s="45">
        <f>Curso[[#This Row],[Tempo]]*$AG$4</f>
        <v>1.1453882591006517E-2</v>
      </c>
      <c r="G2089" s="46">
        <f t="shared" si="95"/>
        <v>15.049483577681483</v>
      </c>
      <c r="H2089" s="47">
        <f>_xlfn.XLOOKUP(Curso[[#This Row],[Tempo Progr Acum]],Controle[Tempo Esperado Acum],Controle[Data corrida],,1,1)</f>
        <v>44874</v>
      </c>
      <c r="I2089" s="44"/>
      <c r="J2089" s="48">
        <f ca="1">IF(Curso[[#This Row],[Data Prevista]]&gt;TODAY(),0,IF(Curso[[#This Row],[Data Prevista]]=TODAY(),3,2))</f>
        <v>0</v>
      </c>
      <c r="K2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9" s="53" t="str">
        <f>IF((Curso[[#This Row],[Estudado]]-7)&lt;$H$2,"",Curso[[#This Row],[Estudado]]-7)</f>
        <v/>
      </c>
      <c r="M2089" s="53" t="str">
        <f>IF((Curso[[#This Row],[Estudado]]-15)&lt;$H$2,"",Curso[[#This Row],[Estudado]]-15)</f>
        <v/>
      </c>
      <c r="N2089" s="53" t="str">
        <f>IF((Curso[[#This Row],[Estudado]]-30)&lt;$H$2,"",Curso[[#This Row],[Estudado]]-30)</f>
        <v/>
      </c>
      <c r="O2089" s="53" t="str">
        <f>IF((Curso[[#This Row],[Estudado]]-60)&lt;$H$2,"",Curso[[#This Row],[Estudado]]-60)</f>
        <v/>
      </c>
      <c r="P2089" s="53" t="str">
        <f>IF((Curso[[#This Row],[Estudado]]-120)&lt;$H$2,"",Curso[[#This Row],[Estudado]]-120)</f>
        <v/>
      </c>
      <c r="Q2089" s="48"/>
    </row>
    <row r="2090" spans="1:17" x14ac:dyDescent="0.25">
      <c r="A2090" s="44">
        <f t="shared" si="96"/>
        <v>2089</v>
      </c>
      <c r="B2090" s="44" t="s">
        <v>1101</v>
      </c>
      <c r="C2090" s="44" t="s">
        <v>1245</v>
      </c>
      <c r="D2090" s="45">
        <v>5.2314814814814819E-3</v>
      </c>
      <c r="E2090" s="44"/>
      <c r="F2090" s="45">
        <f>Curso[[#This Row],[Tempo]]*$AG$4</f>
        <v>1.0375059982234362E-2</v>
      </c>
      <c r="G2090" s="46">
        <f t="shared" si="95"/>
        <v>15.059858637663718</v>
      </c>
      <c r="H2090" s="47">
        <f>_xlfn.XLOOKUP(Curso[[#This Row],[Tempo Progr Acum]],Controle[Tempo Esperado Acum],Controle[Data corrida],,1,1)</f>
        <v>44874</v>
      </c>
      <c r="I2090" s="44"/>
      <c r="J2090" s="48">
        <f ca="1">IF(Curso[[#This Row],[Data Prevista]]&gt;TODAY(),0,IF(Curso[[#This Row],[Data Prevista]]=TODAY(),3,2))</f>
        <v>0</v>
      </c>
      <c r="K2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0" s="53" t="str">
        <f>IF((Curso[[#This Row],[Estudado]]-7)&lt;$H$2,"",Curso[[#This Row],[Estudado]]-7)</f>
        <v/>
      </c>
      <c r="M2090" s="53" t="str">
        <f>IF((Curso[[#This Row],[Estudado]]-15)&lt;$H$2,"",Curso[[#This Row],[Estudado]]-15)</f>
        <v/>
      </c>
      <c r="N2090" s="53" t="str">
        <f>IF((Curso[[#This Row],[Estudado]]-30)&lt;$H$2,"",Curso[[#This Row],[Estudado]]-30)</f>
        <v/>
      </c>
      <c r="O2090" s="53" t="str">
        <f>IF((Curso[[#This Row],[Estudado]]-60)&lt;$H$2,"",Curso[[#This Row],[Estudado]]-60)</f>
        <v/>
      </c>
      <c r="P2090" s="53" t="str">
        <f>IF((Curso[[#This Row],[Estudado]]-120)&lt;$H$2,"",Curso[[#This Row],[Estudado]]-120)</f>
        <v/>
      </c>
      <c r="Q2090" s="48"/>
    </row>
    <row r="2091" spans="1:17" x14ac:dyDescent="0.25">
      <c r="A2091" s="44">
        <f t="shared" si="96"/>
        <v>2090</v>
      </c>
      <c r="B2091" s="44" t="s">
        <v>1101</v>
      </c>
      <c r="C2091" s="44" t="s">
        <v>1246</v>
      </c>
      <c r="D2091" s="45">
        <v>5.3356481481481484E-3</v>
      </c>
      <c r="E2091" s="44"/>
      <c r="F2091" s="45">
        <f>Curso[[#This Row],[Tempo]]*$AG$4</f>
        <v>1.0581643034977965E-2</v>
      </c>
      <c r="G2091" s="46">
        <f t="shared" si="95"/>
        <v>15.070440280698696</v>
      </c>
      <c r="H2091" s="47">
        <f>_xlfn.XLOOKUP(Curso[[#This Row],[Tempo Progr Acum]],Controle[Tempo Esperado Acum],Controle[Data corrida],,1,1)</f>
        <v>44874</v>
      </c>
      <c r="I2091" s="44"/>
      <c r="J2091" s="48">
        <f ca="1">IF(Curso[[#This Row],[Data Prevista]]&gt;TODAY(),0,IF(Curso[[#This Row],[Data Prevista]]=TODAY(),3,2))</f>
        <v>0</v>
      </c>
      <c r="K2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1" s="53" t="str">
        <f>IF((Curso[[#This Row],[Estudado]]-7)&lt;$H$2,"",Curso[[#This Row],[Estudado]]-7)</f>
        <v/>
      </c>
      <c r="M2091" s="53" t="str">
        <f>IF((Curso[[#This Row],[Estudado]]-15)&lt;$H$2,"",Curso[[#This Row],[Estudado]]-15)</f>
        <v/>
      </c>
      <c r="N2091" s="53" t="str">
        <f>IF((Curso[[#This Row],[Estudado]]-30)&lt;$H$2,"",Curso[[#This Row],[Estudado]]-30)</f>
        <v/>
      </c>
      <c r="O2091" s="53" t="str">
        <f>IF((Curso[[#This Row],[Estudado]]-60)&lt;$H$2,"",Curso[[#This Row],[Estudado]]-60)</f>
        <v/>
      </c>
      <c r="P2091" s="53" t="str">
        <f>IF((Curso[[#This Row],[Estudado]]-120)&lt;$H$2,"",Curso[[#This Row],[Estudado]]-120)</f>
        <v/>
      </c>
      <c r="Q2091" s="48"/>
    </row>
    <row r="2092" spans="1:17" x14ac:dyDescent="0.25">
      <c r="A2092" s="44">
        <f t="shared" si="96"/>
        <v>2091</v>
      </c>
      <c r="B2092" s="44" t="s">
        <v>1101</v>
      </c>
      <c r="C2092" s="44" t="s">
        <v>1247</v>
      </c>
      <c r="D2092" s="45">
        <v>0</v>
      </c>
      <c r="E2092" s="44" t="s">
        <v>7</v>
      </c>
      <c r="F2092" s="45">
        <f>Curso[[#This Row],[Tempo]]*$AG$4</f>
        <v>0</v>
      </c>
      <c r="G2092" s="46">
        <f t="shared" si="95"/>
        <v>15.070440280698696</v>
      </c>
      <c r="H2092" s="47">
        <f>_xlfn.XLOOKUP(Curso[[#This Row],[Tempo Progr Acum]],Controle[Tempo Esperado Acum],Controle[Data corrida],,1,1)</f>
        <v>44874</v>
      </c>
      <c r="I2092" s="44"/>
      <c r="J2092" s="48">
        <f ca="1">IF(Curso[[#This Row],[Data Prevista]]&gt;TODAY(),0,IF(Curso[[#This Row],[Data Prevista]]=TODAY(),3,2))</f>
        <v>0</v>
      </c>
      <c r="K2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2" s="53" t="str">
        <f>IF((Curso[[#This Row],[Estudado]]-7)&lt;$H$2,"",Curso[[#This Row],[Estudado]]-7)</f>
        <v/>
      </c>
      <c r="M2092" s="53" t="str">
        <f>IF((Curso[[#This Row],[Estudado]]-15)&lt;$H$2,"",Curso[[#This Row],[Estudado]]-15)</f>
        <v/>
      </c>
      <c r="N2092" s="53" t="str">
        <f>IF((Curso[[#This Row],[Estudado]]-30)&lt;$H$2,"",Curso[[#This Row],[Estudado]]-30)</f>
        <v/>
      </c>
      <c r="O2092" s="53" t="str">
        <f>IF((Curso[[#This Row],[Estudado]]-60)&lt;$H$2,"",Curso[[#This Row],[Estudado]]-60)</f>
        <v/>
      </c>
      <c r="P2092" s="53" t="str">
        <f>IF((Curso[[#This Row],[Estudado]]-120)&lt;$H$2,"",Curso[[#This Row],[Estudado]]-120)</f>
        <v/>
      </c>
      <c r="Q2092" s="48"/>
    </row>
    <row r="2093" spans="1:17" x14ac:dyDescent="0.25">
      <c r="A2093" s="44">
        <f t="shared" si="96"/>
        <v>2092</v>
      </c>
      <c r="B2093" s="44" t="s">
        <v>1101</v>
      </c>
      <c r="C2093" s="44" t="s">
        <v>1248</v>
      </c>
      <c r="D2093" s="45">
        <v>5.4166666666666669E-3</v>
      </c>
      <c r="E2093" s="44"/>
      <c r="F2093" s="45">
        <f>Curso[[#This Row],[Tempo]]*$AG$4</f>
        <v>1.0742318742667435E-2</v>
      </c>
      <c r="G2093" s="46">
        <f t="shared" si="95"/>
        <v>15.081182599441364</v>
      </c>
      <c r="H2093" s="47">
        <f>_xlfn.XLOOKUP(Curso[[#This Row],[Tempo Progr Acum]],Controle[Tempo Esperado Acum],Controle[Data corrida],,1,1)</f>
        <v>44874</v>
      </c>
      <c r="I2093" s="44"/>
      <c r="J2093" s="48">
        <f ca="1">IF(Curso[[#This Row],[Data Prevista]]&gt;TODAY(),0,IF(Curso[[#This Row],[Data Prevista]]=TODAY(),3,2))</f>
        <v>0</v>
      </c>
      <c r="K2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3" s="53" t="str">
        <f>IF((Curso[[#This Row],[Estudado]]-7)&lt;$H$2,"",Curso[[#This Row],[Estudado]]-7)</f>
        <v/>
      </c>
      <c r="M2093" s="53" t="str">
        <f>IF((Curso[[#This Row],[Estudado]]-15)&lt;$H$2,"",Curso[[#This Row],[Estudado]]-15)</f>
        <v/>
      </c>
      <c r="N2093" s="53" t="str">
        <f>IF((Curso[[#This Row],[Estudado]]-30)&lt;$H$2,"",Curso[[#This Row],[Estudado]]-30)</f>
        <v/>
      </c>
      <c r="O2093" s="53" t="str">
        <f>IF((Curso[[#This Row],[Estudado]]-60)&lt;$H$2,"",Curso[[#This Row],[Estudado]]-60)</f>
        <v/>
      </c>
      <c r="P2093" s="53" t="str">
        <f>IF((Curso[[#This Row],[Estudado]]-120)&lt;$H$2,"",Curso[[#This Row],[Estudado]]-120)</f>
        <v/>
      </c>
      <c r="Q2093" s="48"/>
    </row>
    <row r="2094" spans="1:17" x14ac:dyDescent="0.25">
      <c r="A2094" s="44">
        <f t="shared" si="96"/>
        <v>2093</v>
      </c>
      <c r="B2094" s="44" t="s">
        <v>1101</v>
      </c>
      <c r="C2094" s="44" t="s">
        <v>1249</v>
      </c>
      <c r="D2094" s="45">
        <v>5.2199074074074066E-3</v>
      </c>
      <c r="E2094" s="44"/>
      <c r="F2094" s="45">
        <f>Curso[[#This Row],[Tempo]]*$AG$4</f>
        <v>1.0352106309707293E-2</v>
      </c>
      <c r="G2094" s="46">
        <f t="shared" si="95"/>
        <v>15.091534705751071</v>
      </c>
      <c r="H2094" s="47">
        <f>_xlfn.XLOOKUP(Curso[[#This Row],[Tempo Progr Acum]],Controle[Tempo Esperado Acum],Controle[Data corrida],,1,1)</f>
        <v>44874</v>
      </c>
      <c r="I2094" s="44"/>
      <c r="J2094" s="48">
        <f ca="1">IF(Curso[[#This Row],[Data Prevista]]&gt;TODAY(),0,IF(Curso[[#This Row],[Data Prevista]]=TODAY(),3,2))</f>
        <v>0</v>
      </c>
      <c r="K2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4" s="53" t="str">
        <f>IF((Curso[[#This Row],[Estudado]]-7)&lt;$H$2,"",Curso[[#This Row],[Estudado]]-7)</f>
        <v/>
      </c>
      <c r="M2094" s="53" t="str">
        <f>IF((Curso[[#This Row],[Estudado]]-15)&lt;$H$2,"",Curso[[#This Row],[Estudado]]-15)</f>
        <v/>
      </c>
      <c r="N2094" s="53" t="str">
        <f>IF((Curso[[#This Row],[Estudado]]-30)&lt;$H$2,"",Curso[[#This Row],[Estudado]]-30)</f>
        <v/>
      </c>
      <c r="O2094" s="53" t="str">
        <f>IF((Curso[[#This Row],[Estudado]]-60)&lt;$H$2,"",Curso[[#This Row],[Estudado]]-60)</f>
        <v/>
      </c>
      <c r="P2094" s="53" t="str">
        <f>IF((Curso[[#This Row],[Estudado]]-120)&lt;$H$2,"",Curso[[#This Row],[Estudado]]-120)</f>
        <v/>
      </c>
      <c r="Q2094" s="48"/>
    </row>
    <row r="2095" spans="1:17" x14ac:dyDescent="0.25">
      <c r="A2095" s="44">
        <f t="shared" si="96"/>
        <v>2094</v>
      </c>
      <c r="B2095" s="44" t="s">
        <v>1101</v>
      </c>
      <c r="C2095" s="44" t="s">
        <v>1250</v>
      </c>
      <c r="D2095" s="45">
        <v>6.6550925925925935E-3</v>
      </c>
      <c r="E2095" s="44"/>
      <c r="F2095" s="45">
        <f>Curso[[#This Row],[Tempo]]*$AG$4</f>
        <v>1.3198361703063625E-2</v>
      </c>
      <c r="G2095" s="46">
        <f t="shared" si="95"/>
        <v>15.104733067454134</v>
      </c>
      <c r="H2095" s="47">
        <f>_xlfn.XLOOKUP(Curso[[#This Row],[Tempo Progr Acum]],Controle[Tempo Esperado Acum],Controle[Data corrida],,1,1)</f>
        <v>44874</v>
      </c>
      <c r="I2095" s="44"/>
      <c r="J2095" s="48">
        <f ca="1">IF(Curso[[#This Row],[Data Prevista]]&gt;TODAY(),0,IF(Curso[[#This Row],[Data Prevista]]=TODAY(),3,2))</f>
        <v>0</v>
      </c>
      <c r="K2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5" s="53" t="str">
        <f>IF((Curso[[#This Row],[Estudado]]-7)&lt;$H$2,"",Curso[[#This Row],[Estudado]]-7)</f>
        <v/>
      </c>
      <c r="M2095" s="53" t="str">
        <f>IF((Curso[[#This Row],[Estudado]]-15)&lt;$H$2,"",Curso[[#This Row],[Estudado]]-15)</f>
        <v/>
      </c>
      <c r="N2095" s="53" t="str">
        <f>IF((Curso[[#This Row],[Estudado]]-30)&lt;$H$2,"",Curso[[#This Row],[Estudado]]-30)</f>
        <v/>
      </c>
      <c r="O2095" s="53" t="str">
        <f>IF((Curso[[#This Row],[Estudado]]-60)&lt;$H$2,"",Curso[[#This Row],[Estudado]]-60)</f>
        <v/>
      </c>
      <c r="P2095" s="53" t="str">
        <f>IF((Curso[[#This Row],[Estudado]]-120)&lt;$H$2,"",Curso[[#This Row],[Estudado]]-120)</f>
        <v/>
      </c>
      <c r="Q2095" s="48"/>
    </row>
    <row r="2096" spans="1:17" x14ac:dyDescent="0.25">
      <c r="A2096" s="44">
        <f t="shared" si="96"/>
        <v>2095</v>
      </c>
      <c r="B2096" s="44" t="s">
        <v>1101</v>
      </c>
      <c r="C2096" s="44" t="s">
        <v>1251</v>
      </c>
      <c r="D2096" s="45">
        <v>7.1527777777777787E-3</v>
      </c>
      <c r="E2096" s="44"/>
      <c r="F2096" s="45">
        <f>Curso[[#This Row],[Tempo]]*$AG$4</f>
        <v>1.4185369621727513E-2</v>
      </c>
      <c r="G2096" s="46">
        <f t="shared" si="95"/>
        <v>15.118918437075862</v>
      </c>
      <c r="H2096" s="47">
        <f>_xlfn.XLOOKUP(Curso[[#This Row],[Tempo Progr Acum]],Controle[Tempo Esperado Acum],Controle[Data corrida],,1,1)</f>
        <v>44874</v>
      </c>
      <c r="I2096" s="44"/>
      <c r="J2096" s="48">
        <f ca="1">IF(Curso[[#This Row],[Data Prevista]]&gt;TODAY(),0,IF(Curso[[#This Row],[Data Prevista]]=TODAY(),3,2))</f>
        <v>0</v>
      </c>
      <c r="K2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6" s="53" t="str">
        <f>IF((Curso[[#This Row],[Estudado]]-7)&lt;$H$2,"",Curso[[#This Row],[Estudado]]-7)</f>
        <v/>
      </c>
      <c r="M2096" s="53" t="str">
        <f>IF((Curso[[#This Row],[Estudado]]-15)&lt;$H$2,"",Curso[[#This Row],[Estudado]]-15)</f>
        <v/>
      </c>
      <c r="N2096" s="53" t="str">
        <f>IF((Curso[[#This Row],[Estudado]]-30)&lt;$H$2,"",Curso[[#This Row],[Estudado]]-30)</f>
        <v/>
      </c>
      <c r="O2096" s="53" t="str">
        <f>IF((Curso[[#This Row],[Estudado]]-60)&lt;$H$2,"",Curso[[#This Row],[Estudado]]-60)</f>
        <v/>
      </c>
      <c r="P2096" s="53" t="str">
        <f>IF((Curso[[#This Row],[Estudado]]-120)&lt;$H$2,"",Curso[[#This Row],[Estudado]]-120)</f>
        <v/>
      </c>
      <c r="Q2096" s="48"/>
    </row>
    <row r="2097" spans="1:17" x14ac:dyDescent="0.25">
      <c r="A2097" s="44">
        <f t="shared" si="96"/>
        <v>2096</v>
      </c>
      <c r="B2097" s="44" t="s">
        <v>1101</v>
      </c>
      <c r="C2097" s="44" t="s">
        <v>1252</v>
      </c>
      <c r="D2097" s="45">
        <v>4.3518518518518515E-3</v>
      </c>
      <c r="E2097" s="44"/>
      <c r="F2097" s="45">
        <f>Curso[[#This Row],[Tempo]]*$AG$4</f>
        <v>8.6305808701772554E-3</v>
      </c>
      <c r="G2097" s="46">
        <f t="shared" si="95"/>
        <v>15.127549017946039</v>
      </c>
      <c r="H2097" s="47">
        <f>_xlfn.XLOOKUP(Curso[[#This Row],[Tempo Progr Acum]],Controle[Tempo Esperado Acum],Controle[Data corrida],,1,1)</f>
        <v>44874</v>
      </c>
      <c r="I2097" s="44"/>
      <c r="J2097" s="48">
        <f ca="1">IF(Curso[[#This Row],[Data Prevista]]&gt;TODAY(),0,IF(Curso[[#This Row],[Data Prevista]]=TODAY(),3,2))</f>
        <v>0</v>
      </c>
      <c r="K2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7" s="53" t="str">
        <f>IF((Curso[[#This Row],[Estudado]]-7)&lt;$H$2,"",Curso[[#This Row],[Estudado]]-7)</f>
        <v/>
      </c>
      <c r="M2097" s="53" t="str">
        <f>IF((Curso[[#This Row],[Estudado]]-15)&lt;$H$2,"",Curso[[#This Row],[Estudado]]-15)</f>
        <v/>
      </c>
      <c r="N2097" s="53" t="str">
        <f>IF((Curso[[#This Row],[Estudado]]-30)&lt;$H$2,"",Curso[[#This Row],[Estudado]]-30)</f>
        <v/>
      </c>
      <c r="O2097" s="53" t="str">
        <f>IF((Curso[[#This Row],[Estudado]]-60)&lt;$H$2,"",Curso[[#This Row],[Estudado]]-60)</f>
        <v/>
      </c>
      <c r="P2097" s="53" t="str">
        <f>IF((Curso[[#This Row],[Estudado]]-120)&lt;$H$2,"",Curso[[#This Row],[Estudado]]-120)</f>
        <v/>
      </c>
      <c r="Q2097" s="48"/>
    </row>
    <row r="2098" spans="1:17" x14ac:dyDescent="0.25">
      <c r="A2098" s="44">
        <f t="shared" si="96"/>
        <v>2097</v>
      </c>
      <c r="B2098" s="44" t="s">
        <v>1101</v>
      </c>
      <c r="C2098" s="44" t="s">
        <v>1253</v>
      </c>
      <c r="D2098" s="45">
        <v>6.4467592592592597E-3</v>
      </c>
      <c r="E2098" s="44"/>
      <c r="F2098" s="45">
        <f>Curso[[#This Row],[Tempo]]*$AG$4</f>
        <v>1.2785195597576415E-2</v>
      </c>
      <c r="G2098" s="46">
        <f t="shared" si="95"/>
        <v>15.140334213543616</v>
      </c>
      <c r="H2098" s="47">
        <f>_xlfn.XLOOKUP(Curso[[#This Row],[Tempo Progr Acum]],Controle[Tempo Esperado Acum],Controle[Data corrida],,1,1)</f>
        <v>44875</v>
      </c>
      <c r="I2098" s="44"/>
      <c r="J2098" s="48">
        <f ca="1">IF(Curso[[#This Row],[Data Prevista]]&gt;TODAY(),0,IF(Curso[[#This Row],[Data Prevista]]=TODAY(),3,2))</f>
        <v>0</v>
      </c>
      <c r="K2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8" s="53" t="str">
        <f>IF((Curso[[#This Row],[Estudado]]-7)&lt;$H$2,"",Curso[[#This Row],[Estudado]]-7)</f>
        <v/>
      </c>
      <c r="M2098" s="53" t="str">
        <f>IF((Curso[[#This Row],[Estudado]]-15)&lt;$H$2,"",Curso[[#This Row],[Estudado]]-15)</f>
        <v/>
      </c>
      <c r="N2098" s="53" t="str">
        <f>IF((Curso[[#This Row],[Estudado]]-30)&lt;$H$2,"",Curso[[#This Row],[Estudado]]-30)</f>
        <v/>
      </c>
      <c r="O2098" s="53" t="str">
        <f>IF((Curso[[#This Row],[Estudado]]-60)&lt;$H$2,"",Curso[[#This Row],[Estudado]]-60)</f>
        <v/>
      </c>
      <c r="P2098" s="53" t="str">
        <f>IF((Curso[[#This Row],[Estudado]]-120)&lt;$H$2,"",Curso[[#This Row],[Estudado]]-120)</f>
        <v/>
      </c>
      <c r="Q2098" s="48"/>
    </row>
    <row r="2099" spans="1:17" x14ac:dyDescent="0.25">
      <c r="A2099" s="44">
        <f t="shared" si="96"/>
        <v>2098</v>
      </c>
      <c r="B2099" s="44" t="s">
        <v>1101</v>
      </c>
      <c r="C2099" s="44" t="s">
        <v>1254</v>
      </c>
      <c r="D2099" s="45">
        <v>5.208333333333333E-3</v>
      </c>
      <c r="E2099" s="44"/>
      <c r="F2099" s="45">
        <f>Curso[[#This Row],[Tempo]]*$AG$4</f>
        <v>1.0329152637180226E-2</v>
      </c>
      <c r="G2099" s="46">
        <f t="shared" si="95"/>
        <v>15.150663366180796</v>
      </c>
      <c r="H2099" s="47">
        <f>_xlfn.XLOOKUP(Curso[[#This Row],[Tempo Progr Acum]],Controle[Tempo Esperado Acum],Controle[Data corrida],,1,1)</f>
        <v>44875</v>
      </c>
      <c r="I2099" s="44"/>
      <c r="J2099" s="48">
        <f ca="1">IF(Curso[[#This Row],[Data Prevista]]&gt;TODAY(),0,IF(Curso[[#This Row],[Data Prevista]]=TODAY(),3,2))</f>
        <v>0</v>
      </c>
      <c r="K2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9" s="53" t="str">
        <f>IF((Curso[[#This Row],[Estudado]]-7)&lt;$H$2,"",Curso[[#This Row],[Estudado]]-7)</f>
        <v/>
      </c>
      <c r="M2099" s="53" t="str">
        <f>IF((Curso[[#This Row],[Estudado]]-15)&lt;$H$2,"",Curso[[#This Row],[Estudado]]-15)</f>
        <v/>
      </c>
      <c r="N2099" s="53" t="str">
        <f>IF((Curso[[#This Row],[Estudado]]-30)&lt;$H$2,"",Curso[[#This Row],[Estudado]]-30)</f>
        <v/>
      </c>
      <c r="O2099" s="53" t="str">
        <f>IF((Curso[[#This Row],[Estudado]]-60)&lt;$H$2,"",Curso[[#This Row],[Estudado]]-60)</f>
        <v/>
      </c>
      <c r="P2099" s="53" t="str">
        <f>IF((Curso[[#This Row],[Estudado]]-120)&lt;$H$2,"",Curso[[#This Row],[Estudado]]-120)</f>
        <v/>
      </c>
      <c r="Q2099" s="48"/>
    </row>
    <row r="2100" spans="1:17" x14ac:dyDescent="0.25">
      <c r="A2100" s="44">
        <f t="shared" si="96"/>
        <v>2099</v>
      </c>
      <c r="B2100" s="44" t="s">
        <v>1101</v>
      </c>
      <c r="C2100" s="44" t="s">
        <v>1255</v>
      </c>
      <c r="D2100" s="45">
        <v>6.5046296296296302E-3</v>
      </c>
      <c r="E2100" s="44"/>
      <c r="F2100" s="45">
        <f>Curso[[#This Row],[Tempo]]*$AG$4</f>
        <v>1.2899963960211751E-2</v>
      </c>
      <c r="G2100" s="46">
        <f t="shared" si="95"/>
        <v>15.163563330141008</v>
      </c>
      <c r="H2100" s="47">
        <f>_xlfn.XLOOKUP(Curso[[#This Row],[Tempo Progr Acum]],Controle[Tempo Esperado Acum],Controle[Data corrida],,1,1)</f>
        <v>44875</v>
      </c>
      <c r="I2100" s="44"/>
      <c r="J2100" s="48">
        <f ca="1">IF(Curso[[#This Row],[Data Prevista]]&gt;TODAY(),0,IF(Curso[[#This Row],[Data Prevista]]=TODAY(),3,2))</f>
        <v>0</v>
      </c>
      <c r="K2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0" s="53" t="str">
        <f>IF((Curso[[#This Row],[Estudado]]-7)&lt;$H$2,"",Curso[[#This Row],[Estudado]]-7)</f>
        <v/>
      </c>
      <c r="M2100" s="53" t="str">
        <f>IF((Curso[[#This Row],[Estudado]]-15)&lt;$H$2,"",Curso[[#This Row],[Estudado]]-15)</f>
        <v/>
      </c>
      <c r="N2100" s="53" t="str">
        <f>IF((Curso[[#This Row],[Estudado]]-30)&lt;$H$2,"",Curso[[#This Row],[Estudado]]-30)</f>
        <v/>
      </c>
      <c r="O2100" s="53" t="str">
        <f>IF((Curso[[#This Row],[Estudado]]-60)&lt;$H$2,"",Curso[[#This Row],[Estudado]]-60)</f>
        <v/>
      </c>
      <c r="P2100" s="53" t="str">
        <f>IF((Curso[[#This Row],[Estudado]]-120)&lt;$H$2,"",Curso[[#This Row],[Estudado]]-120)</f>
        <v/>
      </c>
      <c r="Q2100" s="48"/>
    </row>
    <row r="2101" spans="1:17" x14ac:dyDescent="0.25">
      <c r="A2101" s="44">
        <f t="shared" si="96"/>
        <v>2100</v>
      </c>
      <c r="B2101" s="44" t="s">
        <v>1101</v>
      </c>
      <c r="C2101" s="44" t="s">
        <v>1256</v>
      </c>
      <c r="D2101" s="45">
        <v>2.1527777777777778E-3</v>
      </c>
      <c r="E2101" s="44"/>
      <c r="F2101" s="45">
        <f>Curso[[#This Row],[Tempo]]*$AG$4</f>
        <v>4.2693830900344936E-3</v>
      </c>
      <c r="G2101" s="46">
        <f t="shared" si="95"/>
        <v>15.167832713231043</v>
      </c>
      <c r="H2101" s="47">
        <f>_xlfn.XLOOKUP(Curso[[#This Row],[Tempo Progr Acum]],Controle[Tempo Esperado Acum],Controle[Data corrida],,1,1)</f>
        <v>44875</v>
      </c>
      <c r="I2101" s="44"/>
      <c r="J2101" s="48">
        <f ca="1">IF(Curso[[#This Row],[Data Prevista]]&gt;TODAY(),0,IF(Curso[[#This Row],[Data Prevista]]=TODAY(),3,2))</f>
        <v>0</v>
      </c>
      <c r="K2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1" s="53" t="str">
        <f>IF((Curso[[#This Row],[Estudado]]-7)&lt;$H$2,"",Curso[[#This Row],[Estudado]]-7)</f>
        <v/>
      </c>
      <c r="M2101" s="53" t="str">
        <f>IF((Curso[[#This Row],[Estudado]]-15)&lt;$H$2,"",Curso[[#This Row],[Estudado]]-15)</f>
        <v/>
      </c>
      <c r="N2101" s="53" t="str">
        <f>IF((Curso[[#This Row],[Estudado]]-30)&lt;$H$2,"",Curso[[#This Row],[Estudado]]-30)</f>
        <v/>
      </c>
      <c r="O2101" s="53" t="str">
        <f>IF((Curso[[#This Row],[Estudado]]-60)&lt;$H$2,"",Curso[[#This Row],[Estudado]]-60)</f>
        <v/>
      </c>
      <c r="P2101" s="53" t="str">
        <f>IF((Curso[[#This Row],[Estudado]]-120)&lt;$H$2,"",Curso[[#This Row],[Estudado]]-120)</f>
        <v/>
      </c>
      <c r="Q2101" s="48"/>
    </row>
    <row r="2102" spans="1:17" x14ac:dyDescent="0.25">
      <c r="A2102" s="44">
        <f t="shared" si="96"/>
        <v>2101</v>
      </c>
      <c r="B2102" s="44" t="s">
        <v>1101</v>
      </c>
      <c r="C2102" s="44" t="s">
        <v>1257</v>
      </c>
      <c r="D2102" s="45">
        <v>4.9189814814814816E-3</v>
      </c>
      <c r="E2102" s="44"/>
      <c r="F2102" s="45">
        <f>Curso[[#This Row],[Tempo]]*$AG$4</f>
        <v>9.7553108240035474E-3</v>
      </c>
      <c r="G2102" s="46">
        <f t="shared" si="95"/>
        <v>15.177588024055046</v>
      </c>
      <c r="H2102" s="47">
        <f>_xlfn.XLOOKUP(Curso[[#This Row],[Tempo Progr Acum]],Controle[Tempo Esperado Acum],Controle[Data corrida],,1,1)</f>
        <v>44875</v>
      </c>
      <c r="I2102" s="44"/>
      <c r="J2102" s="48">
        <f ca="1">IF(Curso[[#This Row],[Data Prevista]]&gt;TODAY(),0,IF(Curso[[#This Row],[Data Prevista]]=TODAY(),3,2))</f>
        <v>0</v>
      </c>
      <c r="K2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2" s="53" t="str">
        <f>IF((Curso[[#This Row],[Estudado]]-7)&lt;$H$2,"",Curso[[#This Row],[Estudado]]-7)</f>
        <v/>
      </c>
      <c r="M2102" s="53" t="str">
        <f>IF((Curso[[#This Row],[Estudado]]-15)&lt;$H$2,"",Curso[[#This Row],[Estudado]]-15)</f>
        <v/>
      </c>
      <c r="N2102" s="53" t="str">
        <f>IF((Curso[[#This Row],[Estudado]]-30)&lt;$H$2,"",Curso[[#This Row],[Estudado]]-30)</f>
        <v/>
      </c>
      <c r="O2102" s="53" t="str">
        <f>IF((Curso[[#This Row],[Estudado]]-60)&lt;$H$2,"",Curso[[#This Row],[Estudado]]-60)</f>
        <v/>
      </c>
      <c r="P2102" s="53" t="str">
        <f>IF((Curso[[#This Row],[Estudado]]-120)&lt;$H$2,"",Curso[[#This Row],[Estudado]]-120)</f>
        <v/>
      </c>
      <c r="Q2102" s="48"/>
    </row>
    <row r="2103" spans="1:17" x14ac:dyDescent="0.25">
      <c r="A2103" s="44">
        <f t="shared" si="96"/>
        <v>2102</v>
      </c>
      <c r="B2103" s="44" t="s">
        <v>1101</v>
      </c>
      <c r="C2103" s="44" t="s">
        <v>139</v>
      </c>
      <c r="D2103" s="45">
        <v>0</v>
      </c>
      <c r="E2103" s="44" t="s">
        <v>7</v>
      </c>
      <c r="F2103" s="45">
        <f>Curso[[#This Row],[Tempo]]*$AG$4</f>
        <v>0</v>
      </c>
      <c r="G2103" s="46">
        <f t="shared" si="95"/>
        <v>15.177588024055046</v>
      </c>
      <c r="H2103" s="47">
        <f>_xlfn.XLOOKUP(Curso[[#This Row],[Tempo Progr Acum]],Controle[Tempo Esperado Acum],Controle[Data corrida],,1,1)</f>
        <v>44875</v>
      </c>
      <c r="I2103" s="44"/>
      <c r="J2103" s="48">
        <f ca="1">IF(Curso[[#This Row],[Data Prevista]]&gt;TODAY(),0,IF(Curso[[#This Row],[Data Prevista]]=TODAY(),3,2))</f>
        <v>0</v>
      </c>
      <c r="K2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3" s="53" t="str">
        <f>IF((Curso[[#This Row],[Estudado]]-7)&lt;$H$2,"",Curso[[#This Row],[Estudado]]-7)</f>
        <v/>
      </c>
      <c r="M2103" s="53" t="str">
        <f>IF((Curso[[#This Row],[Estudado]]-15)&lt;$H$2,"",Curso[[#This Row],[Estudado]]-15)</f>
        <v/>
      </c>
      <c r="N2103" s="53" t="str">
        <f>IF((Curso[[#This Row],[Estudado]]-30)&lt;$H$2,"",Curso[[#This Row],[Estudado]]-30)</f>
        <v/>
      </c>
      <c r="O2103" s="53" t="str">
        <f>IF((Curso[[#This Row],[Estudado]]-60)&lt;$H$2,"",Curso[[#This Row],[Estudado]]-60)</f>
        <v/>
      </c>
      <c r="P2103" s="53" t="str">
        <f>IF((Curso[[#This Row],[Estudado]]-120)&lt;$H$2,"",Curso[[#This Row],[Estudado]]-120)</f>
        <v/>
      </c>
      <c r="Q2103" s="48"/>
    </row>
    <row r="2104" spans="1:17" x14ac:dyDescent="0.25">
      <c r="A2104" s="44">
        <f t="shared" si="96"/>
        <v>2103</v>
      </c>
      <c r="B2104" s="44" t="s">
        <v>1101</v>
      </c>
      <c r="C2104" s="44" t="s">
        <v>70</v>
      </c>
      <c r="D2104" s="45">
        <v>0</v>
      </c>
      <c r="E2104" s="44" t="s">
        <v>7</v>
      </c>
      <c r="F2104" s="45">
        <f>Curso[[#This Row],[Tempo]]*$AG$4</f>
        <v>0</v>
      </c>
      <c r="G2104" s="46">
        <f t="shared" si="95"/>
        <v>15.177588024055046</v>
      </c>
      <c r="H2104" s="47">
        <f>_xlfn.XLOOKUP(Curso[[#This Row],[Tempo Progr Acum]],Controle[Tempo Esperado Acum],Controle[Data corrida],,1,1)</f>
        <v>44875</v>
      </c>
      <c r="I2104" s="44"/>
      <c r="J2104" s="48">
        <f ca="1">IF(Curso[[#This Row],[Data Prevista]]&gt;TODAY(),0,IF(Curso[[#This Row],[Data Prevista]]=TODAY(),3,2))</f>
        <v>0</v>
      </c>
      <c r="K2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4" s="53" t="str">
        <f>IF((Curso[[#This Row],[Estudado]]-7)&lt;$H$2,"",Curso[[#This Row],[Estudado]]-7)</f>
        <v/>
      </c>
      <c r="M2104" s="53" t="str">
        <f>IF((Curso[[#This Row],[Estudado]]-15)&lt;$H$2,"",Curso[[#This Row],[Estudado]]-15)</f>
        <v/>
      </c>
      <c r="N2104" s="53" t="str">
        <f>IF((Curso[[#This Row],[Estudado]]-30)&lt;$H$2,"",Curso[[#This Row],[Estudado]]-30)</f>
        <v/>
      </c>
      <c r="O2104" s="53" t="str">
        <f>IF((Curso[[#This Row],[Estudado]]-60)&lt;$H$2,"",Curso[[#This Row],[Estudado]]-60)</f>
        <v/>
      </c>
      <c r="P2104" s="53" t="str">
        <f>IF((Curso[[#This Row],[Estudado]]-120)&lt;$H$2,"",Curso[[#This Row],[Estudado]]-120)</f>
        <v/>
      </c>
      <c r="Q2104" s="48"/>
    </row>
    <row r="2105" spans="1:17" x14ac:dyDescent="0.25">
      <c r="A2105" s="44">
        <f t="shared" si="96"/>
        <v>2104</v>
      </c>
      <c r="B2105" s="44" t="s">
        <v>1101</v>
      </c>
      <c r="C2105" s="44" t="s">
        <v>39</v>
      </c>
      <c r="D2105" s="45">
        <v>0</v>
      </c>
      <c r="E2105" s="44" t="s">
        <v>7</v>
      </c>
      <c r="F2105" s="45">
        <f>Curso[[#This Row],[Tempo]]*$AG$4</f>
        <v>0</v>
      </c>
      <c r="G2105" s="46">
        <f t="shared" si="95"/>
        <v>15.177588024055046</v>
      </c>
      <c r="H2105" s="47">
        <f>_xlfn.XLOOKUP(Curso[[#This Row],[Tempo Progr Acum]],Controle[Tempo Esperado Acum],Controle[Data corrida],,1,1)</f>
        <v>44875</v>
      </c>
      <c r="I2105" s="44"/>
      <c r="J2105" s="48">
        <f ca="1">IF(Curso[[#This Row],[Data Prevista]]&gt;TODAY(),0,IF(Curso[[#This Row],[Data Prevista]]=TODAY(),3,2))</f>
        <v>0</v>
      </c>
      <c r="K2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5" s="53" t="str">
        <f>IF((Curso[[#This Row],[Estudado]]-7)&lt;$H$2,"",Curso[[#This Row],[Estudado]]-7)</f>
        <v/>
      </c>
      <c r="M2105" s="53" t="str">
        <f>IF((Curso[[#This Row],[Estudado]]-15)&lt;$H$2,"",Curso[[#This Row],[Estudado]]-15)</f>
        <v/>
      </c>
      <c r="N2105" s="53" t="str">
        <f>IF((Curso[[#This Row],[Estudado]]-30)&lt;$H$2,"",Curso[[#This Row],[Estudado]]-30)</f>
        <v/>
      </c>
      <c r="O2105" s="53" t="str">
        <f>IF((Curso[[#This Row],[Estudado]]-60)&lt;$H$2,"",Curso[[#This Row],[Estudado]]-60)</f>
        <v/>
      </c>
      <c r="P2105" s="53" t="str">
        <f>IF((Curso[[#This Row],[Estudado]]-120)&lt;$H$2,"",Curso[[#This Row],[Estudado]]-120)</f>
        <v/>
      </c>
      <c r="Q2105" s="48"/>
    </row>
    <row r="2106" spans="1:17" x14ac:dyDescent="0.25">
      <c r="A2106" s="44">
        <f t="shared" si="96"/>
        <v>2105</v>
      </c>
      <c r="B2106" s="44" t="s">
        <v>1101</v>
      </c>
      <c r="C2106" s="44" t="s">
        <v>42</v>
      </c>
      <c r="D2106" s="45">
        <v>1.2731481481481483E-3</v>
      </c>
      <c r="E2106" s="44"/>
      <c r="F2106" s="45">
        <f>Curso[[#This Row],[Tempo]]*$AG$4</f>
        <v>2.524903977977389E-3</v>
      </c>
      <c r="G2106" s="46">
        <f t="shared" si="95"/>
        <v>15.180112928033024</v>
      </c>
      <c r="H2106" s="47">
        <f>_xlfn.XLOOKUP(Curso[[#This Row],[Tempo Progr Acum]],Controle[Tempo Esperado Acum],Controle[Data corrida],,1,1)</f>
        <v>44875</v>
      </c>
      <c r="I2106" s="44"/>
      <c r="J2106" s="48">
        <f ca="1">IF(Curso[[#This Row],[Data Prevista]]&gt;TODAY(),0,IF(Curso[[#This Row],[Data Prevista]]=TODAY(),3,2))</f>
        <v>0</v>
      </c>
      <c r="K2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6" s="53" t="str">
        <f>IF((Curso[[#This Row],[Estudado]]-7)&lt;$H$2,"",Curso[[#This Row],[Estudado]]-7)</f>
        <v/>
      </c>
      <c r="M2106" s="53" t="str">
        <f>IF((Curso[[#This Row],[Estudado]]-15)&lt;$H$2,"",Curso[[#This Row],[Estudado]]-15)</f>
        <v/>
      </c>
      <c r="N2106" s="53" t="str">
        <f>IF((Curso[[#This Row],[Estudado]]-30)&lt;$H$2,"",Curso[[#This Row],[Estudado]]-30)</f>
        <v/>
      </c>
      <c r="O2106" s="53" t="str">
        <f>IF((Curso[[#This Row],[Estudado]]-60)&lt;$H$2,"",Curso[[#This Row],[Estudado]]-60)</f>
        <v/>
      </c>
      <c r="P2106" s="53" t="str">
        <f>IF((Curso[[#This Row],[Estudado]]-120)&lt;$H$2,"",Curso[[#This Row],[Estudado]]-120)</f>
        <v/>
      </c>
      <c r="Q2106" s="48"/>
    </row>
    <row r="2107" spans="1:17" x14ac:dyDescent="0.25">
      <c r="A2107" s="44">
        <f t="shared" si="96"/>
        <v>2106</v>
      </c>
      <c r="B2107" s="44" t="s">
        <v>1101</v>
      </c>
      <c r="C2107" s="44" t="s">
        <v>1258</v>
      </c>
      <c r="D2107" s="45">
        <v>5.7407407407407416E-3</v>
      </c>
      <c r="E2107" s="44"/>
      <c r="F2107" s="45">
        <f>Curso[[#This Row],[Tempo]]*$AG$4</f>
        <v>1.1385021573425318E-2</v>
      </c>
      <c r="G2107" s="46">
        <f t="shared" si="95"/>
        <v>15.191497949606449</v>
      </c>
      <c r="H2107" s="47">
        <f>_xlfn.XLOOKUP(Curso[[#This Row],[Tempo Progr Acum]],Controle[Tempo Esperado Acum],Controle[Data corrida],,1,1)</f>
        <v>44875</v>
      </c>
      <c r="I2107" s="44"/>
      <c r="J2107" s="48">
        <f ca="1">IF(Curso[[#This Row],[Data Prevista]]&gt;TODAY(),0,IF(Curso[[#This Row],[Data Prevista]]=TODAY(),3,2))</f>
        <v>0</v>
      </c>
      <c r="K2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7" s="53" t="str">
        <f>IF((Curso[[#This Row],[Estudado]]-7)&lt;$H$2,"",Curso[[#This Row],[Estudado]]-7)</f>
        <v/>
      </c>
      <c r="M2107" s="53" t="str">
        <f>IF((Curso[[#This Row],[Estudado]]-15)&lt;$H$2,"",Curso[[#This Row],[Estudado]]-15)</f>
        <v/>
      </c>
      <c r="N2107" s="53" t="str">
        <f>IF((Curso[[#This Row],[Estudado]]-30)&lt;$H$2,"",Curso[[#This Row],[Estudado]]-30)</f>
        <v/>
      </c>
      <c r="O2107" s="53" t="str">
        <f>IF((Curso[[#This Row],[Estudado]]-60)&lt;$H$2,"",Curso[[#This Row],[Estudado]]-60)</f>
        <v/>
      </c>
      <c r="P2107" s="53" t="str">
        <f>IF((Curso[[#This Row],[Estudado]]-120)&lt;$H$2,"",Curso[[#This Row],[Estudado]]-120)</f>
        <v/>
      </c>
      <c r="Q2107" s="48"/>
    </row>
    <row r="2108" spans="1:17" x14ac:dyDescent="0.25">
      <c r="A2108" s="44">
        <f t="shared" si="96"/>
        <v>2107</v>
      </c>
      <c r="B2108" s="44" t="s">
        <v>1101</v>
      </c>
      <c r="C2108" s="44" t="s">
        <v>1259</v>
      </c>
      <c r="D2108" s="45">
        <v>0</v>
      </c>
      <c r="E2108" s="44" t="s">
        <v>7</v>
      </c>
      <c r="F2108" s="45">
        <f>Curso[[#This Row],[Tempo]]*$AG$4</f>
        <v>0</v>
      </c>
      <c r="G2108" s="46">
        <f t="shared" si="95"/>
        <v>15.191497949606449</v>
      </c>
      <c r="H2108" s="47">
        <f>_xlfn.XLOOKUP(Curso[[#This Row],[Tempo Progr Acum]],Controle[Tempo Esperado Acum],Controle[Data corrida],,1,1)</f>
        <v>44875</v>
      </c>
      <c r="I2108" s="44"/>
      <c r="J2108" s="48">
        <f ca="1">IF(Curso[[#This Row],[Data Prevista]]&gt;TODAY(),0,IF(Curso[[#This Row],[Data Prevista]]=TODAY(),3,2))</f>
        <v>0</v>
      </c>
      <c r="K2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8" s="53" t="str">
        <f>IF((Curso[[#This Row],[Estudado]]-7)&lt;$H$2,"",Curso[[#This Row],[Estudado]]-7)</f>
        <v/>
      </c>
      <c r="M2108" s="53" t="str">
        <f>IF((Curso[[#This Row],[Estudado]]-15)&lt;$H$2,"",Curso[[#This Row],[Estudado]]-15)</f>
        <v/>
      </c>
      <c r="N2108" s="53" t="str">
        <f>IF((Curso[[#This Row],[Estudado]]-30)&lt;$H$2,"",Curso[[#This Row],[Estudado]]-30)</f>
        <v/>
      </c>
      <c r="O2108" s="53" t="str">
        <f>IF((Curso[[#This Row],[Estudado]]-60)&lt;$H$2,"",Curso[[#This Row],[Estudado]]-60)</f>
        <v/>
      </c>
      <c r="P2108" s="53" t="str">
        <f>IF((Curso[[#This Row],[Estudado]]-120)&lt;$H$2,"",Curso[[#This Row],[Estudado]]-120)</f>
        <v/>
      </c>
      <c r="Q2108" s="48"/>
    </row>
    <row r="2109" spans="1:17" x14ac:dyDescent="0.25">
      <c r="A2109" s="44">
        <f t="shared" si="96"/>
        <v>2108</v>
      </c>
      <c r="B2109" s="44" t="s">
        <v>1101</v>
      </c>
      <c r="C2109" s="44" t="s">
        <v>1260</v>
      </c>
      <c r="D2109" s="45">
        <v>0</v>
      </c>
      <c r="E2109" s="44" t="s">
        <v>7</v>
      </c>
      <c r="F2109" s="45">
        <f>Curso[[#This Row],[Tempo]]*$AG$4</f>
        <v>0</v>
      </c>
      <c r="G2109" s="46">
        <f t="shared" si="95"/>
        <v>15.191497949606449</v>
      </c>
      <c r="H2109" s="47">
        <f>_xlfn.XLOOKUP(Curso[[#This Row],[Tempo Progr Acum]],Controle[Tempo Esperado Acum],Controle[Data corrida],,1,1)</f>
        <v>44875</v>
      </c>
      <c r="I2109" s="44"/>
      <c r="J2109" s="48">
        <f ca="1">IF(Curso[[#This Row],[Data Prevista]]&gt;TODAY(),0,IF(Curso[[#This Row],[Data Prevista]]=TODAY(),3,2))</f>
        <v>0</v>
      </c>
      <c r="K2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9" s="53" t="str">
        <f>IF((Curso[[#This Row],[Estudado]]-7)&lt;$H$2,"",Curso[[#This Row],[Estudado]]-7)</f>
        <v/>
      </c>
      <c r="M2109" s="53" t="str">
        <f>IF((Curso[[#This Row],[Estudado]]-15)&lt;$H$2,"",Curso[[#This Row],[Estudado]]-15)</f>
        <v/>
      </c>
      <c r="N2109" s="53" t="str">
        <f>IF((Curso[[#This Row],[Estudado]]-30)&lt;$H$2,"",Curso[[#This Row],[Estudado]]-30)</f>
        <v/>
      </c>
      <c r="O2109" s="53" t="str">
        <f>IF((Curso[[#This Row],[Estudado]]-60)&lt;$H$2,"",Curso[[#This Row],[Estudado]]-60)</f>
        <v/>
      </c>
      <c r="P2109" s="53" t="str">
        <f>IF((Curso[[#This Row],[Estudado]]-120)&lt;$H$2,"",Curso[[#This Row],[Estudado]]-120)</f>
        <v/>
      </c>
      <c r="Q2109" s="48"/>
    </row>
    <row r="2110" spans="1:17" x14ac:dyDescent="0.25">
      <c r="A2110" s="44">
        <f t="shared" si="96"/>
        <v>2109</v>
      </c>
      <c r="B2110" s="44" t="s">
        <v>1101</v>
      </c>
      <c r="C2110" s="44" t="s">
        <v>1261</v>
      </c>
      <c r="D2110" s="45">
        <v>0</v>
      </c>
      <c r="E2110" s="44" t="s">
        <v>7</v>
      </c>
      <c r="F2110" s="45">
        <f>Curso[[#This Row],[Tempo]]*$AG$4</f>
        <v>0</v>
      </c>
      <c r="G2110" s="46">
        <f t="shared" si="95"/>
        <v>15.191497949606449</v>
      </c>
      <c r="H2110" s="47">
        <f>_xlfn.XLOOKUP(Curso[[#This Row],[Tempo Progr Acum]],Controle[Tempo Esperado Acum],Controle[Data corrida],,1,1)</f>
        <v>44875</v>
      </c>
      <c r="I2110" s="44"/>
      <c r="J2110" s="48">
        <f ca="1">IF(Curso[[#This Row],[Data Prevista]]&gt;TODAY(),0,IF(Curso[[#This Row],[Data Prevista]]=TODAY(),3,2))</f>
        <v>0</v>
      </c>
      <c r="K2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0" s="53" t="str">
        <f>IF((Curso[[#This Row],[Estudado]]-7)&lt;$H$2,"",Curso[[#This Row],[Estudado]]-7)</f>
        <v/>
      </c>
      <c r="M2110" s="53" t="str">
        <f>IF((Curso[[#This Row],[Estudado]]-15)&lt;$H$2,"",Curso[[#This Row],[Estudado]]-15)</f>
        <v/>
      </c>
      <c r="N2110" s="53" t="str">
        <f>IF((Curso[[#This Row],[Estudado]]-30)&lt;$H$2,"",Curso[[#This Row],[Estudado]]-30)</f>
        <v/>
      </c>
      <c r="O2110" s="53" t="str">
        <f>IF((Curso[[#This Row],[Estudado]]-60)&lt;$H$2,"",Curso[[#This Row],[Estudado]]-60)</f>
        <v/>
      </c>
      <c r="P2110" s="53" t="str">
        <f>IF((Curso[[#This Row],[Estudado]]-120)&lt;$H$2,"",Curso[[#This Row],[Estudado]]-120)</f>
        <v/>
      </c>
      <c r="Q2110" s="48"/>
    </row>
    <row r="2111" spans="1:17" x14ac:dyDescent="0.25">
      <c r="A2111" s="44">
        <f t="shared" si="96"/>
        <v>2110</v>
      </c>
      <c r="B2111" s="44" t="s">
        <v>1101</v>
      </c>
      <c r="C2111" s="44" t="s">
        <v>1262</v>
      </c>
      <c r="D2111" s="45">
        <v>3.0439814814814821E-3</v>
      </c>
      <c r="E2111" s="44"/>
      <c r="F2111" s="45">
        <f>Curso[[#This Row],[Tempo]]*$AG$4</f>
        <v>6.0368158746186666E-3</v>
      </c>
      <c r="G2111" s="46">
        <f t="shared" si="95"/>
        <v>15.197534765481068</v>
      </c>
      <c r="H2111" s="47">
        <f>_xlfn.XLOOKUP(Curso[[#This Row],[Tempo Progr Acum]],Controle[Tempo Esperado Acum],Controle[Data corrida],,1,1)</f>
        <v>44875</v>
      </c>
      <c r="I2111" s="44"/>
      <c r="J2111" s="48">
        <f ca="1">IF(Curso[[#This Row],[Data Prevista]]&gt;TODAY(),0,IF(Curso[[#This Row],[Data Prevista]]=TODAY(),3,2))</f>
        <v>0</v>
      </c>
      <c r="K2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1" s="53" t="str">
        <f>IF((Curso[[#This Row],[Estudado]]-7)&lt;$H$2,"",Curso[[#This Row],[Estudado]]-7)</f>
        <v/>
      </c>
      <c r="M2111" s="53" t="str">
        <f>IF((Curso[[#This Row],[Estudado]]-15)&lt;$H$2,"",Curso[[#This Row],[Estudado]]-15)</f>
        <v/>
      </c>
      <c r="N2111" s="53" t="str">
        <f>IF((Curso[[#This Row],[Estudado]]-30)&lt;$H$2,"",Curso[[#This Row],[Estudado]]-30)</f>
        <v/>
      </c>
      <c r="O2111" s="53" t="str">
        <f>IF((Curso[[#This Row],[Estudado]]-60)&lt;$H$2,"",Curso[[#This Row],[Estudado]]-60)</f>
        <v/>
      </c>
      <c r="P2111" s="53" t="str">
        <f>IF((Curso[[#This Row],[Estudado]]-120)&lt;$H$2,"",Curso[[#This Row],[Estudado]]-120)</f>
        <v/>
      </c>
      <c r="Q2111" s="48"/>
    </row>
    <row r="2112" spans="1:17" x14ac:dyDescent="0.25">
      <c r="A2112" s="44">
        <f t="shared" si="96"/>
        <v>2111</v>
      </c>
      <c r="B2112" s="44" t="s">
        <v>1101</v>
      </c>
      <c r="C2112" s="44" t="s">
        <v>1230</v>
      </c>
      <c r="D2112" s="45">
        <v>2.7430555555555559E-3</v>
      </c>
      <c r="E2112" s="44"/>
      <c r="F2112" s="45">
        <f>Curso[[#This Row],[Tempo]]*$AG$4</f>
        <v>5.4400203889149196E-3</v>
      </c>
      <c r="G2112" s="46">
        <f t="shared" si="95"/>
        <v>15.202974785869984</v>
      </c>
      <c r="H2112" s="47">
        <f>_xlfn.XLOOKUP(Curso[[#This Row],[Tempo Progr Acum]],Controle[Tempo Esperado Acum],Controle[Data corrida],,1,1)</f>
        <v>44875</v>
      </c>
      <c r="I2112" s="44"/>
      <c r="J2112" s="48">
        <f ca="1">IF(Curso[[#This Row],[Data Prevista]]&gt;TODAY(),0,IF(Curso[[#This Row],[Data Prevista]]=TODAY(),3,2))</f>
        <v>0</v>
      </c>
      <c r="K2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2" s="53" t="str">
        <f>IF((Curso[[#This Row],[Estudado]]-7)&lt;$H$2,"",Curso[[#This Row],[Estudado]]-7)</f>
        <v/>
      </c>
      <c r="M2112" s="53" t="str">
        <f>IF((Curso[[#This Row],[Estudado]]-15)&lt;$H$2,"",Curso[[#This Row],[Estudado]]-15)</f>
        <v/>
      </c>
      <c r="N2112" s="53" t="str">
        <f>IF((Curso[[#This Row],[Estudado]]-30)&lt;$H$2,"",Curso[[#This Row],[Estudado]]-30)</f>
        <v/>
      </c>
      <c r="O2112" s="53" t="str">
        <f>IF((Curso[[#This Row],[Estudado]]-60)&lt;$H$2,"",Curso[[#This Row],[Estudado]]-60)</f>
        <v/>
      </c>
      <c r="P2112" s="53" t="str">
        <f>IF((Curso[[#This Row],[Estudado]]-120)&lt;$H$2,"",Curso[[#This Row],[Estudado]]-120)</f>
        <v/>
      </c>
      <c r="Q2112" s="48"/>
    </row>
    <row r="2113" spans="1:17" x14ac:dyDescent="0.25">
      <c r="A2113" s="44">
        <f t="shared" si="96"/>
        <v>2112</v>
      </c>
      <c r="B2113" s="44" t="s">
        <v>1101</v>
      </c>
      <c r="C2113" s="44" t="s">
        <v>1263</v>
      </c>
      <c r="D2113" s="45">
        <v>3.8078703703703707E-3</v>
      </c>
      <c r="E2113" s="44"/>
      <c r="F2113" s="45">
        <f>Curso[[#This Row],[Tempo]]*$AG$4</f>
        <v>7.5517582614050994E-3</v>
      </c>
      <c r="G2113" s="46">
        <f t="shared" si="95"/>
        <v>15.210526544131389</v>
      </c>
      <c r="H2113" s="47">
        <f>_xlfn.XLOOKUP(Curso[[#This Row],[Tempo Progr Acum]],Controle[Tempo Esperado Acum],Controle[Data corrida],,1,1)</f>
        <v>44875</v>
      </c>
      <c r="I2113" s="44"/>
      <c r="J2113" s="48">
        <f ca="1">IF(Curso[[#This Row],[Data Prevista]]&gt;TODAY(),0,IF(Curso[[#This Row],[Data Prevista]]=TODAY(),3,2))</f>
        <v>0</v>
      </c>
      <c r="K2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3" s="53" t="str">
        <f>IF((Curso[[#This Row],[Estudado]]-7)&lt;$H$2,"",Curso[[#This Row],[Estudado]]-7)</f>
        <v/>
      </c>
      <c r="M2113" s="53" t="str">
        <f>IF((Curso[[#This Row],[Estudado]]-15)&lt;$H$2,"",Curso[[#This Row],[Estudado]]-15)</f>
        <v/>
      </c>
      <c r="N2113" s="53" t="str">
        <f>IF((Curso[[#This Row],[Estudado]]-30)&lt;$H$2,"",Curso[[#This Row],[Estudado]]-30)</f>
        <v/>
      </c>
      <c r="O2113" s="53" t="str">
        <f>IF((Curso[[#This Row],[Estudado]]-60)&lt;$H$2,"",Curso[[#This Row],[Estudado]]-60)</f>
        <v/>
      </c>
      <c r="P2113" s="53" t="str">
        <f>IF((Curso[[#This Row],[Estudado]]-120)&lt;$H$2,"",Curso[[#This Row],[Estudado]]-120)</f>
        <v/>
      </c>
      <c r="Q2113" s="48"/>
    </row>
    <row r="2114" spans="1:17" x14ac:dyDescent="0.25">
      <c r="A2114" s="44">
        <f t="shared" si="96"/>
        <v>2113</v>
      </c>
      <c r="B2114" s="44" t="s">
        <v>1101</v>
      </c>
      <c r="C2114" s="44" t="s">
        <v>1264</v>
      </c>
      <c r="D2114" s="45">
        <v>5.6249999999999989E-3</v>
      </c>
      <c r="E2114" s="44"/>
      <c r="F2114" s="45">
        <f>Curso[[#This Row],[Tempo]]*$AG$4</f>
        <v>1.1155484848154642E-2</v>
      </c>
      <c r="G2114" s="46">
        <f t="shared" si="95"/>
        <v>15.221682028979544</v>
      </c>
      <c r="H2114" s="47">
        <f>_xlfn.XLOOKUP(Curso[[#This Row],[Tempo Progr Acum]],Controle[Tempo Esperado Acum],Controle[Data corrida],,1,1)</f>
        <v>44876</v>
      </c>
      <c r="I2114" s="44"/>
      <c r="J2114" s="48">
        <f ca="1">IF(Curso[[#This Row],[Data Prevista]]&gt;TODAY(),0,IF(Curso[[#This Row],[Data Prevista]]=TODAY(),3,2))</f>
        <v>0</v>
      </c>
      <c r="K2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4" s="53" t="str">
        <f>IF((Curso[[#This Row],[Estudado]]-7)&lt;$H$2,"",Curso[[#This Row],[Estudado]]-7)</f>
        <v/>
      </c>
      <c r="M2114" s="53" t="str">
        <f>IF((Curso[[#This Row],[Estudado]]-15)&lt;$H$2,"",Curso[[#This Row],[Estudado]]-15)</f>
        <v/>
      </c>
      <c r="N2114" s="53" t="str">
        <f>IF((Curso[[#This Row],[Estudado]]-30)&lt;$H$2,"",Curso[[#This Row],[Estudado]]-30)</f>
        <v/>
      </c>
      <c r="O2114" s="53" t="str">
        <f>IF((Curso[[#This Row],[Estudado]]-60)&lt;$H$2,"",Curso[[#This Row],[Estudado]]-60)</f>
        <v/>
      </c>
      <c r="P2114" s="53" t="str">
        <f>IF((Curso[[#This Row],[Estudado]]-120)&lt;$H$2,"",Curso[[#This Row],[Estudado]]-120)</f>
        <v/>
      </c>
      <c r="Q2114" s="48"/>
    </row>
    <row r="2115" spans="1:17" x14ac:dyDescent="0.25">
      <c r="A2115" s="44">
        <f t="shared" si="96"/>
        <v>2114</v>
      </c>
      <c r="B2115" s="44" t="s">
        <v>1101</v>
      </c>
      <c r="C2115" s="44" t="s">
        <v>1265</v>
      </c>
      <c r="D2115" s="45">
        <v>2.5347222222222221E-3</v>
      </c>
      <c r="E2115" s="44"/>
      <c r="F2115" s="45">
        <f>Curso[[#This Row],[Tempo]]*$AG$4</f>
        <v>5.02685428342771E-3</v>
      </c>
      <c r="G2115" s="46">
        <f t="shared" si="95"/>
        <v>15.226708883262971</v>
      </c>
      <c r="H2115" s="47">
        <f>_xlfn.XLOOKUP(Curso[[#This Row],[Tempo Progr Acum]],Controle[Tempo Esperado Acum],Controle[Data corrida],,1,1)</f>
        <v>44876</v>
      </c>
      <c r="I2115" s="44"/>
      <c r="J2115" s="48">
        <f ca="1">IF(Curso[[#This Row],[Data Prevista]]&gt;TODAY(),0,IF(Curso[[#This Row],[Data Prevista]]=TODAY(),3,2))</f>
        <v>0</v>
      </c>
      <c r="K2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5" s="53" t="str">
        <f>IF((Curso[[#This Row],[Estudado]]-7)&lt;$H$2,"",Curso[[#This Row],[Estudado]]-7)</f>
        <v/>
      </c>
      <c r="M2115" s="53" t="str">
        <f>IF((Curso[[#This Row],[Estudado]]-15)&lt;$H$2,"",Curso[[#This Row],[Estudado]]-15)</f>
        <v/>
      </c>
      <c r="N2115" s="53" t="str">
        <f>IF((Curso[[#This Row],[Estudado]]-30)&lt;$H$2,"",Curso[[#This Row],[Estudado]]-30)</f>
        <v/>
      </c>
      <c r="O2115" s="53" t="str">
        <f>IF((Curso[[#This Row],[Estudado]]-60)&lt;$H$2,"",Curso[[#This Row],[Estudado]]-60)</f>
        <v/>
      </c>
      <c r="P2115" s="53" t="str">
        <f>IF((Curso[[#This Row],[Estudado]]-120)&lt;$H$2,"",Curso[[#This Row],[Estudado]]-120)</f>
        <v/>
      </c>
      <c r="Q2115" s="48"/>
    </row>
    <row r="2116" spans="1:17" x14ac:dyDescent="0.25">
      <c r="A2116" s="44">
        <f t="shared" si="96"/>
        <v>2115</v>
      </c>
      <c r="B2116" s="44" t="s">
        <v>1101</v>
      </c>
      <c r="C2116" s="44" t="s">
        <v>1266</v>
      </c>
      <c r="D2116" s="45">
        <v>2.7083333333333334E-3</v>
      </c>
      <c r="E2116" s="44"/>
      <c r="F2116" s="45">
        <f>Curso[[#This Row],[Tempo]]*$AG$4</f>
        <v>5.3711593713337176E-3</v>
      </c>
      <c r="G2116" s="46">
        <f t="shared" ref="G2116:G2179" si="97">F2116+G2115</f>
        <v>15.232080042634305</v>
      </c>
      <c r="H2116" s="47">
        <f>_xlfn.XLOOKUP(Curso[[#This Row],[Tempo Progr Acum]],Controle[Tempo Esperado Acum],Controle[Data corrida],,1,1)</f>
        <v>44876</v>
      </c>
      <c r="I2116" s="44"/>
      <c r="J2116" s="48">
        <f ca="1">IF(Curso[[#This Row],[Data Prevista]]&gt;TODAY(),0,IF(Curso[[#This Row],[Data Prevista]]=TODAY(),3,2))</f>
        <v>0</v>
      </c>
      <c r="K2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6" s="53" t="str">
        <f>IF((Curso[[#This Row],[Estudado]]-7)&lt;$H$2,"",Curso[[#This Row],[Estudado]]-7)</f>
        <v/>
      </c>
      <c r="M2116" s="53" t="str">
        <f>IF((Curso[[#This Row],[Estudado]]-15)&lt;$H$2,"",Curso[[#This Row],[Estudado]]-15)</f>
        <v/>
      </c>
      <c r="N2116" s="53" t="str">
        <f>IF((Curso[[#This Row],[Estudado]]-30)&lt;$H$2,"",Curso[[#This Row],[Estudado]]-30)</f>
        <v/>
      </c>
      <c r="O2116" s="53" t="str">
        <f>IF((Curso[[#This Row],[Estudado]]-60)&lt;$H$2,"",Curso[[#This Row],[Estudado]]-60)</f>
        <v/>
      </c>
      <c r="P2116" s="53" t="str">
        <f>IF((Curso[[#This Row],[Estudado]]-120)&lt;$H$2,"",Curso[[#This Row],[Estudado]]-120)</f>
        <v/>
      </c>
      <c r="Q2116" s="48"/>
    </row>
    <row r="2117" spans="1:17" x14ac:dyDescent="0.25">
      <c r="A2117" s="44">
        <f t="shared" si="96"/>
        <v>2116</v>
      </c>
      <c r="B2117" s="44" t="s">
        <v>1101</v>
      </c>
      <c r="C2117" s="44" t="s">
        <v>1267</v>
      </c>
      <c r="D2117" s="45">
        <v>5.0462962962962961E-3</v>
      </c>
      <c r="E2117" s="44"/>
      <c r="F2117" s="45">
        <f>Curso[[#This Row],[Tempo]]*$AG$4</f>
        <v>1.0007801221801286E-2</v>
      </c>
      <c r="G2117" s="46">
        <f t="shared" si="97"/>
        <v>15.242087843856106</v>
      </c>
      <c r="H2117" s="47">
        <f>_xlfn.XLOOKUP(Curso[[#This Row],[Tempo Progr Acum]],Controle[Tempo Esperado Acum],Controle[Data corrida],,1,1)</f>
        <v>44876</v>
      </c>
      <c r="I2117" s="44"/>
      <c r="J2117" s="48">
        <f ca="1">IF(Curso[[#This Row],[Data Prevista]]&gt;TODAY(),0,IF(Curso[[#This Row],[Data Prevista]]=TODAY(),3,2))</f>
        <v>0</v>
      </c>
      <c r="K2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7" s="53" t="str">
        <f>IF((Curso[[#This Row],[Estudado]]-7)&lt;$H$2,"",Curso[[#This Row],[Estudado]]-7)</f>
        <v/>
      </c>
      <c r="M2117" s="53" t="str">
        <f>IF((Curso[[#This Row],[Estudado]]-15)&lt;$H$2,"",Curso[[#This Row],[Estudado]]-15)</f>
        <v/>
      </c>
      <c r="N2117" s="53" t="str">
        <f>IF((Curso[[#This Row],[Estudado]]-30)&lt;$H$2,"",Curso[[#This Row],[Estudado]]-30)</f>
        <v/>
      </c>
      <c r="O2117" s="53" t="str">
        <f>IF((Curso[[#This Row],[Estudado]]-60)&lt;$H$2,"",Curso[[#This Row],[Estudado]]-60)</f>
        <v/>
      </c>
      <c r="P2117" s="53" t="str">
        <f>IF((Curso[[#This Row],[Estudado]]-120)&lt;$H$2,"",Curso[[#This Row],[Estudado]]-120)</f>
        <v/>
      </c>
      <c r="Q2117" s="48"/>
    </row>
    <row r="2118" spans="1:17" x14ac:dyDescent="0.25">
      <c r="A2118" s="44">
        <f t="shared" ref="A2118:A2181" si="98">A2117+1</f>
        <v>2117</v>
      </c>
      <c r="B2118" s="44" t="s">
        <v>1101</v>
      </c>
      <c r="C2118" s="44" t="s">
        <v>1268</v>
      </c>
      <c r="D2118" s="45">
        <v>2.7546296296296294E-3</v>
      </c>
      <c r="E2118" s="44"/>
      <c r="F2118" s="45">
        <f>Curso[[#This Row],[Tempo]]*$AG$4</f>
        <v>5.4629740614419858E-3</v>
      </c>
      <c r="G2118" s="46">
        <f t="shared" si="97"/>
        <v>15.247550817917549</v>
      </c>
      <c r="H2118" s="47">
        <f>_xlfn.XLOOKUP(Curso[[#This Row],[Tempo Progr Acum]],Controle[Tempo Esperado Acum],Controle[Data corrida],,1,1)</f>
        <v>44876</v>
      </c>
      <c r="I2118" s="44"/>
      <c r="J2118" s="48">
        <f ca="1">IF(Curso[[#This Row],[Data Prevista]]&gt;TODAY(),0,IF(Curso[[#This Row],[Data Prevista]]=TODAY(),3,2))</f>
        <v>0</v>
      </c>
      <c r="K2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8" s="53" t="str">
        <f>IF((Curso[[#This Row],[Estudado]]-7)&lt;$H$2,"",Curso[[#This Row],[Estudado]]-7)</f>
        <v/>
      </c>
      <c r="M2118" s="53" t="str">
        <f>IF((Curso[[#This Row],[Estudado]]-15)&lt;$H$2,"",Curso[[#This Row],[Estudado]]-15)</f>
        <v/>
      </c>
      <c r="N2118" s="53" t="str">
        <f>IF((Curso[[#This Row],[Estudado]]-30)&lt;$H$2,"",Curso[[#This Row],[Estudado]]-30)</f>
        <v/>
      </c>
      <c r="O2118" s="53" t="str">
        <f>IF((Curso[[#This Row],[Estudado]]-60)&lt;$H$2,"",Curso[[#This Row],[Estudado]]-60)</f>
        <v/>
      </c>
      <c r="P2118" s="53" t="str">
        <f>IF((Curso[[#This Row],[Estudado]]-120)&lt;$H$2,"",Curso[[#This Row],[Estudado]]-120)</f>
        <v/>
      </c>
      <c r="Q2118" s="48"/>
    </row>
    <row r="2119" spans="1:17" x14ac:dyDescent="0.25">
      <c r="A2119" s="44">
        <f t="shared" si="98"/>
        <v>2118</v>
      </c>
      <c r="B2119" s="44" t="s">
        <v>1101</v>
      </c>
      <c r="C2119" s="44" t="s">
        <v>1269</v>
      </c>
      <c r="D2119" s="45">
        <v>5.208333333333333E-3</v>
      </c>
      <c r="E2119" s="44"/>
      <c r="F2119" s="45">
        <f>Curso[[#This Row],[Tempo]]*$AG$4</f>
        <v>1.0329152637180226E-2</v>
      </c>
      <c r="G2119" s="46">
        <f t="shared" si="97"/>
        <v>15.257879970554729</v>
      </c>
      <c r="H2119" s="47">
        <f>_xlfn.XLOOKUP(Curso[[#This Row],[Tempo Progr Acum]],Controle[Tempo Esperado Acum],Controle[Data corrida],,1,1)</f>
        <v>44876</v>
      </c>
      <c r="I2119" s="44"/>
      <c r="J2119" s="48">
        <f ca="1">IF(Curso[[#This Row],[Data Prevista]]&gt;TODAY(),0,IF(Curso[[#This Row],[Data Prevista]]=TODAY(),3,2))</f>
        <v>0</v>
      </c>
      <c r="K2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9" s="53" t="str">
        <f>IF((Curso[[#This Row],[Estudado]]-7)&lt;$H$2,"",Curso[[#This Row],[Estudado]]-7)</f>
        <v/>
      </c>
      <c r="M2119" s="53" t="str">
        <f>IF((Curso[[#This Row],[Estudado]]-15)&lt;$H$2,"",Curso[[#This Row],[Estudado]]-15)</f>
        <v/>
      </c>
      <c r="N2119" s="53" t="str">
        <f>IF((Curso[[#This Row],[Estudado]]-30)&lt;$H$2,"",Curso[[#This Row],[Estudado]]-30)</f>
        <v/>
      </c>
      <c r="O2119" s="53" t="str">
        <f>IF((Curso[[#This Row],[Estudado]]-60)&lt;$H$2,"",Curso[[#This Row],[Estudado]]-60)</f>
        <v/>
      </c>
      <c r="P2119" s="53" t="str">
        <f>IF((Curso[[#This Row],[Estudado]]-120)&lt;$H$2,"",Curso[[#This Row],[Estudado]]-120)</f>
        <v/>
      </c>
      <c r="Q2119" s="48"/>
    </row>
    <row r="2120" spans="1:17" x14ac:dyDescent="0.25">
      <c r="A2120" s="44">
        <f t="shared" si="98"/>
        <v>2119</v>
      </c>
      <c r="B2120" s="44" t="s">
        <v>1101</v>
      </c>
      <c r="C2120" s="44" t="s">
        <v>1270</v>
      </c>
      <c r="D2120" s="45">
        <v>3.6226851851851854E-3</v>
      </c>
      <c r="E2120" s="44"/>
      <c r="F2120" s="45">
        <f>Curso[[#This Row],[Tempo]]*$AG$4</f>
        <v>7.1844995009720247E-3</v>
      </c>
      <c r="G2120" s="46">
        <f t="shared" si="97"/>
        <v>15.265064470055702</v>
      </c>
      <c r="H2120" s="47">
        <f>_xlfn.XLOOKUP(Curso[[#This Row],[Tempo Progr Acum]],Controle[Tempo Esperado Acum],Controle[Data corrida],,1,1)</f>
        <v>44876</v>
      </c>
      <c r="I2120" s="44"/>
      <c r="J2120" s="48">
        <f ca="1">IF(Curso[[#This Row],[Data Prevista]]&gt;TODAY(),0,IF(Curso[[#This Row],[Data Prevista]]=TODAY(),3,2))</f>
        <v>0</v>
      </c>
      <c r="K2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0" s="53" t="str">
        <f>IF((Curso[[#This Row],[Estudado]]-7)&lt;$H$2,"",Curso[[#This Row],[Estudado]]-7)</f>
        <v/>
      </c>
      <c r="M2120" s="53" t="str">
        <f>IF((Curso[[#This Row],[Estudado]]-15)&lt;$H$2,"",Curso[[#This Row],[Estudado]]-15)</f>
        <v/>
      </c>
      <c r="N2120" s="53" t="str">
        <f>IF((Curso[[#This Row],[Estudado]]-30)&lt;$H$2,"",Curso[[#This Row],[Estudado]]-30)</f>
        <v/>
      </c>
      <c r="O2120" s="53" t="str">
        <f>IF((Curso[[#This Row],[Estudado]]-60)&lt;$H$2,"",Curso[[#This Row],[Estudado]]-60)</f>
        <v/>
      </c>
      <c r="P2120" s="53" t="str">
        <f>IF((Curso[[#This Row],[Estudado]]-120)&lt;$H$2,"",Curso[[#This Row],[Estudado]]-120)</f>
        <v/>
      </c>
      <c r="Q2120" s="48"/>
    </row>
    <row r="2121" spans="1:17" x14ac:dyDescent="0.25">
      <c r="A2121" s="44">
        <f t="shared" si="98"/>
        <v>2120</v>
      </c>
      <c r="B2121" s="44" t="s">
        <v>1101</v>
      </c>
      <c r="C2121" s="44" t="s">
        <v>1271</v>
      </c>
      <c r="D2121" s="45">
        <v>2.5231481481481481E-3</v>
      </c>
      <c r="E2121" s="44"/>
      <c r="F2121" s="45">
        <f>Curso[[#This Row],[Tempo]]*$AG$4</f>
        <v>5.0039006109006429E-3</v>
      </c>
      <c r="G2121" s="46">
        <f t="shared" si="97"/>
        <v>15.270068370666602</v>
      </c>
      <c r="H2121" s="47">
        <f>_xlfn.XLOOKUP(Curso[[#This Row],[Tempo Progr Acum]],Controle[Tempo Esperado Acum],Controle[Data corrida],,1,1)</f>
        <v>44876</v>
      </c>
      <c r="I2121" s="44"/>
      <c r="J2121" s="48">
        <f ca="1">IF(Curso[[#This Row],[Data Prevista]]&gt;TODAY(),0,IF(Curso[[#This Row],[Data Prevista]]=TODAY(),3,2))</f>
        <v>0</v>
      </c>
      <c r="K2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1" s="53" t="str">
        <f>IF((Curso[[#This Row],[Estudado]]-7)&lt;$H$2,"",Curso[[#This Row],[Estudado]]-7)</f>
        <v/>
      </c>
      <c r="M2121" s="53" t="str">
        <f>IF((Curso[[#This Row],[Estudado]]-15)&lt;$H$2,"",Curso[[#This Row],[Estudado]]-15)</f>
        <v/>
      </c>
      <c r="N2121" s="53" t="str">
        <f>IF((Curso[[#This Row],[Estudado]]-30)&lt;$H$2,"",Curso[[#This Row],[Estudado]]-30)</f>
        <v/>
      </c>
      <c r="O2121" s="53" t="str">
        <f>IF((Curso[[#This Row],[Estudado]]-60)&lt;$H$2,"",Curso[[#This Row],[Estudado]]-60)</f>
        <v/>
      </c>
      <c r="P2121" s="53" t="str">
        <f>IF((Curso[[#This Row],[Estudado]]-120)&lt;$H$2,"",Curso[[#This Row],[Estudado]]-120)</f>
        <v/>
      </c>
      <c r="Q2121" s="48"/>
    </row>
    <row r="2122" spans="1:17" x14ac:dyDescent="0.25">
      <c r="A2122" s="44">
        <f t="shared" si="98"/>
        <v>2121</v>
      </c>
      <c r="B2122" s="44" t="s">
        <v>1101</v>
      </c>
      <c r="C2122" s="44" t="s">
        <v>1272</v>
      </c>
      <c r="D2122" s="45">
        <v>5.3125000000000004E-3</v>
      </c>
      <c r="E2122" s="44"/>
      <c r="F2122" s="45">
        <f>Curso[[#This Row],[Tempo]]*$AG$4</f>
        <v>1.0535735689923833E-2</v>
      </c>
      <c r="G2122" s="46">
        <f t="shared" si="97"/>
        <v>15.280604106356526</v>
      </c>
      <c r="H2122" s="47">
        <f>_xlfn.XLOOKUP(Curso[[#This Row],[Tempo Progr Acum]],Controle[Tempo Esperado Acum],Controle[Data corrida],,1,1)</f>
        <v>44876</v>
      </c>
      <c r="I2122" s="44"/>
      <c r="J2122" s="48">
        <f ca="1">IF(Curso[[#This Row],[Data Prevista]]&gt;TODAY(),0,IF(Curso[[#This Row],[Data Prevista]]=TODAY(),3,2))</f>
        <v>0</v>
      </c>
      <c r="K2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2" s="53" t="str">
        <f>IF((Curso[[#This Row],[Estudado]]-7)&lt;$H$2,"",Curso[[#This Row],[Estudado]]-7)</f>
        <v/>
      </c>
      <c r="M2122" s="53" t="str">
        <f>IF((Curso[[#This Row],[Estudado]]-15)&lt;$H$2,"",Curso[[#This Row],[Estudado]]-15)</f>
        <v/>
      </c>
      <c r="N2122" s="53" t="str">
        <f>IF((Curso[[#This Row],[Estudado]]-30)&lt;$H$2,"",Curso[[#This Row],[Estudado]]-30)</f>
        <v/>
      </c>
      <c r="O2122" s="53" t="str">
        <f>IF((Curso[[#This Row],[Estudado]]-60)&lt;$H$2,"",Curso[[#This Row],[Estudado]]-60)</f>
        <v/>
      </c>
      <c r="P2122" s="53" t="str">
        <f>IF((Curso[[#This Row],[Estudado]]-120)&lt;$H$2,"",Curso[[#This Row],[Estudado]]-120)</f>
        <v/>
      </c>
      <c r="Q2122" s="48"/>
    </row>
    <row r="2123" spans="1:17" x14ac:dyDescent="0.25">
      <c r="A2123" s="44">
        <f t="shared" si="98"/>
        <v>2122</v>
      </c>
      <c r="B2123" s="44" t="s">
        <v>1101</v>
      </c>
      <c r="C2123" s="44" t="s">
        <v>1273</v>
      </c>
      <c r="D2123" s="45">
        <v>2.4189814814814816E-3</v>
      </c>
      <c r="E2123" s="44"/>
      <c r="F2123" s="45">
        <f>Curso[[#This Row],[Tempo]]*$AG$4</f>
        <v>4.7973175581570385E-3</v>
      </c>
      <c r="G2123" s="46">
        <f t="shared" si="97"/>
        <v>15.285401423914683</v>
      </c>
      <c r="H2123" s="47">
        <f>_xlfn.XLOOKUP(Curso[[#This Row],[Tempo Progr Acum]],Controle[Tempo Esperado Acum],Controle[Data corrida],,1,1)</f>
        <v>44876</v>
      </c>
      <c r="I2123" s="44"/>
      <c r="J2123" s="48">
        <f ca="1">IF(Curso[[#This Row],[Data Prevista]]&gt;TODAY(),0,IF(Curso[[#This Row],[Data Prevista]]=TODAY(),3,2))</f>
        <v>0</v>
      </c>
      <c r="K2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3" s="53" t="str">
        <f>IF((Curso[[#This Row],[Estudado]]-7)&lt;$H$2,"",Curso[[#This Row],[Estudado]]-7)</f>
        <v/>
      </c>
      <c r="M2123" s="53" t="str">
        <f>IF((Curso[[#This Row],[Estudado]]-15)&lt;$H$2,"",Curso[[#This Row],[Estudado]]-15)</f>
        <v/>
      </c>
      <c r="N2123" s="53" t="str">
        <f>IF((Curso[[#This Row],[Estudado]]-30)&lt;$H$2,"",Curso[[#This Row],[Estudado]]-30)</f>
        <v/>
      </c>
      <c r="O2123" s="53" t="str">
        <f>IF((Curso[[#This Row],[Estudado]]-60)&lt;$H$2,"",Curso[[#This Row],[Estudado]]-60)</f>
        <v/>
      </c>
      <c r="P2123" s="53" t="str">
        <f>IF((Curso[[#This Row],[Estudado]]-120)&lt;$H$2,"",Curso[[#This Row],[Estudado]]-120)</f>
        <v/>
      </c>
      <c r="Q2123" s="48"/>
    </row>
    <row r="2124" spans="1:17" x14ac:dyDescent="0.25">
      <c r="A2124" s="44">
        <f t="shared" si="98"/>
        <v>2123</v>
      </c>
      <c r="B2124" s="44" t="s">
        <v>1101</v>
      </c>
      <c r="C2124" s="44" t="s">
        <v>1274</v>
      </c>
      <c r="D2124" s="45">
        <v>5.2199074074074066E-3</v>
      </c>
      <c r="E2124" s="44"/>
      <c r="F2124" s="45">
        <f>Curso[[#This Row],[Tempo]]*$AG$4</f>
        <v>1.0352106309707293E-2</v>
      </c>
      <c r="G2124" s="46">
        <f t="shared" si="97"/>
        <v>15.29575353022439</v>
      </c>
      <c r="H2124" s="47">
        <f>_xlfn.XLOOKUP(Curso[[#This Row],[Tempo Progr Acum]],Controle[Tempo Esperado Acum],Controle[Data corrida],,1,1)</f>
        <v>44876</v>
      </c>
      <c r="I2124" s="44"/>
      <c r="J2124" s="48">
        <f ca="1">IF(Curso[[#This Row],[Data Prevista]]&gt;TODAY(),0,IF(Curso[[#This Row],[Data Prevista]]=TODAY(),3,2))</f>
        <v>0</v>
      </c>
      <c r="K2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4" s="53" t="str">
        <f>IF((Curso[[#This Row],[Estudado]]-7)&lt;$H$2,"",Curso[[#This Row],[Estudado]]-7)</f>
        <v/>
      </c>
      <c r="M2124" s="53" t="str">
        <f>IF((Curso[[#This Row],[Estudado]]-15)&lt;$H$2,"",Curso[[#This Row],[Estudado]]-15)</f>
        <v/>
      </c>
      <c r="N2124" s="53" t="str">
        <f>IF((Curso[[#This Row],[Estudado]]-30)&lt;$H$2,"",Curso[[#This Row],[Estudado]]-30)</f>
        <v/>
      </c>
      <c r="O2124" s="53" t="str">
        <f>IF((Curso[[#This Row],[Estudado]]-60)&lt;$H$2,"",Curso[[#This Row],[Estudado]]-60)</f>
        <v/>
      </c>
      <c r="P2124" s="53" t="str">
        <f>IF((Curso[[#This Row],[Estudado]]-120)&lt;$H$2,"",Curso[[#This Row],[Estudado]]-120)</f>
        <v/>
      </c>
      <c r="Q2124" s="48"/>
    </row>
    <row r="2125" spans="1:17" x14ac:dyDescent="0.25">
      <c r="A2125" s="44">
        <f t="shared" si="98"/>
        <v>2124</v>
      </c>
      <c r="B2125" s="44" t="s">
        <v>1101</v>
      </c>
      <c r="C2125" s="44" t="s">
        <v>1275</v>
      </c>
      <c r="D2125" s="45">
        <v>0</v>
      </c>
      <c r="E2125" s="44" t="s">
        <v>7</v>
      </c>
      <c r="F2125" s="45">
        <f>Curso[[#This Row],[Tempo]]*$AG$4</f>
        <v>0</v>
      </c>
      <c r="G2125" s="46">
        <f t="shared" si="97"/>
        <v>15.29575353022439</v>
      </c>
      <c r="H2125" s="47">
        <f>_xlfn.XLOOKUP(Curso[[#This Row],[Tempo Progr Acum]],Controle[Tempo Esperado Acum],Controle[Data corrida],,1,1)</f>
        <v>44876</v>
      </c>
      <c r="I2125" s="44"/>
      <c r="J2125" s="48">
        <f ca="1">IF(Curso[[#This Row],[Data Prevista]]&gt;TODAY(),0,IF(Curso[[#This Row],[Data Prevista]]=TODAY(),3,2))</f>
        <v>0</v>
      </c>
      <c r="K2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5" s="53" t="str">
        <f>IF((Curso[[#This Row],[Estudado]]-7)&lt;$H$2,"",Curso[[#This Row],[Estudado]]-7)</f>
        <v/>
      </c>
      <c r="M2125" s="53" t="str">
        <f>IF((Curso[[#This Row],[Estudado]]-15)&lt;$H$2,"",Curso[[#This Row],[Estudado]]-15)</f>
        <v/>
      </c>
      <c r="N2125" s="53" t="str">
        <f>IF((Curso[[#This Row],[Estudado]]-30)&lt;$H$2,"",Curso[[#This Row],[Estudado]]-30)</f>
        <v/>
      </c>
      <c r="O2125" s="53" t="str">
        <f>IF((Curso[[#This Row],[Estudado]]-60)&lt;$H$2,"",Curso[[#This Row],[Estudado]]-60)</f>
        <v/>
      </c>
      <c r="P2125" s="53" t="str">
        <f>IF((Curso[[#This Row],[Estudado]]-120)&lt;$H$2,"",Curso[[#This Row],[Estudado]]-120)</f>
        <v/>
      </c>
      <c r="Q2125" s="48"/>
    </row>
    <row r="2126" spans="1:17" x14ac:dyDescent="0.25">
      <c r="A2126" s="44">
        <f t="shared" si="98"/>
        <v>2125</v>
      </c>
      <c r="B2126" s="44" t="s">
        <v>1101</v>
      </c>
      <c r="C2126" s="44" t="s">
        <v>1276</v>
      </c>
      <c r="D2126" s="45">
        <v>3.0092592592592588E-3</v>
      </c>
      <c r="E2126" s="44"/>
      <c r="F2126" s="45">
        <f>Curso[[#This Row],[Tempo]]*$AG$4</f>
        <v>5.9679548570374637E-3</v>
      </c>
      <c r="G2126" s="46">
        <f t="shared" si="97"/>
        <v>15.301721485081428</v>
      </c>
      <c r="H2126" s="47">
        <f>_xlfn.XLOOKUP(Curso[[#This Row],[Tempo Progr Acum]],Controle[Tempo Esperado Acum],Controle[Data corrida],,1,1)</f>
        <v>44876</v>
      </c>
      <c r="I2126" s="44"/>
      <c r="J2126" s="48">
        <f ca="1">IF(Curso[[#This Row],[Data Prevista]]&gt;TODAY(),0,IF(Curso[[#This Row],[Data Prevista]]=TODAY(),3,2))</f>
        <v>0</v>
      </c>
      <c r="K2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6" s="53" t="str">
        <f>IF((Curso[[#This Row],[Estudado]]-7)&lt;$H$2,"",Curso[[#This Row],[Estudado]]-7)</f>
        <v/>
      </c>
      <c r="M2126" s="53" t="str">
        <f>IF((Curso[[#This Row],[Estudado]]-15)&lt;$H$2,"",Curso[[#This Row],[Estudado]]-15)</f>
        <v/>
      </c>
      <c r="N2126" s="53" t="str">
        <f>IF((Curso[[#This Row],[Estudado]]-30)&lt;$H$2,"",Curso[[#This Row],[Estudado]]-30)</f>
        <v/>
      </c>
      <c r="O2126" s="53" t="str">
        <f>IF((Curso[[#This Row],[Estudado]]-60)&lt;$H$2,"",Curso[[#This Row],[Estudado]]-60)</f>
        <v/>
      </c>
      <c r="P2126" s="53" t="str">
        <f>IF((Curso[[#This Row],[Estudado]]-120)&lt;$H$2,"",Curso[[#This Row],[Estudado]]-120)</f>
        <v/>
      </c>
      <c r="Q2126" s="48"/>
    </row>
    <row r="2127" spans="1:17" x14ac:dyDescent="0.25">
      <c r="A2127" s="44">
        <f t="shared" si="98"/>
        <v>2126</v>
      </c>
      <c r="B2127" s="44" t="s">
        <v>1101</v>
      </c>
      <c r="C2127" s="44" t="s">
        <v>1277</v>
      </c>
      <c r="D2127" s="45">
        <v>0</v>
      </c>
      <c r="E2127" s="44" t="s">
        <v>7</v>
      </c>
      <c r="F2127" s="45">
        <f>Curso[[#This Row],[Tempo]]*$AG$4</f>
        <v>0</v>
      </c>
      <c r="G2127" s="46">
        <f t="shared" si="97"/>
        <v>15.301721485081428</v>
      </c>
      <c r="H2127" s="47">
        <f>_xlfn.XLOOKUP(Curso[[#This Row],[Tempo Progr Acum]],Controle[Tempo Esperado Acum],Controle[Data corrida],,1,1)</f>
        <v>44876</v>
      </c>
      <c r="I2127" s="44"/>
      <c r="J2127" s="48">
        <f ca="1">IF(Curso[[#This Row],[Data Prevista]]&gt;TODAY(),0,IF(Curso[[#This Row],[Data Prevista]]=TODAY(),3,2))</f>
        <v>0</v>
      </c>
      <c r="K2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7" s="53" t="str">
        <f>IF((Curso[[#This Row],[Estudado]]-7)&lt;$H$2,"",Curso[[#This Row],[Estudado]]-7)</f>
        <v/>
      </c>
      <c r="M2127" s="53" t="str">
        <f>IF((Curso[[#This Row],[Estudado]]-15)&lt;$H$2,"",Curso[[#This Row],[Estudado]]-15)</f>
        <v/>
      </c>
      <c r="N2127" s="53" t="str">
        <f>IF((Curso[[#This Row],[Estudado]]-30)&lt;$H$2,"",Curso[[#This Row],[Estudado]]-30)</f>
        <v/>
      </c>
      <c r="O2127" s="53" t="str">
        <f>IF((Curso[[#This Row],[Estudado]]-60)&lt;$H$2,"",Curso[[#This Row],[Estudado]]-60)</f>
        <v/>
      </c>
      <c r="P2127" s="53" t="str">
        <f>IF((Curso[[#This Row],[Estudado]]-120)&lt;$H$2,"",Curso[[#This Row],[Estudado]]-120)</f>
        <v/>
      </c>
      <c r="Q2127" s="48"/>
    </row>
    <row r="2128" spans="1:17" x14ac:dyDescent="0.25">
      <c r="A2128" s="44">
        <f t="shared" si="98"/>
        <v>2127</v>
      </c>
      <c r="B2128" s="44" t="s">
        <v>1101</v>
      </c>
      <c r="C2128" s="44" t="s">
        <v>1278</v>
      </c>
      <c r="D2128" s="45">
        <v>3.3333333333333335E-3</v>
      </c>
      <c r="E2128" s="44"/>
      <c r="F2128" s="45">
        <f>Curso[[#This Row],[Tempo]]*$AG$4</f>
        <v>6.6106576877953457E-3</v>
      </c>
      <c r="G2128" s="46">
        <f t="shared" si="97"/>
        <v>15.308332142769224</v>
      </c>
      <c r="H2128" s="47">
        <f>_xlfn.XLOOKUP(Curso[[#This Row],[Tempo Progr Acum]],Controle[Tempo Esperado Acum],Controle[Data corrida],,1,1)</f>
        <v>44877</v>
      </c>
      <c r="I2128" s="44"/>
      <c r="J2128" s="48">
        <f ca="1">IF(Curso[[#This Row],[Data Prevista]]&gt;TODAY(),0,IF(Curso[[#This Row],[Data Prevista]]=TODAY(),3,2))</f>
        <v>0</v>
      </c>
      <c r="K2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8" s="53" t="str">
        <f>IF((Curso[[#This Row],[Estudado]]-7)&lt;$H$2,"",Curso[[#This Row],[Estudado]]-7)</f>
        <v/>
      </c>
      <c r="M2128" s="53" t="str">
        <f>IF((Curso[[#This Row],[Estudado]]-15)&lt;$H$2,"",Curso[[#This Row],[Estudado]]-15)</f>
        <v/>
      </c>
      <c r="N2128" s="53" t="str">
        <f>IF((Curso[[#This Row],[Estudado]]-30)&lt;$H$2,"",Curso[[#This Row],[Estudado]]-30)</f>
        <v/>
      </c>
      <c r="O2128" s="53" t="str">
        <f>IF((Curso[[#This Row],[Estudado]]-60)&lt;$H$2,"",Curso[[#This Row],[Estudado]]-60)</f>
        <v/>
      </c>
      <c r="P2128" s="53" t="str">
        <f>IF((Curso[[#This Row],[Estudado]]-120)&lt;$H$2,"",Curso[[#This Row],[Estudado]]-120)</f>
        <v/>
      </c>
      <c r="Q2128" s="48"/>
    </row>
    <row r="2129" spans="1:17" x14ac:dyDescent="0.25">
      <c r="A2129" s="44">
        <f t="shared" si="98"/>
        <v>2128</v>
      </c>
      <c r="B2129" s="44" t="s">
        <v>1101</v>
      </c>
      <c r="C2129" s="44" t="s">
        <v>1279</v>
      </c>
      <c r="D2129" s="45">
        <v>2.4189814814814816E-3</v>
      </c>
      <c r="E2129" s="44"/>
      <c r="F2129" s="45">
        <f>Curso[[#This Row],[Tempo]]*$AG$4</f>
        <v>4.7973175581570385E-3</v>
      </c>
      <c r="G2129" s="46">
        <f t="shared" si="97"/>
        <v>15.313129460327382</v>
      </c>
      <c r="H2129" s="47">
        <f>_xlfn.XLOOKUP(Curso[[#This Row],[Tempo Progr Acum]],Controle[Tempo Esperado Acum],Controle[Data corrida],,1,1)</f>
        <v>44877</v>
      </c>
      <c r="I2129" s="44"/>
      <c r="J2129" s="48">
        <f ca="1">IF(Curso[[#This Row],[Data Prevista]]&gt;TODAY(),0,IF(Curso[[#This Row],[Data Prevista]]=TODAY(),3,2))</f>
        <v>0</v>
      </c>
      <c r="K2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9" s="53" t="str">
        <f>IF((Curso[[#This Row],[Estudado]]-7)&lt;$H$2,"",Curso[[#This Row],[Estudado]]-7)</f>
        <v/>
      </c>
      <c r="M2129" s="53" t="str">
        <f>IF((Curso[[#This Row],[Estudado]]-15)&lt;$H$2,"",Curso[[#This Row],[Estudado]]-15)</f>
        <v/>
      </c>
      <c r="N2129" s="53" t="str">
        <f>IF((Curso[[#This Row],[Estudado]]-30)&lt;$H$2,"",Curso[[#This Row],[Estudado]]-30)</f>
        <v/>
      </c>
      <c r="O2129" s="53" t="str">
        <f>IF((Curso[[#This Row],[Estudado]]-60)&lt;$H$2,"",Curso[[#This Row],[Estudado]]-60)</f>
        <v/>
      </c>
      <c r="P2129" s="53" t="str">
        <f>IF((Curso[[#This Row],[Estudado]]-120)&lt;$H$2,"",Curso[[#This Row],[Estudado]]-120)</f>
        <v/>
      </c>
      <c r="Q2129" s="48"/>
    </row>
    <row r="2130" spans="1:17" x14ac:dyDescent="0.25">
      <c r="A2130" s="44">
        <f t="shared" si="98"/>
        <v>2129</v>
      </c>
      <c r="B2130" s="44" t="s">
        <v>1101</v>
      </c>
      <c r="C2130" s="44" t="s">
        <v>1280</v>
      </c>
      <c r="D2130" s="45">
        <v>5.6249999999999989E-3</v>
      </c>
      <c r="E2130" s="44"/>
      <c r="F2130" s="45">
        <f>Curso[[#This Row],[Tempo]]*$AG$4</f>
        <v>1.1155484848154642E-2</v>
      </c>
      <c r="G2130" s="46">
        <f t="shared" si="97"/>
        <v>15.324284945175537</v>
      </c>
      <c r="H2130" s="47">
        <f>_xlfn.XLOOKUP(Curso[[#This Row],[Tempo Progr Acum]],Controle[Tempo Esperado Acum],Controle[Data corrida],,1,1)</f>
        <v>44877</v>
      </c>
      <c r="I2130" s="44"/>
      <c r="J2130" s="48">
        <f ca="1">IF(Curso[[#This Row],[Data Prevista]]&gt;TODAY(),0,IF(Curso[[#This Row],[Data Prevista]]=TODAY(),3,2))</f>
        <v>0</v>
      </c>
      <c r="K2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0" s="53" t="str">
        <f>IF((Curso[[#This Row],[Estudado]]-7)&lt;$H$2,"",Curso[[#This Row],[Estudado]]-7)</f>
        <v/>
      </c>
      <c r="M2130" s="53" t="str">
        <f>IF((Curso[[#This Row],[Estudado]]-15)&lt;$H$2,"",Curso[[#This Row],[Estudado]]-15)</f>
        <v/>
      </c>
      <c r="N2130" s="53" t="str">
        <f>IF((Curso[[#This Row],[Estudado]]-30)&lt;$H$2,"",Curso[[#This Row],[Estudado]]-30)</f>
        <v/>
      </c>
      <c r="O2130" s="53" t="str">
        <f>IF((Curso[[#This Row],[Estudado]]-60)&lt;$H$2,"",Curso[[#This Row],[Estudado]]-60)</f>
        <v/>
      </c>
      <c r="P2130" s="53" t="str">
        <f>IF((Curso[[#This Row],[Estudado]]-120)&lt;$H$2,"",Curso[[#This Row],[Estudado]]-120)</f>
        <v/>
      </c>
      <c r="Q2130" s="48"/>
    </row>
    <row r="2131" spans="1:17" x14ac:dyDescent="0.25">
      <c r="A2131" s="44">
        <f t="shared" si="98"/>
        <v>2130</v>
      </c>
      <c r="B2131" s="44" t="s">
        <v>1101</v>
      </c>
      <c r="C2131" s="44" t="s">
        <v>1281</v>
      </c>
      <c r="D2131" s="45">
        <v>2.9166666666666668E-3</v>
      </c>
      <c r="E2131" s="44"/>
      <c r="F2131" s="45">
        <f>Curso[[#This Row],[Tempo]]*$AG$4</f>
        <v>5.7843254768209272E-3</v>
      </c>
      <c r="G2131" s="46">
        <f t="shared" si="97"/>
        <v>15.330069270652357</v>
      </c>
      <c r="H2131" s="47">
        <f>_xlfn.XLOOKUP(Curso[[#This Row],[Tempo Progr Acum]],Controle[Tempo Esperado Acum],Controle[Data corrida],,1,1)</f>
        <v>44877</v>
      </c>
      <c r="I2131" s="44"/>
      <c r="J2131" s="48">
        <f ca="1">IF(Curso[[#This Row],[Data Prevista]]&gt;TODAY(),0,IF(Curso[[#This Row],[Data Prevista]]=TODAY(),3,2))</f>
        <v>0</v>
      </c>
      <c r="K2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1" s="53" t="str">
        <f>IF((Curso[[#This Row],[Estudado]]-7)&lt;$H$2,"",Curso[[#This Row],[Estudado]]-7)</f>
        <v/>
      </c>
      <c r="M2131" s="53" t="str">
        <f>IF((Curso[[#This Row],[Estudado]]-15)&lt;$H$2,"",Curso[[#This Row],[Estudado]]-15)</f>
        <v/>
      </c>
      <c r="N2131" s="53" t="str">
        <f>IF((Curso[[#This Row],[Estudado]]-30)&lt;$H$2,"",Curso[[#This Row],[Estudado]]-30)</f>
        <v/>
      </c>
      <c r="O2131" s="53" t="str">
        <f>IF((Curso[[#This Row],[Estudado]]-60)&lt;$H$2,"",Curso[[#This Row],[Estudado]]-60)</f>
        <v/>
      </c>
      <c r="P2131" s="53" t="str">
        <f>IF((Curso[[#This Row],[Estudado]]-120)&lt;$H$2,"",Curso[[#This Row],[Estudado]]-120)</f>
        <v/>
      </c>
      <c r="Q2131" s="48"/>
    </row>
    <row r="2132" spans="1:17" x14ac:dyDescent="0.25">
      <c r="A2132" s="44">
        <f t="shared" si="98"/>
        <v>2131</v>
      </c>
      <c r="B2132" s="44" t="s">
        <v>1101</v>
      </c>
      <c r="C2132" s="44" t="s">
        <v>1282</v>
      </c>
      <c r="D2132" s="45">
        <v>4.2708333333333339E-3</v>
      </c>
      <c r="E2132" s="44"/>
      <c r="F2132" s="45">
        <f>Curso[[#This Row],[Tempo]]*$AG$4</f>
        <v>8.4699051624877869E-3</v>
      </c>
      <c r="G2132" s="46">
        <f t="shared" si="97"/>
        <v>15.338539175814844</v>
      </c>
      <c r="H2132" s="47">
        <f>_xlfn.XLOOKUP(Curso[[#This Row],[Tempo Progr Acum]],Controle[Tempo Esperado Acum],Controle[Data corrida],,1,1)</f>
        <v>44877</v>
      </c>
      <c r="I2132" s="44"/>
      <c r="J2132" s="48">
        <f ca="1">IF(Curso[[#This Row],[Data Prevista]]&gt;TODAY(),0,IF(Curso[[#This Row],[Data Prevista]]=TODAY(),3,2))</f>
        <v>0</v>
      </c>
      <c r="K2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2" s="53" t="str">
        <f>IF((Curso[[#This Row],[Estudado]]-7)&lt;$H$2,"",Curso[[#This Row],[Estudado]]-7)</f>
        <v/>
      </c>
      <c r="M2132" s="53" t="str">
        <f>IF((Curso[[#This Row],[Estudado]]-15)&lt;$H$2,"",Curso[[#This Row],[Estudado]]-15)</f>
        <v/>
      </c>
      <c r="N2132" s="53" t="str">
        <f>IF((Curso[[#This Row],[Estudado]]-30)&lt;$H$2,"",Curso[[#This Row],[Estudado]]-30)</f>
        <v/>
      </c>
      <c r="O2132" s="53" t="str">
        <f>IF((Curso[[#This Row],[Estudado]]-60)&lt;$H$2,"",Curso[[#This Row],[Estudado]]-60)</f>
        <v/>
      </c>
      <c r="P2132" s="53" t="str">
        <f>IF((Curso[[#This Row],[Estudado]]-120)&lt;$H$2,"",Curso[[#This Row],[Estudado]]-120)</f>
        <v/>
      </c>
      <c r="Q2132" s="48"/>
    </row>
    <row r="2133" spans="1:17" x14ac:dyDescent="0.25">
      <c r="A2133" s="44">
        <f t="shared" si="98"/>
        <v>2132</v>
      </c>
      <c r="B2133" s="44" t="s">
        <v>1101</v>
      </c>
      <c r="C2133" s="44" t="s">
        <v>1283</v>
      </c>
      <c r="D2133" s="45">
        <v>3.8425925925925923E-3</v>
      </c>
      <c r="E2133" s="44"/>
      <c r="F2133" s="45">
        <f>Curso[[#This Row],[Tempo]]*$AG$4</f>
        <v>7.6206192789862997E-3</v>
      </c>
      <c r="G2133" s="46">
        <f t="shared" si="97"/>
        <v>15.346159795093831</v>
      </c>
      <c r="H2133" s="47">
        <f>_xlfn.XLOOKUP(Curso[[#This Row],[Tempo Progr Acum]],Controle[Tempo Esperado Acum],Controle[Data corrida],,1,1)</f>
        <v>44877</v>
      </c>
      <c r="I2133" s="44"/>
      <c r="J2133" s="48">
        <f ca="1">IF(Curso[[#This Row],[Data Prevista]]&gt;TODAY(),0,IF(Curso[[#This Row],[Data Prevista]]=TODAY(),3,2))</f>
        <v>0</v>
      </c>
      <c r="K2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3" s="53" t="str">
        <f>IF((Curso[[#This Row],[Estudado]]-7)&lt;$H$2,"",Curso[[#This Row],[Estudado]]-7)</f>
        <v/>
      </c>
      <c r="M2133" s="53" t="str">
        <f>IF((Curso[[#This Row],[Estudado]]-15)&lt;$H$2,"",Curso[[#This Row],[Estudado]]-15)</f>
        <v/>
      </c>
      <c r="N2133" s="53" t="str">
        <f>IF((Curso[[#This Row],[Estudado]]-30)&lt;$H$2,"",Curso[[#This Row],[Estudado]]-30)</f>
        <v/>
      </c>
      <c r="O2133" s="53" t="str">
        <f>IF((Curso[[#This Row],[Estudado]]-60)&lt;$H$2,"",Curso[[#This Row],[Estudado]]-60)</f>
        <v/>
      </c>
      <c r="P2133" s="53" t="str">
        <f>IF((Curso[[#This Row],[Estudado]]-120)&lt;$H$2,"",Curso[[#This Row],[Estudado]]-120)</f>
        <v/>
      </c>
      <c r="Q2133" s="48"/>
    </row>
    <row r="2134" spans="1:17" x14ac:dyDescent="0.25">
      <c r="A2134" s="44">
        <f t="shared" si="98"/>
        <v>2133</v>
      </c>
      <c r="B2134" s="44" t="s">
        <v>1101</v>
      </c>
      <c r="C2134" s="44" t="s">
        <v>1284</v>
      </c>
      <c r="D2134" s="45">
        <v>3.2870370370370367E-3</v>
      </c>
      <c r="E2134" s="44"/>
      <c r="F2134" s="45">
        <f>Curso[[#This Row],[Tempo]]*$AG$4</f>
        <v>6.5188429976870757E-3</v>
      </c>
      <c r="G2134" s="46">
        <f t="shared" si="97"/>
        <v>15.352678638091518</v>
      </c>
      <c r="H2134" s="47">
        <f>_xlfn.XLOOKUP(Curso[[#This Row],[Tempo Progr Acum]],Controle[Tempo Esperado Acum],Controle[Data corrida],,1,1)</f>
        <v>44877</v>
      </c>
      <c r="I2134" s="44"/>
      <c r="J2134" s="48">
        <f ca="1">IF(Curso[[#This Row],[Data Prevista]]&gt;TODAY(),0,IF(Curso[[#This Row],[Data Prevista]]=TODAY(),3,2))</f>
        <v>0</v>
      </c>
      <c r="K2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4" s="53" t="str">
        <f>IF((Curso[[#This Row],[Estudado]]-7)&lt;$H$2,"",Curso[[#This Row],[Estudado]]-7)</f>
        <v/>
      </c>
      <c r="M2134" s="53" t="str">
        <f>IF((Curso[[#This Row],[Estudado]]-15)&lt;$H$2,"",Curso[[#This Row],[Estudado]]-15)</f>
        <v/>
      </c>
      <c r="N2134" s="53" t="str">
        <f>IF((Curso[[#This Row],[Estudado]]-30)&lt;$H$2,"",Curso[[#This Row],[Estudado]]-30)</f>
        <v/>
      </c>
      <c r="O2134" s="53" t="str">
        <f>IF((Curso[[#This Row],[Estudado]]-60)&lt;$H$2,"",Curso[[#This Row],[Estudado]]-60)</f>
        <v/>
      </c>
      <c r="P2134" s="53" t="str">
        <f>IF((Curso[[#This Row],[Estudado]]-120)&lt;$H$2,"",Curso[[#This Row],[Estudado]]-120)</f>
        <v/>
      </c>
      <c r="Q2134" s="48"/>
    </row>
    <row r="2135" spans="1:17" x14ac:dyDescent="0.25">
      <c r="A2135" s="44">
        <f t="shared" si="98"/>
        <v>2134</v>
      </c>
      <c r="B2135" s="44" t="s">
        <v>1101</v>
      </c>
      <c r="C2135" s="44" t="s">
        <v>1285</v>
      </c>
      <c r="D2135" s="45">
        <v>2.8472222222222219E-3</v>
      </c>
      <c r="E2135" s="44"/>
      <c r="F2135" s="45">
        <f>Curso[[#This Row],[Tempo]]*$AG$4</f>
        <v>5.6466034416585232E-3</v>
      </c>
      <c r="G2135" s="46">
        <f t="shared" si="97"/>
        <v>15.358325241533176</v>
      </c>
      <c r="H2135" s="47">
        <f>_xlfn.XLOOKUP(Curso[[#This Row],[Tempo Progr Acum]],Controle[Tempo Esperado Acum],Controle[Data corrida],,1,1)</f>
        <v>44877</v>
      </c>
      <c r="I2135" s="44"/>
      <c r="J2135" s="48">
        <f ca="1">IF(Curso[[#This Row],[Data Prevista]]&gt;TODAY(),0,IF(Curso[[#This Row],[Data Prevista]]=TODAY(),3,2))</f>
        <v>0</v>
      </c>
      <c r="K2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5" s="53" t="str">
        <f>IF((Curso[[#This Row],[Estudado]]-7)&lt;$H$2,"",Curso[[#This Row],[Estudado]]-7)</f>
        <v/>
      </c>
      <c r="M2135" s="53" t="str">
        <f>IF((Curso[[#This Row],[Estudado]]-15)&lt;$H$2,"",Curso[[#This Row],[Estudado]]-15)</f>
        <v/>
      </c>
      <c r="N2135" s="53" t="str">
        <f>IF((Curso[[#This Row],[Estudado]]-30)&lt;$H$2,"",Curso[[#This Row],[Estudado]]-30)</f>
        <v/>
      </c>
      <c r="O2135" s="53" t="str">
        <f>IF((Curso[[#This Row],[Estudado]]-60)&lt;$H$2,"",Curso[[#This Row],[Estudado]]-60)</f>
        <v/>
      </c>
      <c r="P2135" s="53" t="str">
        <f>IF((Curso[[#This Row],[Estudado]]-120)&lt;$H$2,"",Curso[[#This Row],[Estudado]]-120)</f>
        <v/>
      </c>
      <c r="Q2135" s="48"/>
    </row>
    <row r="2136" spans="1:17" x14ac:dyDescent="0.25">
      <c r="A2136" s="44">
        <f t="shared" si="98"/>
        <v>2135</v>
      </c>
      <c r="B2136" s="44" t="s">
        <v>1101</v>
      </c>
      <c r="C2136" s="44" t="s">
        <v>70</v>
      </c>
      <c r="D2136" s="45">
        <v>0</v>
      </c>
      <c r="E2136" s="44" t="s">
        <v>7</v>
      </c>
      <c r="F2136" s="45">
        <f>Curso[[#This Row],[Tempo]]*$AG$4</f>
        <v>0</v>
      </c>
      <c r="G2136" s="46">
        <f t="shared" si="97"/>
        <v>15.358325241533176</v>
      </c>
      <c r="H2136" s="47">
        <f>_xlfn.XLOOKUP(Curso[[#This Row],[Tempo Progr Acum]],Controle[Tempo Esperado Acum],Controle[Data corrida],,1,1)</f>
        <v>44877</v>
      </c>
      <c r="I2136" s="44"/>
      <c r="J2136" s="48">
        <f ca="1">IF(Curso[[#This Row],[Data Prevista]]&gt;TODAY(),0,IF(Curso[[#This Row],[Data Prevista]]=TODAY(),3,2))</f>
        <v>0</v>
      </c>
      <c r="K2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6" s="53" t="str">
        <f>IF((Curso[[#This Row],[Estudado]]-7)&lt;$H$2,"",Curso[[#This Row],[Estudado]]-7)</f>
        <v/>
      </c>
      <c r="M2136" s="53" t="str">
        <f>IF((Curso[[#This Row],[Estudado]]-15)&lt;$H$2,"",Curso[[#This Row],[Estudado]]-15)</f>
        <v/>
      </c>
      <c r="N2136" s="53" t="str">
        <f>IF((Curso[[#This Row],[Estudado]]-30)&lt;$H$2,"",Curso[[#This Row],[Estudado]]-30)</f>
        <v/>
      </c>
      <c r="O2136" s="53" t="str">
        <f>IF((Curso[[#This Row],[Estudado]]-60)&lt;$H$2,"",Curso[[#This Row],[Estudado]]-60)</f>
        <v/>
      </c>
      <c r="P2136" s="53" t="str">
        <f>IF((Curso[[#This Row],[Estudado]]-120)&lt;$H$2,"",Curso[[#This Row],[Estudado]]-120)</f>
        <v/>
      </c>
      <c r="Q2136" s="48"/>
    </row>
    <row r="2137" spans="1:17" x14ac:dyDescent="0.25">
      <c r="A2137" s="44">
        <f t="shared" si="98"/>
        <v>2136</v>
      </c>
      <c r="B2137" s="44" t="s">
        <v>1101</v>
      </c>
      <c r="C2137" s="44" t="s">
        <v>39</v>
      </c>
      <c r="D2137" s="45">
        <v>0</v>
      </c>
      <c r="E2137" s="44" t="s">
        <v>7</v>
      </c>
      <c r="F2137" s="45">
        <f>Curso[[#This Row],[Tempo]]*$AG$4</f>
        <v>0</v>
      </c>
      <c r="G2137" s="46">
        <f t="shared" si="97"/>
        <v>15.358325241533176</v>
      </c>
      <c r="H2137" s="47">
        <f>_xlfn.XLOOKUP(Curso[[#This Row],[Tempo Progr Acum]],Controle[Tempo Esperado Acum],Controle[Data corrida],,1,1)</f>
        <v>44877</v>
      </c>
      <c r="I2137" s="44"/>
      <c r="J2137" s="48">
        <f ca="1">IF(Curso[[#This Row],[Data Prevista]]&gt;TODAY(),0,IF(Curso[[#This Row],[Data Prevista]]=TODAY(),3,2))</f>
        <v>0</v>
      </c>
      <c r="K2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7" s="53" t="str">
        <f>IF((Curso[[#This Row],[Estudado]]-7)&lt;$H$2,"",Curso[[#This Row],[Estudado]]-7)</f>
        <v/>
      </c>
      <c r="M2137" s="53" t="str">
        <f>IF((Curso[[#This Row],[Estudado]]-15)&lt;$H$2,"",Curso[[#This Row],[Estudado]]-15)</f>
        <v/>
      </c>
      <c r="N2137" s="53" t="str">
        <f>IF((Curso[[#This Row],[Estudado]]-30)&lt;$H$2,"",Curso[[#This Row],[Estudado]]-30)</f>
        <v/>
      </c>
      <c r="O2137" s="53" t="str">
        <f>IF((Curso[[#This Row],[Estudado]]-60)&lt;$H$2,"",Curso[[#This Row],[Estudado]]-60)</f>
        <v/>
      </c>
      <c r="P2137" s="53" t="str">
        <f>IF((Curso[[#This Row],[Estudado]]-120)&lt;$H$2,"",Curso[[#This Row],[Estudado]]-120)</f>
        <v/>
      </c>
      <c r="Q2137" s="48"/>
    </row>
    <row r="2138" spans="1:17" x14ac:dyDescent="0.25">
      <c r="A2138" s="44">
        <f t="shared" si="98"/>
        <v>2137</v>
      </c>
      <c r="B2138" s="44" t="s">
        <v>1101</v>
      </c>
      <c r="C2138" s="44" t="s">
        <v>42</v>
      </c>
      <c r="D2138" s="45">
        <v>8.6805555555555551E-4</v>
      </c>
      <c r="E2138" s="44"/>
      <c r="F2138" s="45">
        <f>Curso[[#This Row],[Tempo]]*$AG$4</f>
        <v>1.7215254395300376E-3</v>
      </c>
      <c r="G2138" s="46">
        <f t="shared" si="97"/>
        <v>15.360046766972706</v>
      </c>
      <c r="H2138" s="47">
        <f>_xlfn.XLOOKUP(Curso[[#This Row],[Tempo Progr Acum]],Controle[Tempo Esperado Acum],Controle[Data corrida],,1,1)</f>
        <v>44877</v>
      </c>
      <c r="I2138" s="44"/>
      <c r="J2138" s="48">
        <f ca="1">IF(Curso[[#This Row],[Data Prevista]]&gt;TODAY(),0,IF(Curso[[#This Row],[Data Prevista]]=TODAY(),3,2))</f>
        <v>0</v>
      </c>
      <c r="K2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8" s="53" t="str">
        <f>IF((Curso[[#This Row],[Estudado]]-7)&lt;$H$2,"",Curso[[#This Row],[Estudado]]-7)</f>
        <v/>
      </c>
      <c r="M2138" s="53" t="str">
        <f>IF((Curso[[#This Row],[Estudado]]-15)&lt;$H$2,"",Curso[[#This Row],[Estudado]]-15)</f>
        <v/>
      </c>
      <c r="N2138" s="53" t="str">
        <f>IF((Curso[[#This Row],[Estudado]]-30)&lt;$H$2,"",Curso[[#This Row],[Estudado]]-30)</f>
        <v/>
      </c>
      <c r="O2138" s="53" t="str">
        <f>IF((Curso[[#This Row],[Estudado]]-60)&lt;$H$2,"",Curso[[#This Row],[Estudado]]-60)</f>
        <v/>
      </c>
      <c r="P2138" s="53" t="str">
        <f>IF((Curso[[#This Row],[Estudado]]-120)&lt;$H$2,"",Curso[[#This Row],[Estudado]]-120)</f>
        <v/>
      </c>
      <c r="Q2138" s="48"/>
    </row>
    <row r="2139" spans="1:17" x14ac:dyDescent="0.25">
      <c r="A2139" s="44">
        <f t="shared" si="98"/>
        <v>2138</v>
      </c>
      <c r="B2139" s="44" t="s">
        <v>1101</v>
      </c>
      <c r="C2139" s="44" t="s">
        <v>1286</v>
      </c>
      <c r="D2139" s="45">
        <v>2.2337962962962967E-3</v>
      </c>
      <c r="E2139" s="44"/>
      <c r="F2139" s="45">
        <f>Curso[[#This Row],[Tempo]]*$AG$4</f>
        <v>4.4300587977239647E-3</v>
      </c>
      <c r="G2139" s="46">
        <f t="shared" si="97"/>
        <v>15.36447682577043</v>
      </c>
      <c r="H2139" s="47">
        <f>_xlfn.XLOOKUP(Curso[[#This Row],[Tempo Progr Acum]],Controle[Tempo Esperado Acum],Controle[Data corrida],,1,1)</f>
        <v>44877</v>
      </c>
      <c r="I2139" s="44"/>
      <c r="J2139" s="48">
        <f ca="1">IF(Curso[[#This Row],[Data Prevista]]&gt;TODAY(),0,IF(Curso[[#This Row],[Data Prevista]]=TODAY(),3,2))</f>
        <v>0</v>
      </c>
      <c r="K2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9" s="53" t="str">
        <f>IF((Curso[[#This Row],[Estudado]]-7)&lt;$H$2,"",Curso[[#This Row],[Estudado]]-7)</f>
        <v/>
      </c>
      <c r="M2139" s="53" t="str">
        <f>IF((Curso[[#This Row],[Estudado]]-15)&lt;$H$2,"",Curso[[#This Row],[Estudado]]-15)</f>
        <v/>
      </c>
      <c r="N2139" s="53" t="str">
        <f>IF((Curso[[#This Row],[Estudado]]-30)&lt;$H$2,"",Curso[[#This Row],[Estudado]]-30)</f>
        <v/>
      </c>
      <c r="O2139" s="53" t="str">
        <f>IF((Curso[[#This Row],[Estudado]]-60)&lt;$H$2,"",Curso[[#This Row],[Estudado]]-60)</f>
        <v/>
      </c>
      <c r="P2139" s="53" t="str">
        <f>IF((Curso[[#This Row],[Estudado]]-120)&lt;$H$2,"",Curso[[#This Row],[Estudado]]-120)</f>
        <v/>
      </c>
      <c r="Q2139" s="48"/>
    </row>
    <row r="2140" spans="1:17" x14ac:dyDescent="0.25">
      <c r="A2140" s="44">
        <f t="shared" si="98"/>
        <v>2139</v>
      </c>
      <c r="B2140" s="44" t="s">
        <v>1101</v>
      </c>
      <c r="C2140" s="44" t="s">
        <v>1287</v>
      </c>
      <c r="D2140" s="45">
        <v>0</v>
      </c>
      <c r="E2140" s="44" t="s">
        <v>7</v>
      </c>
      <c r="F2140" s="45">
        <f>Curso[[#This Row],[Tempo]]*$AG$4</f>
        <v>0</v>
      </c>
      <c r="G2140" s="46">
        <f t="shared" si="97"/>
        <v>15.36447682577043</v>
      </c>
      <c r="H2140" s="47">
        <f>_xlfn.XLOOKUP(Curso[[#This Row],[Tempo Progr Acum]],Controle[Tempo Esperado Acum],Controle[Data corrida],,1,1)</f>
        <v>44877</v>
      </c>
      <c r="I2140" s="44"/>
      <c r="J2140" s="48">
        <f ca="1">IF(Curso[[#This Row],[Data Prevista]]&gt;TODAY(),0,IF(Curso[[#This Row],[Data Prevista]]=TODAY(),3,2))</f>
        <v>0</v>
      </c>
      <c r="K2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0" s="53" t="str">
        <f>IF((Curso[[#This Row],[Estudado]]-7)&lt;$H$2,"",Curso[[#This Row],[Estudado]]-7)</f>
        <v/>
      </c>
      <c r="M2140" s="53" t="str">
        <f>IF((Curso[[#This Row],[Estudado]]-15)&lt;$H$2,"",Curso[[#This Row],[Estudado]]-15)</f>
        <v/>
      </c>
      <c r="N2140" s="53" t="str">
        <f>IF((Curso[[#This Row],[Estudado]]-30)&lt;$H$2,"",Curso[[#This Row],[Estudado]]-30)</f>
        <v/>
      </c>
      <c r="O2140" s="53" t="str">
        <f>IF((Curso[[#This Row],[Estudado]]-60)&lt;$H$2,"",Curso[[#This Row],[Estudado]]-60)</f>
        <v/>
      </c>
      <c r="P2140" s="53" t="str">
        <f>IF((Curso[[#This Row],[Estudado]]-120)&lt;$H$2,"",Curso[[#This Row],[Estudado]]-120)</f>
        <v/>
      </c>
      <c r="Q2140" s="48"/>
    </row>
    <row r="2141" spans="1:17" x14ac:dyDescent="0.25">
      <c r="A2141" s="44">
        <f t="shared" si="98"/>
        <v>2140</v>
      </c>
      <c r="B2141" s="44" t="s">
        <v>1101</v>
      </c>
      <c r="C2141" s="44" t="s">
        <v>1288</v>
      </c>
      <c r="D2141" s="45">
        <v>0</v>
      </c>
      <c r="E2141" s="44" t="s">
        <v>7</v>
      </c>
      <c r="F2141" s="45">
        <f>Curso[[#This Row],[Tempo]]*$AG$4</f>
        <v>0</v>
      </c>
      <c r="G2141" s="46">
        <f t="shared" si="97"/>
        <v>15.36447682577043</v>
      </c>
      <c r="H2141" s="47">
        <f>_xlfn.XLOOKUP(Curso[[#This Row],[Tempo Progr Acum]],Controle[Tempo Esperado Acum],Controle[Data corrida],,1,1)</f>
        <v>44877</v>
      </c>
      <c r="I2141" s="44"/>
      <c r="J2141" s="48">
        <f ca="1">IF(Curso[[#This Row],[Data Prevista]]&gt;TODAY(),0,IF(Curso[[#This Row],[Data Prevista]]=TODAY(),3,2))</f>
        <v>0</v>
      </c>
      <c r="K2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1" s="53" t="str">
        <f>IF((Curso[[#This Row],[Estudado]]-7)&lt;$H$2,"",Curso[[#This Row],[Estudado]]-7)</f>
        <v/>
      </c>
      <c r="M2141" s="53" t="str">
        <f>IF((Curso[[#This Row],[Estudado]]-15)&lt;$H$2,"",Curso[[#This Row],[Estudado]]-15)</f>
        <v/>
      </c>
      <c r="N2141" s="53" t="str">
        <f>IF((Curso[[#This Row],[Estudado]]-30)&lt;$H$2,"",Curso[[#This Row],[Estudado]]-30)</f>
        <v/>
      </c>
      <c r="O2141" s="53" t="str">
        <f>IF((Curso[[#This Row],[Estudado]]-60)&lt;$H$2,"",Curso[[#This Row],[Estudado]]-60)</f>
        <v/>
      </c>
      <c r="P2141" s="53" t="str">
        <f>IF((Curso[[#This Row],[Estudado]]-120)&lt;$H$2,"",Curso[[#This Row],[Estudado]]-120)</f>
        <v/>
      </c>
      <c r="Q2141" s="48"/>
    </row>
    <row r="2142" spans="1:17" x14ac:dyDescent="0.25">
      <c r="A2142" s="44">
        <f t="shared" si="98"/>
        <v>2141</v>
      </c>
      <c r="B2142" s="44" t="s">
        <v>1101</v>
      </c>
      <c r="C2142" s="44" t="s">
        <v>1289</v>
      </c>
      <c r="D2142" s="45">
        <v>0</v>
      </c>
      <c r="E2142" s="44" t="s">
        <v>7</v>
      </c>
      <c r="F2142" s="45">
        <f>Curso[[#This Row],[Tempo]]*$AG$4</f>
        <v>0</v>
      </c>
      <c r="G2142" s="46">
        <f t="shared" si="97"/>
        <v>15.36447682577043</v>
      </c>
      <c r="H2142" s="47">
        <f>_xlfn.XLOOKUP(Curso[[#This Row],[Tempo Progr Acum]],Controle[Tempo Esperado Acum],Controle[Data corrida],,1,1)</f>
        <v>44877</v>
      </c>
      <c r="I2142" s="44"/>
      <c r="J2142" s="48">
        <f ca="1">IF(Curso[[#This Row],[Data Prevista]]&gt;TODAY(),0,IF(Curso[[#This Row],[Data Prevista]]=TODAY(),3,2))</f>
        <v>0</v>
      </c>
      <c r="K2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2" s="53" t="str">
        <f>IF((Curso[[#This Row],[Estudado]]-7)&lt;$H$2,"",Curso[[#This Row],[Estudado]]-7)</f>
        <v/>
      </c>
      <c r="M2142" s="53" t="str">
        <f>IF((Curso[[#This Row],[Estudado]]-15)&lt;$H$2,"",Curso[[#This Row],[Estudado]]-15)</f>
        <v/>
      </c>
      <c r="N2142" s="53" t="str">
        <f>IF((Curso[[#This Row],[Estudado]]-30)&lt;$H$2,"",Curso[[#This Row],[Estudado]]-30)</f>
        <v/>
      </c>
      <c r="O2142" s="53" t="str">
        <f>IF((Curso[[#This Row],[Estudado]]-60)&lt;$H$2,"",Curso[[#This Row],[Estudado]]-60)</f>
        <v/>
      </c>
      <c r="P2142" s="53" t="str">
        <f>IF((Curso[[#This Row],[Estudado]]-120)&lt;$H$2,"",Curso[[#This Row],[Estudado]]-120)</f>
        <v/>
      </c>
      <c r="Q2142" s="48"/>
    </row>
    <row r="2143" spans="1:17" x14ac:dyDescent="0.25">
      <c r="A2143" s="44">
        <f t="shared" si="98"/>
        <v>2142</v>
      </c>
      <c r="B2143" s="44" t="s">
        <v>1101</v>
      </c>
      <c r="C2143" s="44" t="s">
        <v>1290</v>
      </c>
      <c r="D2143" s="45">
        <v>2.6041666666666665E-3</v>
      </c>
      <c r="E2143" s="44"/>
      <c r="F2143" s="45">
        <f>Curso[[#This Row],[Tempo]]*$AG$4</f>
        <v>5.1645763185901132E-3</v>
      </c>
      <c r="G2143" s="46">
        <f t="shared" si="97"/>
        <v>15.36964140208902</v>
      </c>
      <c r="H2143" s="47">
        <f>_xlfn.XLOOKUP(Curso[[#This Row],[Tempo Progr Acum]],Controle[Tempo Esperado Acum],Controle[Data corrida],,1,1)</f>
        <v>44877</v>
      </c>
      <c r="I2143" s="44"/>
      <c r="J2143" s="48">
        <f ca="1">IF(Curso[[#This Row],[Data Prevista]]&gt;TODAY(),0,IF(Curso[[#This Row],[Data Prevista]]=TODAY(),3,2))</f>
        <v>0</v>
      </c>
      <c r="K2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3" s="53" t="str">
        <f>IF((Curso[[#This Row],[Estudado]]-7)&lt;$H$2,"",Curso[[#This Row],[Estudado]]-7)</f>
        <v/>
      </c>
      <c r="M2143" s="53" t="str">
        <f>IF((Curso[[#This Row],[Estudado]]-15)&lt;$H$2,"",Curso[[#This Row],[Estudado]]-15)</f>
        <v/>
      </c>
      <c r="N2143" s="53" t="str">
        <f>IF((Curso[[#This Row],[Estudado]]-30)&lt;$H$2,"",Curso[[#This Row],[Estudado]]-30)</f>
        <v/>
      </c>
      <c r="O2143" s="53" t="str">
        <f>IF((Curso[[#This Row],[Estudado]]-60)&lt;$H$2,"",Curso[[#This Row],[Estudado]]-60)</f>
        <v/>
      </c>
      <c r="P2143" s="53" t="str">
        <f>IF((Curso[[#This Row],[Estudado]]-120)&lt;$H$2,"",Curso[[#This Row],[Estudado]]-120)</f>
        <v/>
      </c>
      <c r="Q2143" s="48"/>
    </row>
    <row r="2144" spans="1:17" x14ac:dyDescent="0.25">
      <c r="A2144" s="44">
        <f t="shared" si="98"/>
        <v>2143</v>
      </c>
      <c r="B2144" s="44" t="s">
        <v>1101</v>
      </c>
      <c r="C2144" s="44" t="s">
        <v>1230</v>
      </c>
      <c r="D2144" s="45">
        <v>2.4421296296296296E-3</v>
      </c>
      <c r="E2144" s="44"/>
      <c r="F2144" s="45">
        <f>Curso[[#This Row],[Tempo]]*$AG$4</f>
        <v>4.8432249032111727E-3</v>
      </c>
      <c r="G2144" s="46">
        <f t="shared" si="97"/>
        <v>15.374484626992231</v>
      </c>
      <c r="H2144" s="47">
        <f>_xlfn.XLOOKUP(Curso[[#This Row],[Tempo Progr Acum]],Controle[Tempo Esperado Acum],Controle[Data corrida],,1,1)</f>
        <v>44877</v>
      </c>
      <c r="I2144" s="44"/>
      <c r="J2144" s="48">
        <f ca="1">IF(Curso[[#This Row],[Data Prevista]]&gt;TODAY(),0,IF(Curso[[#This Row],[Data Prevista]]=TODAY(),3,2))</f>
        <v>0</v>
      </c>
      <c r="K2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4" s="53" t="str">
        <f>IF((Curso[[#This Row],[Estudado]]-7)&lt;$H$2,"",Curso[[#This Row],[Estudado]]-7)</f>
        <v/>
      </c>
      <c r="M2144" s="53" t="str">
        <f>IF((Curso[[#This Row],[Estudado]]-15)&lt;$H$2,"",Curso[[#This Row],[Estudado]]-15)</f>
        <v/>
      </c>
      <c r="N2144" s="53" t="str">
        <f>IF((Curso[[#This Row],[Estudado]]-30)&lt;$H$2,"",Curso[[#This Row],[Estudado]]-30)</f>
        <v/>
      </c>
      <c r="O2144" s="53" t="str">
        <f>IF((Curso[[#This Row],[Estudado]]-60)&lt;$H$2,"",Curso[[#This Row],[Estudado]]-60)</f>
        <v/>
      </c>
      <c r="P2144" s="53" t="str">
        <f>IF((Curso[[#This Row],[Estudado]]-120)&lt;$H$2,"",Curso[[#This Row],[Estudado]]-120)</f>
        <v/>
      </c>
      <c r="Q2144" s="48"/>
    </row>
    <row r="2145" spans="1:17" x14ac:dyDescent="0.25">
      <c r="A2145" s="44">
        <f t="shared" si="98"/>
        <v>2144</v>
      </c>
      <c r="B2145" s="44" t="s">
        <v>1101</v>
      </c>
      <c r="C2145" s="44" t="s">
        <v>1291</v>
      </c>
      <c r="D2145" s="45">
        <v>1.9907407407407408E-3</v>
      </c>
      <c r="E2145" s="44"/>
      <c r="F2145" s="45">
        <f>Curso[[#This Row],[Tempo]]*$AG$4</f>
        <v>3.9480316746555531E-3</v>
      </c>
      <c r="G2145" s="46">
        <f t="shared" si="97"/>
        <v>15.378432658666886</v>
      </c>
      <c r="H2145" s="47">
        <f>_xlfn.XLOOKUP(Curso[[#This Row],[Tempo Progr Acum]],Controle[Tempo Esperado Acum],Controle[Data corrida],,1,1)</f>
        <v>44877</v>
      </c>
      <c r="I2145" s="44"/>
      <c r="J2145" s="48">
        <f ca="1">IF(Curso[[#This Row],[Data Prevista]]&gt;TODAY(),0,IF(Curso[[#This Row],[Data Prevista]]=TODAY(),3,2))</f>
        <v>0</v>
      </c>
      <c r="K2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5" s="53" t="str">
        <f>IF((Curso[[#This Row],[Estudado]]-7)&lt;$H$2,"",Curso[[#This Row],[Estudado]]-7)</f>
        <v/>
      </c>
      <c r="M2145" s="53" t="str">
        <f>IF((Curso[[#This Row],[Estudado]]-15)&lt;$H$2,"",Curso[[#This Row],[Estudado]]-15)</f>
        <v/>
      </c>
      <c r="N2145" s="53" t="str">
        <f>IF((Curso[[#This Row],[Estudado]]-30)&lt;$H$2,"",Curso[[#This Row],[Estudado]]-30)</f>
        <v/>
      </c>
      <c r="O2145" s="53" t="str">
        <f>IF((Curso[[#This Row],[Estudado]]-60)&lt;$H$2,"",Curso[[#This Row],[Estudado]]-60)</f>
        <v/>
      </c>
      <c r="P2145" s="53" t="str">
        <f>IF((Curso[[#This Row],[Estudado]]-120)&lt;$H$2,"",Curso[[#This Row],[Estudado]]-120)</f>
        <v/>
      </c>
      <c r="Q2145" s="48"/>
    </row>
    <row r="2146" spans="1:17" x14ac:dyDescent="0.25">
      <c r="A2146" s="44">
        <f t="shared" si="98"/>
        <v>2145</v>
      </c>
      <c r="B2146" s="44" t="s">
        <v>1101</v>
      </c>
      <c r="C2146" s="44" t="s">
        <v>1292</v>
      </c>
      <c r="D2146" s="45">
        <v>3.2523148148148151E-3</v>
      </c>
      <c r="E2146" s="44"/>
      <c r="F2146" s="45">
        <f>Curso[[#This Row],[Tempo]]*$AG$4</f>
        <v>6.4499819801058754E-3</v>
      </c>
      <c r="G2146" s="46">
        <f t="shared" si="97"/>
        <v>15.384882640646993</v>
      </c>
      <c r="H2146" s="47">
        <f>_xlfn.XLOOKUP(Curso[[#This Row],[Tempo Progr Acum]],Controle[Tempo Esperado Acum],Controle[Data corrida],,1,1)</f>
        <v>44877</v>
      </c>
      <c r="I2146" s="44"/>
      <c r="J2146" s="48">
        <f ca="1">IF(Curso[[#This Row],[Data Prevista]]&gt;TODAY(),0,IF(Curso[[#This Row],[Data Prevista]]=TODAY(),3,2))</f>
        <v>0</v>
      </c>
      <c r="K2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6" s="53" t="str">
        <f>IF((Curso[[#This Row],[Estudado]]-7)&lt;$H$2,"",Curso[[#This Row],[Estudado]]-7)</f>
        <v/>
      </c>
      <c r="M2146" s="53" t="str">
        <f>IF((Curso[[#This Row],[Estudado]]-15)&lt;$H$2,"",Curso[[#This Row],[Estudado]]-15)</f>
        <v/>
      </c>
      <c r="N2146" s="53" t="str">
        <f>IF((Curso[[#This Row],[Estudado]]-30)&lt;$H$2,"",Curso[[#This Row],[Estudado]]-30)</f>
        <v/>
      </c>
      <c r="O2146" s="53" t="str">
        <f>IF((Curso[[#This Row],[Estudado]]-60)&lt;$H$2,"",Curso[[#This Row],[Estudado]]-60)</f>
        <v/>
      </c>
      <c r="P2146" s="53" t="str">
        <f>IF((Curso[[#This Row],[Estudado]]-120)&lt;$H$2,"",Curso[[#This Row],[Estudado]]-120)</f>
        <v/>
      </c>
      <c r="Q2146" s="48"/>
    </row>
    <row r="2147" spans="1:17" x14ac:dyDescent="0.25">
      <c r="A2147" s="44">
        <f t="shared" si="98"/>
        <v>2146</v>
      </c>
      <c r="B2147" s="44" t="s">
        <v>1101</v>
      </c>
      <c r="C2147" s="44" t="s">
        <v>1293</v>
      </c>
      <c r="D2147" s="45">
        <v>1.5046296296296294E-3</v>
      </c>
      <c r="E2147" s="44"/>
      <c r="F2147" s="45">
        <f>Curso[[#This Row],[Tempo]]*$AG$4</f>
        <v>2.9839774285187319E-3</v>
      </c>
      <c r="G2147" s="46">
        <f t="shared" si="97"/>
        <v>15.387866618075511</v>
      </c>
      <c r="H2147" s="47">
        <f>_xlfn.XLOOKUP(Curso[[#This Row],[Tempo Progr Acum]],Controle[Tempo Esperado Acum],Controle[Data corrida],,1,1)</f>
        <v>44879</v>
      </c>
      <c r="I2147" s="44"/>
      <c r="J2147" s="48">
        <f ca="1">IF(Curso[[#This Row],[Data Prevista]]&gt;TODAY(),0,IF(Curso[[#This Row],[Data Prevista]]=TODAY(),3,2))</f>
        <v>0</v>
      </c>
      <c r="K2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7" s="53" t="str">
        <f>IF((Curso[[#This Row],[Estudado]]-7)&lt;$H$2,"",Curso[[#This Row],[Estudado]]-7)</f>
        <v/>
      </c>
      <c r="M2147" s="53" t="str">
        <f>IF((Curso[[#This Row],[Estudado]]-15)&lt;$H$2,"",Curso[[#This Row],[Estudado]]-15)</f>
        <v/>
      </c>
      <c r="N2147" s="53" t="str">
        <f>IF((Curso[[#This Row],[Estudado]]-30)&lt;$H$2,"",Curso[[#This Row],[Estudado]]-30)</f>
        <v/>
      </c>
      <c r="O2147" s="53" t="str">
        <f>IF((Curso[[#This Row],[Estudado]]-60)&lt;$H$2,"",Curso[[#This Row],[Estudado]]-60)</f>
        <v/>
      </c>
      <c r="P2147" s="53" t="str">
        <f>IF((Curso[[#This Row],[Estudado]]-120)&lt;$H$2,"",Curso[[#This Row],[Estudado]]-120)</f>
        <v/>
      </c>
      <c r="Q2147" s="48"/>
    </row>
    <row r="2148" spans="1:17" x14ac:dyDescent="0.25">
      <c r="A2148" s="44">
        <f t="shared" si="98"/>
        <v>2147</v>
      </c>
      <c r="B2148" s="44" t="s">
        <v>1101</v>
      </c>
      <c r="C2148" s="44" t="s">
        <v>1294</v>
      </c>
      <c r="D2148" s="45">
        <v>2.2800925925925927E-3</v>
      </c>
      <c r="E2148" s="44"/>
      <c r="F2148" s="45">
        <f>Curso[[#This Row],[Tempo]]*$AG$4</f>
        <v>4.521873487832233E-3</v>
      </c>
      <c r="G2148" s="46">
        <f t="shared" si="97"/>
        <v>15.392388491563343</v>
      </c>
      <c r="H2148" s="47">
        <f>_xlfn.XLOOKUP(Curso[[#This Row],[Tempo Progr Acum]],Controle[Tempo Esperado Acum],Controle[Data corrida],,1,1)</f>
        <v>44879</v>
      </c>
      <c r="I2148" s="44"/>
      <c r="J2148" s="48">
        <f ca="1">IF(Curso[[#This Row],[Data Prevista]]&gt;TODAY(),0,IF(Curso[[#This Row],[Data Prevista]]=TODAY(),3,2))</f>
        <v>0</v>
      </c>
      <c r="K2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8" s="53" t="str">
        <f>IF((Curso[[#This Row],[Estudado]]-7)&lt;$H$2,"",Curso[[#This Row],[Estudado]]-7)</f>
        <v/>
      </c>
      <c r="M2148" s="53" t="str">
        <f>IF((Curso[[#This Row],[Estudado]]-15)&lt;$H$2,"",Curso[[#This Row],[Estudado]]-15)</f>
        <v/>
      </c>
      <c r="N2148" s="53" t="str">
        <f>IF((Curso[[#This Row],[Estudado]]-30)&lt;$H$2,"",Curso[[#This Row],[Estudado]]-30)</f>
        <v/>
      </c>
      <c r="O2148" s="53" t="str">
        <f>IF((Curso[[#This Row],[Estudado]]-60)&lt;$H$2,"",Curso[[#This Row],[Estudado]]-60)</f>
        <v/>
      </c>
      <c r="P2148" s="53" t="str">
        <f>IF((Curso[[#This Row],[Estudado]]-120)&lt;$H$2,"",Curso[[#This Row],[Estudado]]-120)</f>
        <v/>
      </c>
      <c r="Q2148" s="48"/>
    </row>
    <row r="2149" spans="1:17" x14ac:dyDescent="0.25">
      <c r="A2149" s="44">
        <f t="shared" si="98"/>
        <v>2148</v>
      </c>
      <c r="B2149" s="44" t="s">
        <v>1101</v>
      </c>
      <c r="C2149" s="44" t="s">
        <v>1295</v>
      </c>
      <c r="D2149" s="45">
        <v>5.138888888888889E-3</v>
      </c>
      <c r="E2149" s="44"/>
      <c r="F2149" s="45">
        <f>Curso[[#This Row],[Tempo]]*$AG$4</f>
        <v>1.0191430602017824E-2</v>
      </c>
      <c r="G2149" s="46">
        <f t="shared" si="97"/>
        <v>15.40257992216536</v>
      </c>
      <c r="H2149" s="47">
        <f>_xlfn.XLOOKUP(Curso[[#This Row],[Tempo Progr Acum]],Controle[Tempo Esperado Acum],Controle[Data corrida],,1,1)</f>
        <v>44879</v>
      </c>
      <c r="I2149" s="44"/>
      <c r="J2149" s="48">
        <f ca="1">IF(Curso[[#This Row],[Data Prevista]]&gt;TODAY(),0,IF(Curso[[#This Row],[Data Prevista]]=TODAY(),3,2))</f>
        <v>0</v>
      </c>
      <c r="K2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9" s="53" t="str">
        <f>IF((Curso[[#This Row],[Estudado]]-7)&lt;$H$2,"",Curso[[#This Row],[Estudado]]-7)</f>
        <v/>
      </c>
      <c r="M2149" s="53" t="str">
        <f>IF((Curso[[#This Row],[Estudado]]-15)&lt;$H$2,"",Curso[[#This Row],[Estudado]]-15)</f>
        <v/>
      </c>
      <c r="N2149" s="53" t="str">
        <f>IF((Curso[[#This Row],[Estudado]]-30)&lt;$H$2,"",Curso[[#This Row],[Estudado]]-30)</f>
        <v/>
      </c>
      <c r="O2149" s="53" t="str">
        <f>IF((Curso[[#This Row],[Estudado]]-60)&lt;$H$2,"",Curso[[#This Row],[Estudado]]-60)</f>
        <v/>
      </c>
      <c r="P2149" s="53" t="str">
        <f>IF((Curso[[#This Row],[Estudado]]-120)&lt;$H$2,"",Curso[[#This Row],[Estudado]]-120)</f>
        <v/>
      </c>
      <c r="Q2149" s="48"/>
    </row>
    <row r="2150" spans="1:17" x14ac:dyDescent="0.25">
      <c r="A2150" s="44">
        <f t="shared" si="98"/>
        <v>2149</v>
      </c>
      <c r="B2150" s="44" t="s">
        <v>1101</v>
      </c>
      <c r="C2150" s="44" t="s">
        <v>1296</v>
      </c>
      <c r="D2150" s="45">
        <v>1.8634259259259261E-3</v>
      </c>
      <c r="E2150" s="44"/>
      <c r="F2150" s="45">
        <f>Curso[[#This Row],[Tempo]]*$AG$4</f>
        <v>3.6955412768578146E-3</v>
      </c>
      <c r="G2150" s="46">
        <f t="shared" si="97"/>
        <v>15.406275463442219</v>
      </c>
      <c r="H2150" s="47">
        <f>_xlfn.XLOOKUP(Curso[[#This Row],[Tempo Progr Acum]],Controle[Tempo Esperado Acum],Controle[Data corrida],,1,1)</f>
        <v>44879</v>
      </c>
      <c r="I2150" s="44"/>
      <c r="J2150" s="48">
        <f ca="1">IF(Curso[[#This Row],[Data Prevista]]&gt;TODAY(),0,IF(Curso[[#This Row],[Data Prevista]]=TODAY(),3,2))</f>
        <v>0</v>
      </c>
      <c r="K2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0" s="53" t="str">
        <f>IF((Curso[[#This Row],[Estudado]]-7)&lt;$H$2,"",Curso[[#This Row],[Estudado]]-7)</f>
        <v/>
      </c>
      <c r="M2150" s="53" t="str">
        <f>IF((Curso[[#This Row],[Estudado]]-15)&lt;$H$2,"",Curso[[#This Row],[Estudado]]-15)</f>
        <v/>
      </c>
      <c r="N2150" s="53" t="str">
        <f>IF((Curso[[#This Row],[Estudado]]-30)&lt;$H$2,"",Curso[[#This Row],[Estudado]]-30)</f>
        <v/>
      </c>
      <c r="O2150" s="53" t="str">
        <f>IF((Curso[[#This Row],[Estudado]]-60)&lt;$H$2,"",Curso[[#This Row],[Estudado]]-60)</f>
        <v/>
      </c>
      <c r="P2150" s="53" t="str">
        <f>IF((Curso[[#This Row],[Estudado]]-120)&lt;$H$2,"",Curso[[#This Row],[Estudado]]-120)</f>
        <v/>
      </c>
      <c r="Q2150" s="48"/>
    </row>
    <row r="2151" spans="1:17" x14ac:dyDescent="0.25">
      <c r="A2151" s="44">
        <f t="shared" si="98"/>
        <v>2150</v>
      </c>
      <c r="B2151" s="44" t="s">
        <v>1101</v>
      </c>
      <c r="C2151" s="44" t="s">
        <v>1297</v>
      </c>
      <c r="D2151" s="45">
        <v>4.2708333333333339E-3</v>
      </c>
      <c r="E2151" s="44"/>
      <c r="F2151" s="45">
        <f>Curso[[#This Row],[Tempo]]*$AG$4</f>
        <v>8.4699051624877869E-3</v>
      </c>
      <c r="G2151" s="46">
        <f t="shared" si="97"/>
        <v>15.414745368604706</v>
      </c>
      <c r="H2151" s="47">
        <f>_xlfn.XLOOKUP(Curso[[#This Row],[Tempo Progr Acum]],Controle[Tempo Esperado Acum],Controle[Data corrida],,1,1)</f>
        <v>44879</v>
      </c>
      <c r="I2151" s="44"/>
      <c r="J2151" s="48">
        <f ca="1">IF(Curso[[#This Row],[Data Prevista]]&gt;TODAY(),0,IF(Curso[[#This Row],[Data Prevista]]=TODAY(),3,2))</f>
        <v>0</v>
      </c>
      <c r="K2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1" s="53" t="str">
        <f>IF((Curso[[#This Row],[Estudado]]-7)&lt;$H$2,"",Curso[[#This Row],[Estudado]]-7)</f>
        <v/>
      </c>
      <c r="M2151" s="53" t="str">
        <f>IF((Curso[[#This Row],[Estudado]]-15)&lt;$H$2,"",Curso[[#This Row],[Estudado]]-15)</f>
        <v/>
      </c>
      <c r="N2151" s="53" t="str">
        <f>IF((Curso[[#This Row],[Estudado]]-30)&lt;$H$2,"",Curso[[#This Row],[Estudado]]-30)</f>
        <v/>
      </c>
      <c r="O2151" s="53" t="str">
        <f>IF((Curso[[#This Row],[Estudado]]-60)&lt;$H$2,"",Curso[[#This Row],[Estudado]]-60)</f>
        <v/>
      </c>
      <c r="P2151" s="53" t="str">
        <f>IF((Curso[[#This Row],[Estudado]]-120)&lt;$H$2,"",Curso[[#This Row],[Estudado]]-120)</f>
        <v/>
      </c>
      <c r="Q2151" s="48"/>
    </row>
    <row r="2152" spans="1:17" x14ac:dyDescent="0.25">
      <c r="A2152" s="44">
        <f t="shared" si="98"/>
        <v>2151</v>
      </c>
      <c r="B2152" s="44" t="s">
        <v>1101</v>
      </c>
      <c r="C2152" s="44" t="s">
        <v>1298</v>
      </c>
      <c r="D2152" s="45">
        <v>2.3263888888888887E-3</v>
      </c>
      <c r="E2152" s="44"/>
      <c r="F2152" s="45">
        <f>Curso[[#This Row],[Tempo]]*$AG$4</f>
        <v>4.6136881779405003E-3</v>
      </c>
      <c r="G2152" s="46">
        <f t="shared" si="97"/>
        <v>15.419359056782646</v>
      </c>
      <c r="H2152" s="47">
        <f>_xlfn.XLOOKUP(Curso[[#This Row],[Tempo Progr Acum]],Controle[Tempo Esperado Acum],Controle[Data corrida],,1,1)</f>
        <v>44879</v>
      </c>
      <c r="I2152" s="44"/>
      <c r="J2152" s="48">
        <f ca="1">IF(Curso[[#This Row],[Data Prevista]]&gt;TODAY(),0,IF(Curso[[#This Row],[Data Prevista]]=TODAY(),3,2))</f>
        <v>0</v>
      </c>
      <c r="K2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2" s="53" t="str">
        <f>IF((Curso[[#This Row],[Estudado]]-7)&lt;$H$2,"",Curso[[#This Row],[Estudado]]-7)</f>
        <v/>
      </c>
      <c r="M2152" s="53" t="str">
        <f>IF((Curso[[#This Row],[Estudado]]-15)&lt;$H$2,"",Curso[[#This Row],[Estudado]]-15)</f>
        <v/>
      </c>
      <c r="N2152" s="53" t="str">
        <f>IF((Curso[[#This Row],[Estudado]]-30)&lt;$H$2,"",Curso[[#This Row],[Estudado]]-30)</f>
        <v/>
      </c>
      <c r="O2152" s="53" t="str">
        <f>IF((Curso[[#This Row],[Estudado]]-60)&lt;$H$2,"",Curso[[#This Row],[Estudado]]-60)</f>
        <v/>
      </c>
      <c r="P2152" s="53" t="str">
        <f>IF((Curso[[#This Row],[Estudado]]-120)&lt;$H$2,"",Curso[[#This Row],[Estudado]]-120)</f>
        <v/>
      </c>
      <c r="Q2152" s="48"/>
    </row>
    <row r="2153" spans="1:17" x14ac:dyDescent="0.25">
      <c r="A2153" s="44">
        <f t="shared" si="98"/>
        <v>2152</v>
      </c>
      <c r="B2153" s="44" t="s">
        <v>1101</v>
      </c>
      <c r="C2153" s="44" t="s">
        <v>1299</v>
      </c>
      <c r="D2153" s="45">
        <v>3.9583333333333337E-3</v>
      </c>
      <c r="E2153" s="44"/>
      <c r="F2153" s="45">
        <f>Curso[[#This Row],[Tempo]]*$AG$4</f>
        <v>7.850156004256972E-3</v>
      </c>
      <c r="G2153" s="46">
        <f t="shared" si="97"/>
        <v>15.427209212786902</v>
      </c>
      <c r="H2153" s="47">
        <f>_xlfn.XLOOKUP(Curso[[#This Row],[Tempo Progr Acum]],Controle[Tempo Esperado Acum],Controle[Data corrida],,1,1)</f>
        <v>44879</v>
      </c>
      <c r="I2153" s="44"/>
      <c r="J2153" s="48">
        <f ca="1">IF(Curso[[#This Row],[Data Prevista]]&gt;TODAY(),0,IF(Curso[[#This Row],[Data Prevista]]=TODAY(),3,2))</f>
        <v>0</v>
      </c>
      <c r="K2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3" s="53" t="str">
        <f>IF((Curso[[#This Row],[Estudado]]-7)&lt;$H$2,"",Curso[[#This Row],[Estudado]]-7)</f>
        <v/>
      </c>
      <c r="M2153" s="53" t="str">
        <f>IF((Curso[[#This Row],[Estudado]]-15)&lt;$H$2,"",Curso[[#This Row],[Estudado]]-15)</f>
        <v/>
      </c>
      <c r="N2153" s="53" t="str">
        <f>IF((Curso[[#This Row],[Estudado]]-30)&lt;$H$2,"",Curso[[#This Row],[Estudado]]-30)</f>
        <v/>
      </c>
      <c r="O2153" s="53" t="str">
        <f>IF((Curso[[#This Row],[Estudado]]-60)&lt;$H$2,"",Curso[[#This Row],[Estudado]]-60)</f>
        <v/>
      </c>
      <c r="P2153" s="53" t="str">
        <f>IF((Curso[[#This Row],[Estudado]]-120)&lt;$H$2,"",Curso[[#This Row],[Estudado]]-120)</f>
        <v/>
      </c>
      <c r="Q2153" s="48"/>
    </row>
    <row r="2154" spans="1:17" x14ac:dyDescent="0.25">
      <c r="A2154" s="44">
        <f t="shared" si="98"/>
        <v>2153</v>
      </c>
      <c r="B2154" s="44" t="s">
        <v>1101</v>
      </c>
      <c r="C2154" s="44" t="s">
        <v>1300</v>
      </c>
      <c r="D2154" s="45">
        <v>8.6805555555555551E-4</v>
      </c>
      <c r="E2154" s="44"/>
      <c r="F2154" s="45">
        <f>Curso[[#This Row],[Tempo]]*$AG$4</f>
        <v>1.7215254395300376E-3</v>
      </c>
      <c r="G2154" s="46">
        <f t="shared" si="97"/>
        <v>15.428930738226432</v>
      </c>
      <c r="H2154" s="47">
        <f>_xlfn.XLOOKUP(Curso[[#This Row],[Tempo Progr Acum]],Controle[Tempo Esperado Acum],Controle[Data corrida],,1,1)</f>
        <v>44879</v>
      </c>
      <c r="I2154" s="44"/>
      <c r="J2154" s="48">
        <f ca="1">IF(Curso[[#This Row],[Data Prevista]]&gt;TODAY(),0,IF(Curso[[#This Row],[Data Prevista]]=TODAY(),3,2))</f>
        <v>0</v>
      </c>
      <c r="K2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4" s="53" t="str">
        <f>IF((Curso[[#This Row],[Estudado]]-7)&lt;$H$2,"",Curso[[#This Row],[Estudado]]-7)</f>
        <v/>
      </c>
      <c r="M2154" s="53" t="str">
        <f>IF((Curso[[#This Row],[Estudado]]-15)&lt;$H$2,"",Curso[[#This Row],[Estudado]]-15)</f>
        <v/>
      </c>
      <c r="N2154" s="53" t="str">
        <f>IF((Curso[[#This Row],[Estudado]]-30)&lt;$H$2,"",Curso[[#This Row],[Estudado]]-30)</f>
        <v/>
      </c>
      <c r="O2154" s="53" t="str">
        <f>IF((Curso[[#This Row],[Estudado]]-60)&lt;$H$2,"",Curso[[#This Row],[Estudado]]-60)</f>
        <v/>
      </c>
      <c r="P2154" s="53" t="str">
        <f>IF((Curso[[#This Row],[Estudado]]-120)&lt;$H$2,"",Curso[[#This Row],[Estudado]]-120)</f>
        <v/>
      </c>
      <c r="Q2154" s="48"/>
    </row>
    <row r="2155" spans="1:17" x14ac:dyDescent="0.25">
      <c r="A2155" s="44">
        <f t="shared" si="98"/>
        <v>2154</v>
      </c>
      <c r="B2155" s="44" t="s">
        <v>1101</v>
      </c>
      <c r="C2155" s="44" t="s">
        <v>1301</v>
      </c>
      <c r="D2155" s="45">
        <v>2.3495370370370371E-3</v>
      </c>
      <c r="E2155" s="44"/>
      <c r="F2155" s="45">
        <f>Curso[[#This Row],[Tempo]]*$AG$4</f>
        <v>4.6595955229946353E-3</v>
      </c>
      <c r="G2155" s="46">
        <f t="shared" si="97"/>
        <v>15.433590333749427</v>
      </c>
      <c r="H2155" s="47">
        <f>_xlfn.XLOOKUP(Curso[[#This Row],[Tempo Progr Acum]],Controle[Tempo Esperado Acum],Controle[Data corrida],,1,1)</f>
        <v>44879</v>
      </c>
      <c r="I2155" s="44"/>
      <c r="J2155" s="48">
        <f ca="1">IF(Curso[[#This Row],[Data Prevista]]&gt;TODAY(),0,IF(Curso[[#This Row],[Data Prevista]]=TODAY(),3,2))</f>
        <v>0</v>
      </c>
      <c r="K2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5" s="53" t="str">
        <f>IF((Curso[[#This Row],[Estudado]]-7)&lt;$H$2,"",Curso[[#This Row],[Estudado]]-7)</f>
        <v/>
      </c>
      <c r="M2155" s="53" t="str">
        <f>IF((Curso[[#This Row],[Estudado]]-15)&lt;$H$2,"",Curso[[#This Row],[Estudado]]-15)</f>
        <v/>
      </c>
      <c r="N2155" s="53" t="str">
        <f>IF((Curso[[#This Row],[Estudado]]-30)&lt;$H$2,"",Curso[[#This Row],[Estudado]]-30)</f>
        <v/>
      </c>
      <c r="O2155" s="53" t="str">
        <f>IF((Curso[[#This Row],[Estudado]]-60)&lt;$H$2,"",Curso[[#This Row],[Estudado]]-60)</f>
        <v/>
      </c>
      <c r="P2155" s="53" t="str">
        <f>IF((Curso[[#This Row],[Estudado]]-120)&lt;$H$2,"",Curso[[#This Row],[Estudado]]-120)</f>
        <v/>
      </c>
      <c r="Q2155" s="48"/>
    </row>
    <row r="2156" spans="1:17" x14ac:dyDescent="0.25">
      <c r="A2156" s="44">
        <f t="shared" si="98"/>
        <v>2155</v>
      </c>
      <c r="B2156" s="44" t="s">
        <v>1101</v>
      </c>
      <c r="C2156" s="44" t="s">
        <v>1302</v>
      </c>
      <c r="D2156" s="45">
        <v>6.8287037037037025E-4</v>
      </c>
      <c r="E2156" s="44"/>
      <c r="F2156" s="45">
        <f>Curso[[#This Row],[Tempo]]*$AG$4</f>
        <v>1.3542666790969627E-3</v>
      </c>
      <c r="G2156" s="46">
        <f t="shared" si="97"/>
        <v>15.434944600428524</v>
      </c>
      <c r="H2156" s="47">
        <f>_xlfn.XLOOKUP(Curso[[#This Row],[Tempo Progr Acum]],Controle[Tempo Esperado Acum],Controle[Data corrida],,1,1)</f>
        <v>44879</v>
      </c>
      <c r="I2156" s="44"/>
      <c r="J2156" s="48">
        <f ca="1">IF(Curso[[#This Row],[Data Prevista]]&gt;TODAY(),0,IF(Curso[[#This Row],[Data Prevista]]=TODAY(),3,2))</f>
        <v>0</v>
      </c>
      <c r="K2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6" s="53" t="str">
        <f>IF((Curso[[#This Row],[Estudado]]-7)&lt;$H$2,"",Curso[[#This Row],[Estudado]]-7)</f>
        <v/>
      </c>
      <c r="M2156" s="53" t="str">
        <f>IF((Curso[[#This Row],[Estudado]]-15)&lt;$H$2,"",Curso[[#This Row],[Estudado]]-15)</f>
        <v/>
      </c>
      <c r="N2156" s="53" t="str">
        <f>IF((Curso[[#This Row],[Estudado]]-30)&lt;$H$2,"",Curso[[#This Row],[Estudado]]-30)</f>
        <v/>
      </c>
      <c r="O2156" s="53" t="str">
        <f>IF((Curso[[#This Row],[Estudado]]-60)&lt;$H$2,"",Curso[[#This Row],[Estudado]]-60)</f>
        <v/>
      </c>
      <c r="P2156" s="53" t="str">
        <f>IF((Curso[[#This Row],[Estudado]]-120)&lt;$H$2,"",Curso[[#This Row],[Estudado]]-120)</f>
        <v/>
      </c>
      <c r="Q2156" s="48"/>
    </row>
    <row r="2157" spans="1:17" x14ac:dyDescent="0.25">
      <c r="A2157" s="44">
        <f t="shared" si="98"/>
        <v>2156</v>
      </c>
      <c r="B2157" s="44" t="s">
        <v>1101</v>
      </c>
      <c r="C2157" s="44" t="s">
        <v>1303</v>
      </c>
      <c r="D2157" s="45">
        <v>4.2939814814814811E-3</v>
      </c>
      <c r="E2157" s="44"/>
      <c r="F2157" s="45">
        <f>Curso[[#This Row],[Tempo]]*$AG$4</f>
        <v>8.5158125075419193E-3</v>
      </c>
      <c r="G2157" s="46">
        <f t="shared" si="97"/>
        <v>15.443460412936066</v>
      </c>
      <c r="H2157" s="47">
        <f>_xlfn.XLOOKUP(Curso[[#This Row],[Tempo Progr Acum]],Controle[Tempo Esperado Acum],Controle[Data corrida],,1,1)</f>
        <v>44879</v>
      </c>
      <c r="I2157" s="44"/>
      <c r="J2157" s="48">
        <f ca="1">IF(Curso[[#This Row],[Data Prevista]]&gt;TODAY(),0,IF(Curso[[#This Row],[Data Prevista]]=TODAY(),3,2))</f>
        <v>0</v>
      </c>
      <c r="K2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7" s="53" t="str">
        <f>IF((Curso[[#This Row],[Estudado]]-7)&lt;$H$2,"",Curso[[#This Row],[Estudado]]-7)</f>
        <v/>
      </c>
      <c r="M2157" s="53" t="str">
        <f>IF((Curso[[#This Row],[Estudado]]-15)&lt;$H$2,"",Curso[[#This Row],[Estudado]]-15)</f>
        <v/>
      </c>
      <c r="N2157" s="53" t="str">
        <f>IF((Curso[[#This Row],[Estudado]]-30)&lt;$H$2,"",Curso[[#This Row],[Estudado]]-30)</f>
        <v/>
      </c>
      <c r="O2157" s="53" t="str">
        <f>IF((Curso[[#This Row],[Estudado]]-60)&lt;$H$2,"",Curso[[#This Row],[Estudado]]-60)</f>
        <v/>
      </c>
      <c r="P2157" s="53" t="str">
        <f>IF((Curso[[#This Row],[Estudado]]-120)&lt;$H$2,"",Curso[[#This Row],[Estudado]]-120)</f>
        <v/>
      </c>
      <c r="Q2157" s="48"/>
    </row>
    <row r="2158" spans="1:17" x14ac:dyDescent="0.25">
      <c r="A2158" s="44">
        <f t="shared" si="98"/>
        <v>2157</v>
      </c>
      <c r="B2158" s="44" t="s">
        <v>1101</v>
      </c>
      <c r="C2158" s="44" t="s">
        <v>1304</v>
      </c>
      <c r="D2158" s="45">
        <v>2.8703703703703708E-3</v>
      </c>
      <c r="E2158" s="44"/>
      <c r="F2158" s="45">
        <f>Curso[[#This Row],[Tempo]]*$AG$4</f>
        <v>5.692510786712659E-3</v>
      </c>
      <c r="G2158" s="46">
        <f t="shared" si="97"/>
        <v>15.449152923722778</v>
      </c>
      <c r="H2158" s="47">
        <f>_xlfn.XLOOKUP(Curso[[#This Row],[Tempo Progr Acum]],Controle[Tempo Esperado Acum],Controle[Data corrida],,1,1)</f>
        <v>44879</v>
      </c>
      <c r="I2158" s="44"/>
      <c r="J2158" s="48">
        <f ca="1">IF(Curso[[#This Row],[Data Prevista]]&gt;TODAY(),0,IF(Curso[[#This Row],[Data Prevista]]=TODAY(),3,2))</f>
        <v>0</v>
      </c>
      <c r="K2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8" s="53" t="str">
        <f>IF((Curso[[#This Row],[Estudado]]-7)&lt;$H$2,"",Curso[[#This Row],[Estudado]]-7)</f>
        <v/>
      </c>
      <c r="M2158" s="53" t="str">
        <f>IF((Curso[[#This Row],[Estudado]]-15)&lt;$H$2,"",Curso[[#This Row],[Estudado]]-15)</f>
        <v/>
      </c>
      <c r="N2158" s="53" t="str">
        <f>IF((Curso[[#This Row],[Estudado]]-30)&lt;$H$2,"",Curso[[#This Row],[Estudado]]-30)</f>
        <v/>
      </c>
      <c r="O2158" s="53" t="str">
        <f>IF((Curso[[#This Row],[Estudado]]-60)&lt;$H$2,"",Curso[[#This Row],[Estudado]]-60)</f>
        <v/>
      </c>
      <c r="P2158" s="53" t="str">
        <f>IF((Curso[[#This Row],[Estudado]]-120)&lt;$H$2,"",Curso[[#This Row],[Estudado]]-120)</f>
        <v/>
      </c>
      <c r="Q2158" s="48"/>
    </row>
    <row r="2159" spans="1:17" x14ac:dyDescent="0.25">
      <c r="A2159" s="44">
        <f t="shared" si="98"/>
        <v>2158</v>
      </c>
      <c r="B2159" s="44" t="s">
        <v>1101</v>
      </c>
      <c r="C2159" s="44" t="s">
        <v>1305</v>
      </c>
      <c r="D2159" s="45">
        <v>7.0254629629629634E-3</v>
      </c>
      <c r="E2159" s="44"/>
      <c r="F2159" s="45">
        <f>Curso[[#This Row],[Tempo]]*$AG$4</f>
        <v>1.3932879223929773E-2</v>
      </c>
      <c r="G2159" s="46">
        <f t="shared" si="97"/>
        <v>15.463085802946708</v>
      </c>
      <c r="H2159" s="47">
        <f>_xlfn.XLOOKUP(Curso[[#This Row],[Tempo Progr Acum]],Controle[Tempo Esperado Acum],Controle[Data corrida],,1,1)</f>
        <v>44879</v>
      </c>
      <c r="I2159" s="44"/>
      <c r="J2159" s="48">
        <f ca="1">IF(Curso[[#This Row],[Data Prevista]]&gt;TODAY(),0,IF(Curso[[#This Row],[Data Prevista]]=TODAY(),3,2))</f>
        <v>0</v>
      </c>
      <c r="K2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9" s="53" t="str">
        <f>IF((Curso[[#This Row],[Estudado]]-7)&lt;$H$2,"",Curso[[#This Row],[Estudado]]-7)</f>
        <v/>
      </c>
      <c r="M2159" s="53" t="str">
        <f>IF((Curso[[#This Row],[Estudado]]-15)&lt;$H$2,"",Curso[[#This Row],[Estudado]]-15)</f>
        <v/>
      </c>
      <c r="N2159" s="53" t="str">
        <f>IF((Curso[[#This Row],[Estudado]]-30)&lt;$H$2,"",Curso[[#This Row],[Estudado]]-30)</f>
        <v/>
      </c>
      <c r="O2159" s="53" t="str">
        <f>IF((Curso[[#This Row],[Estudado]]-60)&lt;$H$2,"",Curso[[#This Row],[Estudado]]-60)</f>
        <v/>
      </c>
      <c r="P2159" s="53" t="str">
        <f>IF((Curso[[#This Row],[Estudado]]-120)&lt;$H$2,"",Curso[[#This Row],[Estudado]]-120)</f>
        <v/>
      </c>
      <c r="Q2159" s="48"/>
    </row>
    <row r="2160" spans="1:17" x14ac:dyDescent="0.25">
      <c r="A2160" s="44">
        <f t="shared" si="98"/>
        <v>2159</v>
      </c>
      <c r="B2160" s="44" t="s">
        <v>1101</v>
      </c>
      <c r="C2160" s="44" t="s">
        <v>1306</v>
      </c>
      <c r="D2160" s="45">
        <v>1.4930555555555556E-3</v>
      </c>
      <c r="E2160" s="44"/>
      <c r="F2160" s="45">
        <f>Curso[[#This Row],[Tempo]]*$AG$4</f>
        <v>2.9610237559916652E-3</v>
      </c>
      <c r="G2160" s="46">
        <f t="shared" si="97"/>
        <v>15.4660468267027</v>
      </c>
      <c r="H2160" s="47">
        <f>_xlfn.XLOOKUP(Curso[[#This Row],[Tempo Progr Acum]],Controle[Tempo Esperado Acum],Controle[Data corrida],,1,1)</f>
        <v>44879</v>
      </c>
      <c r="I2160" s="44"/>
      <c r="J2160" s="48">
        <f ca="1">IF(Curso[[#This Row],[Data Prevista]]&gt;TODAY(),0,IF(Curso[[#This Row],[Data Prevista]]=TODAY(),3,2))</f>
        <v>0</v>
      </c>
      <c r="K2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0" s="53" t="str">
        <f>IF((Curso[[#This Row],[Estudado]]-7)&lt;$H$2,"",Curso[[#This Row],[Estudado]]-7)</f>
        <v/>
      </c>
      <c r="M2160" s="53" t="str">
        <f>IF((Curso[[#This Row],[Estudado]]-15)&lt;$H$2,"",Curso[[#This Row],[Estudado]]-15)</f>
        <v/>
      </c>
      <c r="N2160" s="53" t="str">
        <f>IF((Curso[[#This Row],[Estudado]]-30)&lt;$H$2,"",Curso[[#This Row],[Estudado]]-30)</f>
        <v/>
      </c>
      <c r="O2160" s="53" t="str">
        <f>IF((Curso[[#This Row],[Estudado]]-60)&lt;$H$2,"",Curso[[#This Row],[Estudado]]-60)</f>
        <v/>
      </c>
      <c r="P2160" s="53" t="str">
        <f>IF((Curso[[#This Row],[Estudado]]-120)&lt;$H$2,"",Curso[[#This Row],[Estudado]]-120)</f>
        <v/>
      </c>
      <c r="Q2160" s="48"/>
    </row>
    <row r="2161" spans="1:17" x14ac:dyDescent="0.25">
      <c r="A2161" s="44">
        <f t="shared" si="98"/>
        <v>2160</v>
      </c>
      <c r="B2161" s="44" t="s">
        <v>1101</v>
      </c>
      <c r="C2161" s="44" t="s">
        <v>1307</v>
      </c>
      <c r="D2161" s="45">
        <v>2.1180555555555553E-3</v>
      </c>
      <c r="E2161" s="44"/>
      <c r="F2161" s="45">
        <f>Curso[[#This Row],[Tempo]]*$AG$4</f>
        <v>4.2005220724532916E-3</v>
      </c>
      <c r="G2161" s="46">
        <f t="shared" si="97"/>
        <v>15.470247348775153</v>
      </c>
      <c r="H2161" s="47">
        <f>_xlfn.XLOOKUP(Curso[[#This Row],[Tempo Progr Acum]],Controle[Tempo Esperado Acum],Controle[Data corrida],,1,1)</f>
        <v>44879</v>
      </c>
      <c r="I2161" s="44"/>
      <c r="J2161" s="48">
        <f ca="1">IF(Curso[[#This Row],[Data Prevista]]&gt;TODAY(),0,IF(Curso[[#This Row],[Data Prevista]]=TODAY(),3,2))</f>
        <v>0</v>
      </c>
      <c r="K2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1" s="53" t="str">
        <f>IF((Curso[[#This Row],[Estudado]]-7)&lt;$H$2,"",Curso[[#This Row],[Estudado]]-7)</f>
        <v/>
      </c>
      <c r="M2161" s="53" t="str">
        <f>IF((Curso[[#This Row],[Estudado]]-15)&lt;$H$2,"",Curso[[#This Row],[Estudado]]-15)</f>
        <v/>
      </c>
      <c r="N2161" s="53" t="str">
        <f>IF((Curso[[#This Row],[Estudado]]-30)&lt;$H$2,"",Curso[[#This Row],[Estudado]]-30)</f>
        <v/>
      </c>
      <c r="O2161" s="53" t="str">
        <f>IF((Curso[[#This Row],[Estudado]]-60)&lt;$H$2,"",Curso[[#This Row],[Estudado]]-60)</f>
        <v/>
      </c>
      <c r="P2161" s="53" t="str">
        <f>IF((Curso[[#This Row],[Estudado]]-120)&lt;$H$2,"",Curso[[#This Row],[Estudado]]-120)</f>
        <v/>
      </c>
      <c r="Q2161" s="48"/>
    </row>
    <row r="2162" spans="1:17" x14ac:dyDescent="0.25">
      <c r="A2162" s="44">
        <f t="shared" si="98"/>
        <v>2161</v>
      </c>
      <c r="B2162" s="44" t="s">
        <v>1101</v>
      </c>
      <c r="C2162" s="44" t="s">
        <v>1308</v>
      </c>
      <c r="D2162" s="45">
        <v>1.6319444444444445E-3</v>
      </c>
      <c r="E2162" s="44"/>
      <c r="F2162" s="45">
        <f>Curso[[#This Row],[Tempo]]*$AG$4</f>
        <v>3.2364678263164712E-3</v>
      </c>
      <c r="G2162" s="46">
        <f t="shared" si="97"/>
        <v>15.473483816601469</v>
      </c>
      <c r="H2162" s="47">
        <f>_xlfn.XLOOKUP(Curso[[#This Row],[Tempo Progr Acum]],Controle[Tempo Esperado Acum],Controle[Data corrida],,1,1)</f>
        <v>44880</v>
      </c>
      <c r="I2162" s="44"/>
      <c r="J2162" s="48">
        <f ca="1">IF(Curso[[#This Row],[Data Prevista]]&gt;TODAY(),0,IF(Curso[[#This Row],[Data Prevista]]=TODAY(),3,2))</f>
        <v>0</v>
      </c>
      <c r="K2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2" s="53" t="str">
        <f>IF((Curso[[#This Row],[Estudado]]-7)&lt;$H$2,"",Curso[[#This Row],[Estudado]]-7)</f>
        <v/>
      </c>
      <c r="M2162" s="53" t="str">
        <f>IF((Curso[[#This Row],[Estudado]]-15)&lt;$H$2,"",Curso[[#This Row],[Estudado]]-15)</f>
        <v/>
      </c>
      <c r="N2162" s="53" t="str">
        <f>IF((Curso[[#This Row],[Estudado]]-30)&lt;$H$2,"",Curso[[#This Row],[Estudado]]-30)</f>
        <v/>
      </c>
      <c r="O2162" s="53" t="str">
        <f>IF((Curso[[#This Row],[Estudado]]-60)&lt;$H$2,"",Curso[[#This Row],[Estudado]]-60)</f>
        <v/>
      </c>
      <c r="P2162" s="53" t="str">
        <f>IF((Curso[[#This Row],[Estudado]]-120)&lt;$H$2,"",Curso[[#This Row],[Estudado]]-120)</f>
        <v/>
      </c>
      <c r="Q2162" s="48"/>
    </row>
    <row r="2163" spans="1:17" x14ac:dyDescent="0.25">
      <c r="A2163" s="44">
        <f t="shared" si="98"/>
        <v>2162</v>
      </c>
      <c r="B2163" s="44" t="s">
        <v>1101</v>
      </c>
      <c r="C2163" s="44" t="s">
        <v>1309</v>
      </c>
      <c r="D2163" s="45">
        <v>4.7106481481481478E-3</v>
      </c>
      <c r="E2163" s="44"/>
      <c r="F2163" s="45">
        <f>Curso[[#This Row],[Tempo]]*$AG$4</f>
        <v>9.3421447185163368E-3</v>
      </c>
      <c r="G2163" s="46">
        <f t="shared" si="97"/>
        <v>15.482825961319985</v>
      </c>
      <c r="H2163" s="47">
        <f>_xlfn.XLOOKUP(Curso[[#This Row],[Tempo Progr Acum]],Controle[Tempo Esperado Acum],Controle[Data corrida],,1,1)</f>
        <v>44880</v>
      </c>
      <c r="I2163" s="44"/>
      <c r="J2163" s="48">
        <f ca="1">IF(Curso[[#This Row],[Data Prevista]]&gt;TODAY(),0,IF(Curso[[#This Row],[Data Prevista]]=TODAY(),3,2))</f>
        <v>0</v>
      </c>
      <c r="K2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3" s="53" t="str">
        <f>IF((Curso[[#This Row],[Estudado]]-7)&lt;$H$2,"",Curso[[#This Row],[Estudado]]-7)</f>
        <v/>
      </c>
      <c r="M2163" s="53" t="str">
        <f>IF((Curso[[#This Row],[Estudado]]-15)&lt;$H$2,"",Curso[[#This Row],[Estudado]]-15)</f>
        <v/>
      </c>
      <c r="N2163" s="53" t="str">
        <f>IF((Curso[[#This Row],[Estudado]]-30)&lt;$H$2,"",Curso[[#This Row],[Estudado]]-30)</f>
        <v/>
      </c>
      <c r="O2163" s="53" t="str">
        <f>IF((Curso[[#This Row],[Estudado]]-60)&lt;$H$2,"",Curso[[#This Row],[Estudado]]-60)</f>
        <v/>
      </c>
      <c r="P2163" s="53" t="str">
        <f>IF((Curso[[#This Row],[Estudado]]-120)&lt;$H$2,"",Curso[[#This Row],[Estudado]]-120)</f>
        <v/>
      </c>
      <c r="Q2163" s="48"/>
    </row>
    <row r="2164" spans="1:17" x14ac:dyDescent="0.25">
      <c r="A2164" s="44">
        <f t="shared" si="98"/>
        <v>2163</v>
      </c>
      <c r="B2164" s="44" t="s">
        <v>1101</v>
      </c>
      <c r="C2164" s="44" t="s">
        <v>1095</v>
      </c>
      <c r="D2164" s="45">
        <v>1.5624999999999999E-3</v>
      </c>
      <c r="E2164" s="44"/>
      <c r="F2164" s="45">
        <f>Curso[[#This Row],[Tempo]]*$AG$4</f>
        <v>3.0987457911540676E-3</v>
      </c>
      <c r="G2164" s="46">
        <f t="shared" si="97"/>
        <v>15.48592470711114</v>
      </c>
      <c r="H2164" s="47">
        <f>_xlfn.XLOOKUP(Curso[[#This Row],[Tempo Progr Acum]],Controle[Tempo Esperado Acum],Controle[Data corrida],,1,1)</f>
        <v>44880</v>
      </c>
      <c r="I2164" s="44"/>
      <c r="J2164" s="48">
        <f ca="1">IF(Curso[[#This Row],[Data Prevista]]&gt;TODAY(),0,IF(Curso[[#This Row],[Data Prevista]]=TODAY(),3,2))</f>
        <v>0</v>
      </c>
      <c r="K2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4" s="53" t="str">
        <f>IF((Curso[[#This Row],[Estudado]]-7)&lt;$H$2,"",Curso[[#This Row],[Estudado]]-7)</f>
        <v/>
      </c>
      <c r="M2164" s="53" t="str">
        <f>IF((Curso[[#This Row],[Estudado]]-15)&lt;$H$2,"",Curso[[#This Row],[Estudado]]-15)</f>
        <v/>
      </c>
      <c r="N2164" s="53" t="str">
        <f>IF((Curso[[#This Row],[Estudado]]-30)&lt;$H$2,"",Curso[[#This Row],[Estudado]]-30)</f>
        <v/>
      </c>
      <c r="O2164" s="53" t="str">
        <f>IF((Curso[[#This Row],[Estudado]]-60)&lt;$H$2,"",Curso[[#This Row],[Estudado]]-60)</f>
        <v/>
      </c>
      <c r="P2164" s="53" t="str">
        <f>IF((Curso[[#This Row],[Estudado]]-120)&lt;$H$2,"",Curso[[#This Row],[Estudado]]-120)</f>
        <v/>
      </c>
      <c r="Q2164" s="48"/>
    </row>
    <row r="2165" spans="1:17" x14ac:dyDescent="0.25">
      <c r="A2165" s="44">
        <f t="shared" si="98"/>
        <v>2164</v>
      </c>
      <c r="B2165" s="44" t="s">
        <v>1101</v>
      </c>
      <c r="C2165" s="44" t="s">
        <v>70</v>
      </c>
      <c r="D2165" s="45">
        <v>0</v>
      </c>
      <c r="E2165" s="44" t="s">
        <v>7</v>
      </c>
      <c r="F2165" s="45">
        <f>Curso[[#This Row],[Tempo]]*$AG$4</f>
        <v>0</v>
      </c>
      <c r="G2165" s="46">
        <f t="shared" si="97"/>
        <v>15.48592470711114</v>
      </c>
      <c r="H2165" s="47">
        <f>_xlfn.XLOOKUP(Curso[[#This Row],[Tempo Progr Acum]],Controle[Tempo Esperado Acum],Controle[Data corrida],,1,1)</f>
        <v>44880</v>
      </c>
      <c r="I2165" s="44"/>
      <c r="J2165" s="48">
        <f ca="1">IF(Curso[[#This Row],[Data Prevista]]&gt;TODAY(),0,IF(Curso[[#This Row],[Data Prevista]]=TODAY(),3,2))</f>
        <v>0</v>
      </c>
      <c r="K2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5" s="53" t="str">
        <f>IF((Curso[[#This Row],[Estudado]]-7)&lt;$H$2,"",Curso[[#This Row],[Estudado]]-7)</f>
        <v/>
      </c>
      <c r="M2165" s="53" t="str">
        <f>IF((Curso[[#This Row],[Estudado]]-15)&lt;$H$2,"",Curso[[#This Row],[Estudado]]-15)</f>
        <v/>
      </c>
      <c r="N2165" s="53" t="str">
        <f>IF((Curso[[#This Row],[Estudado]]-30)&lt;$H$2,"",Curso[[#This Row],[Estudado]]-30)</f>
        <v/>
      </c>
      <c r="O2165" s="53" t="str">
        <f>IF((Curso[[#This Row],[Estudado]]-60)&lt;$H$2,"",Curso[[#This Row],[Estudado]]-60)</f>
        <v/>
      </c>
      <c r="P2165" s="53" t="str">
        <f>IF((Curso[[#This Row],[Estudado]]-120)&lt;$H$2,"",Curso[[#This Row],[Estudado]]-120)</f>
        <v/>
      </c>
      <c r="Q2165" s="48"/>
    </row>
    <row r="2166" spans="1:17" x14ac:dyDescent="0.25">
      <c r="A2166" s="44">
        <f t="shared" si="98"/>
        <v>2165</v>
      </c>
      <c r="B2166" s="44" t="s">
        <v>1101</v>
      </c>
      <c r="C2166" s="44" t="s">
        <v>39</v>
      </c>
      <c r="D2166" s="45">
        <v>0</v>
      </c>
      <c r="E2166" s="44" t="s">
        <v>7</v>
      </c>
      <c r="F2166" s="45">
        <f>Curso[[#This Row],[Tempo]]*$AG$4</f>
        <v>0</v>
      </c>
      <c r="G2166" s="46">
        <f t="shared" si="97"/>
        <v>15.48592470711114</v>
      </c>
      <c r="H2166" s="47">
        <f>_xlfn.XLOOKUP(Curso[[#This Row],[Tempo Progr Acum]],Controle[Tempo Esperado Acum],Controle[Data corrida],,1,1)</f>
        <v>44880</v>
      </c>
      <c r="I2166" s="44"/>
      <c r="J2166" s="48">
        <f ca="1">IF(Curso[[#This Row],[Data Prevista]]&gt;TODAY(),0,IF(Curso[[#This Row],[Data Prevista]]=TODAY(),3,2))</f>
        <v>0</v>
      </c>
      <c r="K2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6" s="53" t="str">
        <f>IF((Curso[[#This Row],[Estudado]]-7)&lt;$H$2,"",Curso[[#This Row],[Estudado]]-7)</f>
        <v/>
      </c>
      <c r="M2166" s="53" t="str">
        <f>IF((Curso[[#This Row],[Estudado]]-15)&lt;$H$2,"",Curso[[#This Row],[Estudado]]-15)</f>
        <v/>
      </c>
      <c r="N2166" s="53" t="str">
        <f>IF((Curso[[#This Row],[Estudado]]-30)&lt;$H$2,"",Curso[[#This Row],[Estudado]]-30)</f>
        <v/>
      </c>
      <c r="O2166" s="53" t="str">
        <f>IF((Curso[[#This Row],[Estudado]]-60)&lt;$H$2,"",Curso[[#This Row],[Estudado]]-60)</f>
        <v/>
      </c>
      <c r="P2166" s="53" t="str">
        <f>IF((Curso[[#This Row],[Estudado]]-120)&lt;$H$2,"",Curso[[#This Row],[Estudado]]-120)</f>
        <v/>
      </c>
      <c r="Q2166" s="48"/>
    </row>
    <row r="2167" spans="1:17" x14ac:dyDescent="0.25">
      <c r="A2167" s="44">
        <f t="shared" si="98"/>
        <v>2166</v>
      </c>
      <c r="B2167" s="44" t="s">
        <v>1101</v>
      </c>
      <c r="C2167" s="44" t="s">
        <v>42</v>
      </c>
      <c r="D2167" s="45">
        <v>8.7962962962962962E-4</v>
      </c>
      <c r="E2167" s="44"/>
      <c r="F2167" s="45">
        <f>Curso[[#This Row],[Tempo]]*$AG$4</f>
        <v>1.7444791120571049E-3</v>
      </c>
      <c r="G2167" s="46">
        <f t="shared" si="97"/>
        <v>15.487669186223197</v>
      </c>
      <c r="H2167" s="47">
        <f>_xlfn.XLOOKUP(Curso[[#This Row],[Tempo Progr Acum]],Controle[Tempo Esperado Acum],Controle[Data corrida],,1,1)</f>
        <v>44880</v>
      </c>
      <c r="I2167" s="44"/>
      <c r="J2167" s="48">
        <f ca="1">IF(Curso[[#This Row],[Data Prevista]]&gt;TODAY(),0,IF(Curso[[#This Row],[Data Prevista]]=TODAY(),3,2))</f>
        <v>0</v>
      </c>
      <c r="K2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7" s="53" t="str">
        <f>IF((Curso[[#This Row],[Estudado]]-7)&lt;$H$2,"",Curso[[#This Row],[Estudado]]-7)</f>
        <v/>
      </c>
      <c r="M2167" s="53" t="str">
        <f>IF((Curso[[#This Row],[Estudado]]-15)&lt;$H$2,"",Curso[[#This Row],[Estudado]]-15)</f>
        <v/>
      </c>
      <c r="N2167" s="53" t="str">
        <f>IF((Curso[[#This Row],[Estudado]]-30)&lt;$H$2,"",Curso[[#This Row],[Estudado]]-30)</f>
        <v/>
      </c>
      <c r="O2167" s="53" t="str">
        <f>IF((Curso[[#This Row],[Estudado]]-60)&lt;$H$2,"",Curso[[#This Row],[Estudado]]-60)</f>
        <v/>
      </c>
      <c r="P2167" s="53" t="str">
        <f>IF((Curso[[#This Row],[Estudado]]-120)&lt;$H$2,"",Curso[[#This Row],[Estudado]]-120)</f>
        <v/>
      </c>
      <c r="Q2167" s="48"/>
    </row>
    <row r="2168" spans="1:17" x14ac:dyDescent="0.25">
      <c r="A2168" s="44">
        <f t="shared" si="98"/>
        <v>2167</v>
      </c>
      <c r="B2168" s="44" t="s">
        <v>1101</v>
      </c>
      <c r="C2168" s="44" t="s">
        <v>1310</v>
      </c>
      <c r="D2168" s="45">
        <v>2.1874999999999998E-3</v>
      </c>
      <c r="E2168" s="44"/>
      <c r="F2168" s="45">
        <f>Curso[[#This Row],[Tempo]]*$AG$4</f>
        <v>4.3382441076156948E-3</v>
      </c>
      <c r="G2168" s="46">
        <f t="shared" si="97"/>
        <v>15.492007430330814</v>
      </c>
      <c r="H2168" s="47">
        <f>_xlfn.XLOOKUP(Curso[[#This Row],[Tempo Progr Acum]],Controle[Tempo Esperado Acum],Controle[Data corrida],,1,1)</f>
        <v>44880</v>
      </c>
      <c r="I2168" s="44"/>
      <c r="J2168" s="48">
        <f ca="1">IF(Curso[[#This Row],[Data Prevista]]&gt;TODAY(),0,IF(Curso[[#This Row],[Data Prevista]]=TODAY(),3,2))</f>
        <v>0</v>
      </c>
      <c r="K2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8" s="53" t="str">
        <f>IF((Curso[[#This Row],[Estudado]]-7)&lt;$H$2,"",Curso[[#This Row],[Estudado]]-7)</f>
        <v/>
      </c>
      <c r="M2168" s="53" t="str">
        <f>IF((Curso[[#This Row],[Estudado]]-15)&lt;$H$2,"",Curso[[#This Row],[Estudado]]-15)</f>
        <v/>
      </c>
      <c r="N2168" s="53" t="str">
        <f>IF((Curso[[#This Row],[Estudado]]-30)&lt;$H$2,"",Curso[[#This Row],[Estudado]]-30)</f>
        <v/>
      </c>
      <c r="O2168" s="53" t="str">
        <f>IF((Curso[[#This Row],[Estudado]]-60)&lt;$H$2,"",Curso[[#This Row],[Estudado]]-60)</f>
        <v/>
      </c>
      <c r="P2168" s="53" t="str">
        <f>IF((Curso[[#This Row],[Estudado]]-120)&lt;$H$2,"",Curso[[#This Row],[Estudado]]-120)</f>
        <v/>
      </c>
      <c r="Q2168" s="48"/>
    </row>
    <row r="2169" spans="1:17" x14ac:dyDescent="0.25">
      <c r="A2169" s="44">
        <f t="shared" si="98"/>
        <v>2168</v>
      </c>
      <c r="B2169" s="44" t="s">
        <v>1101</v>
      </c>
      <c r="C2169" s="44" t="s">
        <v>1289</v>
      </c>
      <c r="D2169" s="45">
        <v>0</v>
      </c>
      <c r="E2169" s="44" t="s">
        <v>7</v>
      </c>
      <c r="F2169" s="45">
        <f>Curso[[#This Row],[Tempo]]*$AG$4</f>
        <v>0</v>
      </c>
      <c r="G2169" s="46">
        <f t="shared" si="97"/>
        <v>15.492007430330814</v>
      </c>
      <c r="H2169" s="47">
        <f>_xlfn.XLOOKUP(Curso[[#This Row],[Tempo Progr Acum]],Controle[Tempo Esperado Acum],Controle[Data corrida],,1,1)</f>
        <v>44880</v>
      </c>
      <c r="I2169" s="44"/>
      <c r="J2169" s="48">
        <f ca="1">IF(Curso[[#This Row],[Data Prevista]]&gt;TODAY(),0,IF(Curso[[#This Row],[Data Prevista]]=TODAY(),3,2))</f>
        <v>0</v>
      </c>
      <c r="K2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9" s="53" t="str">
        <f>IF((Curso[[#This Row],[Estudado]]-7)&lt;$H$2,"",Curso[[#This Row],[Estudado]]-7)</f>
        <v/>
      </c>
      <c r="M2169" s="53" t="str">
        <f>IF((Curso[[#This Row],[Estudado]]-15)&lt;$H$2,"",Curso[[#This Row],[Estudado]]-15)</f>
        <v/>
      </c>
      <c r="N2169" s="53" t="str">
        <f>IF((Curso[[#This Row],[Estudado]]-30)&lt;$H$2,"",Curso[[#This Row],[Estudado]]-30)</f>
        <v/>
      </c>
      <c r="O2169" s="53" t="str">
        <f>IF((Curso[[#This Row],[Estudado]]-60)&lt;$H$2,"",Curso[[#This Row],[Estudado]]-60)</f>
        <v/>
      </c>
      <c r="P2169" s="53" t="str">
        <f>IF((Curso[[#This Row],[Estudado]]-120)&lt;$H$2,"",Curso[[#This Row],[Estudado]]-120)</f>
        <v/>
      </c>
      <c r="Q2169" s="48"/>
    </row>
    <row r="2170" spans="1:17" x14ac:dyDescent="0.25">
      <c r="A2170" s="44">
        <f t="shared" si="98"/>
        <v>2169</v>
      </c>
      <c r="B2170" s="44" t="s">
        <v>1101</v>
      </c>
      <c r="C2170" s="44" t="s">
        <v>1311</v>
      </c>
      <c r="D2170" s="45">
        <v>2.0023148148148148E-3</v>
      </c>
      <c r="E2170" s="44"/>
      <c r="F2170" s="45">
        <f>Curso[[#This Row],[Tempo]]*$AG$4</f>
        <v>3.9709853471826201E-3</v>
      </c>
      <c r="G2170" s="46">
        <f t="shared" si="97"/>
        <v>15.495978415677996</v>
      </c>
      <c r="H2170" s="47">
        <f>_xlfn.XLOOKUP(Curso[[#This Row],[Tempo Progr Acum]],Controle[Tempo Esperado Acum],Controle[Data corrida],,1,1)</f>
        <v>44880</v>
      </c>
      <c r="I2170" s="44"/>
      <c r="J2170" s="48">
        <f ca="1">IF(Curso[[#This Row],[Data Prevista]]&gt;TODAY(),0,IF(Curso[[#This Row],[Data Prevista]]=TODAY(),3,2))</f>
        <v>0</v>
      </c>
      <c r="K2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0" s="53" t="str">
        <f>IF((Curso[[#This Row],[Estudado]]-7)&lt;$H$2,"",Curso[[#This Row],[Estudado]]-7)</f>
        <v/>
      </c>
      <c r="M2170" s="53" t="str">
        <f>IF((Curso[[#This Row],[Estudado]]-15)&lt;$H$2,"",Curso[[#This Row],[Estudado]]-15)</f>
        <v/>
      </c>
      <c r="N2170" s="53" t="str">
        <f>IF((Curso[[#This Row],[Estudado]]-30)&lt;$H$2,"",Curso[[#This Row],[Estudado]]-30)</f>
        <v/>
      </c>
      <c r="O2170" s="53" t="str">
        <f>IF((Curso[[#This Row],[Estudado]]-60)&lt;$H$2,"",Curso[[#This Row],[Estudado]]-60)</f>
        <v/>
      </c>
      <c r="P2170" s="53" t="str">
        <f>IF((Curso[[#This Row],[Estudado]]-120)&lt;$H$2,"",Curso[[#This Row],[Estudado]]-120)</f>
        <v/>
      </c>
      <c r="Q2170" s="48"/>
    </row>
    <row r="2171" spans="1:17" x14ac:dyDescent="0.25">
      <c r="A2171" s="44">
        <f t="shared" si="98"/>
        <v>2170</v>
      </c>
      <c r="B2171" s="44" t="s">
        <v>1101</v>
      </c>
      <c r="C2171" s="44" t="s">
        <v>1312</v>
      </c>
      <c r="D2171" s="45">
        <v>2.8819444444444444E-3</v>
      </c>
      <c r="E2171" s="44"/>
      <c r="F2171" s="45">
        <f>Curso[[#This Row],[Tempo]]*$AG$4</f>
        <v>5.7154644592397252E-3</v>
      </c>
      <c r="G2171" s="46">
        <f t="shared" si="97"/>
        <v>15.501693880137235</v>
      </c>
      <c r="H2171" s="47">
        <f>_xlfn.XLOOKUP(Curso[[#This Row],[Tempo Progr Acum]],Controle[Tempo Esperado Acum],Controle[Data corrida],,1,1)</f>
        <v>44880</v>
      </c>
      <c r="I2171" s="44"/>
      <c r="J2171" s="48">
        <f ca="1">IF(Curso[[#This Row],[Data Prevista]]&gt;TODAY(),0,IF(Curso[[#This Row],[Data Prevista]]=TODAY(),3,2))</f>
        <v>0</v>
      </c>
      <c r="K2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1" s="53" t="str">
        <f>IF((Curso[[#This Row],[Estudado]]-7)&lt;$H$2,"",Curso[[#This Row],[Estudado]]-7)</f>
        <v/>
      </c>
      <c r="M2171" s="53" t="str">
        <f>IF((Curso[[#This Row],[Estudado]]-15)&lt;$H$2,"",Curso[[#This Row],[Estudado]]-15)</f>
        <v/>
      </c>
      <c r="N2171" s="53" t="str">
        <f>IF((Curso[[#This Row],[Estudado]]-30)&lt;$H$2,"",Curso[[#This Row],[Estudado]]-30)</f>
        <v/>
      </c>
      <c r="O2171" s="53" t="str">
        <f>IF((Curso[[#This Row],[Estudado]]-60)&lt;$H$2,"",Curso[[#This Row],[Estudado]]-60)</f>
        <v/>
      </c>
      <c r="P2171" s="53" t="str">
        <f>IF((Curso[[#This Row],[Estudado]]-120)&lt;$H$2,"",Curso[[#This Row],[Estudado]]-120)</f>
        <v/>
      </c>
      <c r="Q2171" s="48"/>
    </row>
    <row r="2172" spans="1:17" x14ac:dyDescent="0.25">
      <c r="A2172" s="44">
        <f t="shared" si="98"/>
        <v>2171</v>
      </c>
      <c r="B2172" s="44" t="s">
        <v>1101</v>
      </c>
      <c r="C2172" s="44" t="s">
        <v>1313</v>
      </c>
      <c r="D2172" s="45">
        <v>1.2037037037037038E-3</v>
      </c>
      <c r="E2172" s="44"/>
      <c r="F2172" s="45">
        <f>Curso[[#This Row],[Tempo]]*$AG$4</f>
        <v>2.3871819428149857E-3</v>
      </c>
      <c r="G2172" s="46">
        <f t="shared" si="97"/>
        <v>15.504081062080051</v>
      </c>
      <c r="H2172" s="47">
        <f>_xlfn.XLOOKUP(Curso[[#This Row],[Tempo Progr Acum]],Controle[Tempo Esperado Acum],Controle[Data corrida],,1,1)</f>
        <v>44880</v>
      </c>
      <c r="I2172" s="44"/>
      <c r="J2172" s="48">
        <f ca="1">IF(Curso[[#This Row],[Data Prevista]]&gt;TODAY(),0,IF(Curso[[#This Row],[Data Prevista]]=TODAY(),3,2))</f>
        <v>0</v>
      </c>
      <c r="K2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2" s="53" t="str">
        <f>IF((Curso[[#This Row],[Estudado]]-7)&lt;$H$2,"",Curso[[#This Row],[Estudado]]-7)</f>
        <v/>
      </c>
      <c r="M2172" s="53" t="str">
        <f>IF((Curso[[#This Row],[Estudado]]-15)&lt;$H$2,"",Curso[[#This Row],[Estudado]]-15)</f>
        <v/>
      </c>
      <c r="N2172" s="53" t="str">
        <f>IF((Curso[[#This Row],[Estudado]]-30)&lt;$H$2,"",Curso[[#This Row],[Estudado]]-30)</f>
        <v/>
      </c>
      <c r="O2172" s="53" t="str">
        <f>IF((Curso[[#This Row],[Estudado]]-60)&lt;$H$2,"",Curso[[#This Row],[Estudado]]-60)</f>
        <v/>
      </c>
      <c r="P2172" s="53" t="str">
        <f>IF((Curso[[#This Row],[Estudado]]-120)&lt;$H$2,"",Curso[[#This Row],[Estudado]]-120)</f>
        <v/>
      </c>
      <c r="Q2172" s="48"/>
    </row>
    <row r="2173" spans="1:17" x14ac:dyDescent="0.25">
      <c r="A2173" s="44">
        <f t="shared" si="98"/>
        <v>2172</v>
      </c>
      <c r="B2173" s="44" t="s">
        <v>1101</v>
      </c>
      <c r="C2173" s="44" t="s">
        <v>1314</v>
      </c>
      <c r="D2173" s="45">
        <v>5.4745370370370373E-3</v>
      </c>
      <c r="E2173" s="44"/>
      <c r="F2173" s="45">
        <f>Curso[[#This Row],[Tempo]]*$AG$4</f>
        <v>1.0857087105302771E-2</v>
      </c>
      <c r="G2173" s="46">
        <f t="shared" si="97"/>
        <v>15.514938149185353</v>
      </c>
      <c r="H2173" s="47">
        <f>_xlfn.XLOOKUP(Curso[[#This Row],[Tempo Progr Acum]],Controle[Tempo Esperado Acum],Controle[Data corrida],,1,1)</f>
        <v>44880</v>
      </c>
      <c r="I2173" s="44"/>
      <c r="J2173" s="48">
        <f ca="1">IF(Curso[[#This Row],[Data Prevista]]&gt;TODAY(),0,IF(Curso[[#This Row],[Data Prevista]]=TODAY(),3,2))</f>
        <v>0</v>
      </c>
      <c r="K2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3" s="53" t="str">
        <f>IF((Curso[[#This Row],[Estudado]]-7)&lt;$H$2,"",Curso[[#This Row],[Estudado]]-7)</f>
        <v/>
      </c>
      <c r="M2173" s="53" t="str">
        <f>IF((Curso[[#This Row],[Estudado]]-15)&lt;$H$2,"",Curso[[#This Row],[Estudado]]-15)</f>
        <v/>
      </c>
      <c r="N2173" s="53" t="str">
        <f>IF((Curso[[#This Row],[Estudado]]-30)&lt;$H$2,"",Curso[[#This Row],[Estudado]]-30)</f>
        <v/>
      </c>
      <c r="O2173" s="53" t="str">
        <f>IF((Curso[[#This Row],[Estudado]]-60)&lt;$H$2,"",Curso[[#This Row],[Estudado]]-60)</f>
        <v/>
      </c>
      <c r="P2173" s="53" t="str">
        <f>IF((Curso[[#This Row],[Estudado]]-120)&lt;$H$2,"",Curso[[#This Row],[Estudado]]-120)</f>
        <v/>
      </c>
      <c r="Q2173" s="48"/>
    </row>
    <row r="2174" spans="1:17" x14ac:dyDescent="0.25">
      <c r="A2174" s="44">
        <f t="shared" si="98"/>
        <v>2173</v>
      </c>
      <c r="B2174" s="44" t="s">
        <v>1101</v>
      </c>
      <c r="C2174" s="44" t="s">
        <v>1315</v>
      </c>
      <c r="D2174" s="45">
        <v>2.4421296296296296E-3</v>
      </c>
      <c r="E2174" s="44"/>
      <c r="F2174" s="45">
        <f>Curso[[#This Row],[Tempo]]*$AG$4</f>
        <v>4.8432249032111727E-3</v>
      </c>
      <c r="G2174" s="46">
        <f t="shared" si="97"/>
        <v>15.519781374088565</v>
      </c>
      <c r="H2174" s="47">
        <f>_xlfn.XLOOKUP(Curso[[#This Row],[Tempo Progr Acum]],Controle[Tempo Esperado Acum],Controle[Data corrida],,1,1)</f>
        <v>44880</v>
      </c>
      <c r="I2174" s="44"/>
      <c r="J2174" s="48">
        <f ca="1">IF(Curso[[#This Row],[Data Prevista]]&gt;TODAY(),0,IF(Curso[[#This Row],[Data Prevista]]=TODAY(),3,2))</f>
        <v>0</v>
      </c>
      <c r="K2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4" s="53" t="str">
        <f>IF((Curso[[#This Row],[Estudado]]-7)&lt;$H$2,"",Curso[[#This Row],[Estudado]]-7)</f>
        <v/>
      </c>
      <c r="M2174" s="53" t="str">
        <f>IF((Curso[[#This Row],[Estudado]]-15)&lt;$H$2,"",Curso[[#This Row],[Estudado]]-15)</f>
        <v/>
      </c>
      <c r="N2174" s="53" t="str">
        <f>IF((Curso[[#This Row],[Estudado]]-30)&lt;$H$2,"",Curso[[#This Row],[Estudado]]-30)</f>
        <v/>
      </c>
      <c r="O2174" s="53" t="str">
        <f>IF((Curso[[#This Row],[Estudado]]-60)&lt;$H$2,"",Curso[[#This Row],[Estudado]]-60)</f>
        <v/>
      </c>
      <c r="P2174" s="53" t="str">
        <f>IF((Curso[[#This Row],[Estudado]]-120)&lt;$H$2,"",Curso[[#This Row],[Estudado]]-120)</f>
        <v/>
      </c>
      <c r="Q2174" s="48"/>
    </row>
    <row r="2175" spans="1:17" x14ac:dyDescent="0.25">
      <c r="A2175" s="44">
        <f t="shared" si="98"/>
        <v>2174</v>
      </c>
      <c r="B2175" s="44" t="s">
        <v>1101</v>
      </c>
      <c r="C2175" s="44" t="s">
        <v>1316</v>
      </c>
      <c r="D2175" s="45">
        <v>1.6087962962962963E-3</v>
      </c>
      <c r="E2175" s="44"/>
      <c r="F2175" s="45">
        <f>Curso[[#This Row],[Tempo]]*$AG$4</f>
        <v>3.1905604812623367E-3</v>
      </c>
      <c r="G2175" s="46">
        <f t="shared" si="97"/>
        <v>15.522971934569828</v>
      </c>
      <c r="H2175" s="47">
        <f>_xlfn.XLOOKUP(Curso[[#This Row],[Tempo Progr Acum]],Controle[Tempo Esperado Acum],Controle[Data corrida],,1,1)</f>
        <v>44880</v>
      </c>
      <c r="I2175" s="44"/>
      <c r="J2175" s="48">
        <f ca="1">IF(Curso[[#This Row],[Data Prevista]]&gt;TODAY(),0,IF(Curso[[#This Row],[Data Prevista]]=TODAY(),3,2))</f>
        <v>0</v>
      </c>
      <c r="K2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5" s="53" t="str">
        <f>IF((Curso[[#This Row],[Estudado]]-7)&lt;$H$2,"",Curso[[#This Row],[Estudado]]-7)</f>
        <v/>
      </c>
      <c r="M2175" s="53" t="str">
        <f>IF((Curso[[#This Row],[Estudado]]-15)&lt;$H$2,"",Curso[[#This Row],[Estudado]]-15)</f>
        <v/>
      </c>
      <c r="N2175" s="53" t="str">
        <f>IF((Curso[[#This Row],[Estudado]]-30)&lt;$H$2,"",Curso[[#This Row],[Estudado]]-30)</f>
        <v/>
      </c>
      <c r="O2175" s="53" t="str">
        <f>IF((Curso[[#This Row],[Estudado]]-60)&lt;$H$2,"",Curso[[#This Row],[Estudado]]-60)</f>
        <v/>
      </c>
      <c r="P2175" s="53" t="str">
        <f>IF((Curso[[#This Row],[Estudado]]-120)&lt;$H$2,"",Curso[[#This Row],[Estudado]]-120)</f>
        <v/>
      </c>
      <c r="Q2175" s="48"/>
    </row>
    <row r="2176" spans="1:17" x14ac:dyDescent="0.25">
      <c r="A2176" s="44">
        <f t="shared" si="98"/>
        <v>2175</v>
      </c>
      <c r="B2176" s="44" t="s">
        <v>1101</v>
      </c>
      <c r="C2176" s="44" t="s">
        <v>1317</v>
      </c>
      <c r="D2176" s="45">
        <v>1.7708333333333332E-3</v>
      </c>
      <c r="E2176" s="44"/>
      <c r="F2176" s="45">
        <f>Curso[[#This Row],[Tempo]]*$AG$4</f>
        <v>3.5119118966412768E-3</v>
      </c>
      <c r="G2176" s="46">
        <f t="shared" si="97"/>
        <v>15.526483846466469</v>
      </c>
      <c r="H2176" s="47">
        <f>_xlfn.XLOOKUP(Curso[[#This Row],[Tempo Progr Acum]],Controle[Tempo Esperado Acum],Controle[Data corrida],,1,1)</f>
        <v>44880</v>
      </c>
      <c r="I2176" s="44"/>
      <c r="J2176" s="48">
        <f ca="1">IF(Curso[[#This Row],[Data Prevista]]&gt;TODAY(),0,IF(Curso[[#This Row],[Data Prevista]]=TODAY(),3,2))</f>
        <v>0</v>
      </c>
      <c r="K2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6" s="53" t="str">
        <f>IF((Curso[[#This Row],[Estudado]]-7)&lt;$H$2,"",Curso[[#This Row],[Estudado]]-7)</f>
        <v/>
      </c>
      <c r="M2176" s="53" t="str">
        <f>IF((Curso[[#This Row],[Estudado]]-15)&lt;$H$2,"",Curso[[#This Row],[Estudado]]-15)</f>
        <v/>
      </c>
      <c r="N2176" s="53" t="str">
        <f>IF((Curso[[#This Row],[Estudado]]-30)&lt;$H$2,"",Curso[[#This Row],[Estudado]]-30)</f>
        <v/>
      </c>
      <c r="O2176" s="53" t="str">
        <f>IF((Curso[[#This Row],[Estudado]]-60)&lt;$H$2,"",Curso[[#This Row],[Estudado]]-60)</f>
        <v/>
      </c>
      <c r="P2176" s="53" t="str">
        <f>IF((Curso[[#This Row],[Estudado]]-120)&lt;$H$2,"",Curso[[#This Row],[Estudado]]-120)</f>
        <v/>
      </c>
      <c r="Q2176" s="48"/>
    </row>
    <row r="2177" spans="1:17" x14ac:dyDescent="0.25">
      <c r="A2177" s="44">
        <f t="shared" si="98"/>
        <v>2176</v>
      </c>
      <c r="B2177" s="44" t="s">
        <v>1101</v>
      </c>
      <c r="C2177" s="44" t="s">
        <v>1318</v>
      </c>
      <c r="D2177" s="45">
        <v>1.9212962962962962E-3</v>
      </c>
      <c r="E2177" s="44"/>
      <c r="F2177" s="45">
        <f>Curso[[#This Row],[Tempo]]*$AG$4</f>
        <v>3.8103096394931498E-3</v>
      </c>
      <c r="G2177" s="46">
        <f t="shared" si="97"/>
        <v>15.530294156105962</v>
      </c>
      <c r="H2177" s="47">
        <f>_xlfn.XLOOKUP(Curso[[#This Row],[Tempo Progr Acum]],Controle[Tempo Esperado Acum],Controle[Data corrida],,1,1)</f>
        <v>44880</v>
      </c>
      <c r="I2177" s="44"/>
      <c r="J2177" s="48">
        <f ca="1">IF(Curso[[#This Row],[Data Prevista]]&gt;TODAY(),0,IF(Curso[[#This Row],[Data Prevista]]=TODAY(),3,2))</f>
        <v>0</v>
      </c>
      <c r="K2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7" s="53" t="str">
        <f>IF((Curso[[#This Row],[Estudado]]-7)&lt;$H$2,"",Curso[[#This Row],[Estudado]]-7)</f>
        <v/>
      </c>
      <c r="M2177" s="53" t="str">
        <f>IF((Curso[[#This Row],[Estudado]]-15)&lt;$H$2,"",Curso[[#This Row],[Estudado]]-15)</f>
        <v/>
      </c>
      <c r="N2177" s="53" t="str">
        <f>IF((Curso[[#This Row],[Estudado]]-30)&lt;$H$2,"",Curso[[#This Row],[Estudado]]-30)</f>
        <v/>
      </c>
      <c r="O2177" s="53" t="str">
        <f>IF((Curso[[#This Row],[Estudado]]-60)&lt;$H$2,"",Curso[[#This Row],[Estudado]]-60)</f>
        <v/>
      </c>
      <c r="P2177" s="53" t="str">
        <f>IF((Curso[[#This Row],[Estudado]]-120)&lt;$H$2,"",Curso[[#This Row],[Estudado]]-120)</f>
        <v/>
      </c>
      <c r="Q2177" s="48"/>
    </row>
    <row r="2178" spans="1:17" x14ac:dyDescent="0.25">
      <c r="A2178" s="44">
        <f t="shared" si="98"/>
        <v>2177</v>
      </c>
      <c r="B2178" s="44" t="s">
        <v>1101</v>
      </c>
      <c r="C2178" s="44" t="s">
        <v>1319</v>
      </c>
      <c r="D2178" s="45">
        <v>3.7962962962962963E-3</v>
      </c>
      <c r="E2178" s="44"/>
      <c r="F2178" s="45">
        <f>Curso[[#This Row],[Tempo]]*$AG$4</f>
        <v>7.5288045888780315E-3</v>
      </c>
      <c r="G2178" s="46">
        <f t="shared" si="97"/>
        <v>15.537822960694839</v>
      </c>
      <c r="H2178" s="47">
        <f>_xlfn.XLOOKUP(Curso[[#This Row],[Tempo Progr Acum]],Controle[Tempo Esperado Acum],Controle[Data corrida],,1,1)</f>
        <v>44880</v>
      </c>
      <c r="I2178" s="44"/>
      <c r="J2178" s="48">
        <f ca="1">IF(Curso[[#This Row],[Data Prevista]]&gt;TODAY(),0,IF(Curso[[#This Row],[Data Prevista]]=TODAY(),3,2))</f>
        <v>0</v>
      </c>
      <c r="K2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8" s="53" t="str">
        <f>IF((Curso[[#This Row],[Estudado]]-7)&lt;$H$2,"",Curso[[#This Row],[Estudado]]-7)</f>
        <v/>
      </c>
      <c r="M2178" s="53" t="str">
        <f>IF((Curso[[#This Row],[Estudado]]-15)&lt;$H$2,"",Curso[[#This Row],[Estudado]]-15)</f>
        <v/>
      </c>
      <c r="N2178" s="53" t="str">
        <f>IF((Curso[[#This Row],[Estudado]]-30)&lt;$H$2,"",Curso[[#This Row],[Estudado]]-30)</f>
        <v/>
      </c>
      <c r="O2178" s="53" t="str">
        <f>IF((Curso[[#This Row],[Estudado]]-60)&lt;$H$2,"",Curso[[#This Row],[Estudado]]-60)</f>
        <v/>
      </c>
      <c r="P2178" s="53" t="str">
        <f>IF((Curso[[#This Row],[Estudado]]-120)&lt;$H$2,"",Curso[[#This Row],[Estudado]]-120)</f>
        <v/>
      </c>
      <c r="Q2178" s="48"/>
    </row>
    <row r="2179" spans="1:17" x14ac:dyDescent="0.25">
      <c r="A2179" s="44">
        <f t="shared" si="98"/>
        <v>2178</v>
      </c>
      <c r="B2179" s="44" t="s">
        <v>1101</v>
      </c>
      <c r="C2179" s="44" t="s">
        <v>1320</v>
      </c>
      <c r="D2179" s="45">
        <v>1.7592592592592592E-3</v>
      </c>
      <c r="E2179" s="44"/>
      <c r="F2179" s="45">
        <f>Curso[[#This Row],[Tempo]]*$AG$4</f>
        <v>3.4889582241142097E-3</v>
      </c>
      <c r="G2179" s="46">
        <f t="shared" si="97"/>
        <v>15.541311918918954</v>
      </c>
      <c r="H2179" s="47">
        <f>_xlfn.XLOOKUP(Curso[[#This Row],[Tempo Progr Acum]],Controle[Tempo Esperado Acum],Controle[Data corrida],,1,1)</f>
        <v>44880</v>
      </c>
      <c r="I2179" s="44"/>
      <c r="J2179" s="48">
        <f ca="1">IF(Curso[[#This Row],[Data Prevista]]&gt;TODAY(),0,IF(Curso[[#This Row],[Data Prevista]]=TODAY(),3,2))</f>
        <v>0</v>
      </c>
      <c r="K2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9" s="53" t="str">
        <f>IF((Curso[[#This Row],[Estudado]]-7)&lt;$H$2,"",Curso[[#This Row],[Estudado]]-7)</f>
        <v/>
      </c>
      <c r="M2179" s="53" t="str">
        <f>IF((Curso[[#This Row],[Estudado]]-15)&lt;$H$2,"",Curso[[#This Row],[Estudado]]-15)</f>
        <v/>
      </c>
      <c r="N2179" s="53" t="str">
        <f>IF((Curso[[#This Row],[Estudado]]-30)&lt;$H$2,"",Curso[[#This Row],[Estudado]]-30)</f>
        <v/>
      </c>
      <c r="O2179" s="53" t="str">
        <f>IF((Curso[[#This Row],[Estudado]]-60)&lt;$H$2,"",Curso[[#This Row],[Estudado]]-60)</f>
        <v/>
      </c>
      <c r="P2179" s="53" t="str">
        <f>IF((Curso[[#This Row],[Estudado]]-120)&lt;$H$2,"",Curso[[#This Row],[Estudado]]-120)</f>
        <v/>
      </c>
      <c r="Q2179" s="48"/>
    </row>
    <row r="2180" spans="1:17" x14ac:dyDescent="0.25">
      <c r="A2180" s="44">
        <f t="shared" si="98"/>
        <v>2179</v>
      </c>
      <c r="B2180" s="44" t="s">
        <v>1101</v>
      </c>
      <c r="C2180" s="44" t="s">
        <v>1321</v>
      </c>
      <c r="D2180" s="45">
        <v>2.0833333333333333E-3</v>
      </c>
      <c r="E2180" s="44"/>
      <c r="F2180" s="45">
        <f>Curso[[#This Row],[Tempo]]*$AG$4</f>
        <v>4.1316610548720904E-3</v>
      </c>
      <c r="G2180" s="46">
        <f t="shared" ref="G2180:G2243" si="99">F2180+G2179</f>
        <v>15.545443579973826</v>
      </c>
      <c r="H2180" s="47">
        <f>_xlfn.XLOOKUP(Curso[[#This Row],[Tempo Progr Acum]],Controle[Tempo Esperado Acum],Controle[Data corrida],,1,1)</f>
        <v>44880</v>
      </c>
      <c r="I2180" s="44"/>
      <c r="J2180" s="48">
        <f ca="1">IF(Curso[[#This Row],[Data Prevista]]&gt;TODAY(),0,IF(Curso[[#This Row],[Data Prevista]]=TODAY(),3,2))</f>
        <v>0</v>
      </c>
      <c r="K2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0" s="53" t="str">
        <f>IF((Curso[[#This Row],[Estudado]]-7)&lt;$H$2,"",Curso[[#This Row],[Estudado]]-7)</f>
        <v/>
      </c>
      <c r="M2180" s="53" t="str">
        <f>IF((Curso[[#This Row],[Estudado]]-15)&lt;$H$2,"",Curso[[#This Row],[Estudado]]-15)</f>
        <v/>
      </c>
      <c r="N2180" s="53" t="str">
        <f>IF((Curso[[#This Row],[Estudado]]-30)&lt;$H$2,"",Curso[[#This Row],[Estudado]]-30)</f>
        <v/>
      </c>
      <c r="O2180" s="53" t="str">
        <f>IF((Curso[[#This Row],[Estudado]]-60)&lt;$H$2,"",Curso[[#This Row],[Estudado]]-60)</f>
        <v/>
      </c>
      <c r="P2180" s="53" t="str">
        <f>IF((Curso[[#This Row],[Estudado]]-120)&lt;$H$2,"",Curso[[#This Row],[Estudado]]-120)</f>
        <v/>
      </c>
      <c r="Q2180" s="48"/>
    </row>
    <row r="2181" spans="1:17" x14ac:dyDescent="0.25">
      <c r="A2181" s="44">
        <f t="shared" si="98"/>
        <v>2180</v>
      </c>
      <c r="B2181" s="44" t="s">
        <v>1101</v>
      </c>
      <c r="C2181" s="44" t="s">
        <v>70</v>
      </c>
      <c r="D2181" s="45">
        <v>0</v>
      </c>
      <c r="E2181" s="44" t="s">
        <v>7</v>
      </c>
      <c r="F2181" s="45">
        <f>Curso[[#This Row],[Tempo]]*$AG$4</f>
        <v>0</v>
      </c>
      <c r="G2181" s="46">
        <f t="shared" si="99"/>
        <v>15.545443579973826</v>
      </c>
      <c r="H2181" s="47">
        <f>_xlfn.XLOOKUP(Curso[[#This Row],[Tempo Progr Acum]],Controle[Tempo Esperado Acum],Controle[Data corrida],,1,1)</f>
        <v>44880</v>
      </c>
      <c r="I2181" s="44"/>
      <c r="J2181" s="48">
        <f ca="1">IF(Curso[[#This Row],[Data Prevista]]&gt;TODAY(),0,IF(Curso[[#This Row],[Data Prevista]]=TODAY(),3,2))</f>
        <v>0</v>
      </c>
      <c r="K2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1" s="53" t="str">
        <f>IF((Curso[[#This Row],[Estudado]]-7)&lt;$H$2,"",Curso[[#This Row],[Estudado]]-7)</f>
        <v/>
      </c>
      <c r="M2181" s="53" t="str">
        <f>IF((Curso[[#This Row],[Estudado]]-15)&lt;$H$2,"",Curso[[#This Row],[Estudado]]-15)</f>
        <v/>
      </c>
      <c r="N2181" s="53" t="str">
        <f>IF((Curso[[#This Row],[Estudado]]-30)&lt;$H$2,"",Curso[[#This Row],[Estudado]]-30)</f>
        <v/>
      </c>
      <c r="O2181" s="53" t="str">
        <f>IF((Curso[[#This Row],[Estudado]]-60)&lt;$H$2,"",Curso[[#This Row],[Estudado]]-60)</f>
        <v/>
      </c>
      <c r="P2181" s="53" t="str">
        <f>IF((Curso[[#This Row],[Estudado]]-120)&lt;$H$2,"",Curso[[#This Row],[Estudado]]-120)</f>
        <v/>
      </c>
      <c r="Q2181" s="48"/>
    </row>
    <row r="2182" spans="1:17" x14ac:dyDescent="0.25">
      <c r="A2182" s="44">
        <f t="shared" ref="A2182:A2245" si="100">A2181+1</f>
        <v>2181</v>
      </c>
      <c r="B2182" s="44" t="s">
        <v>1101</v>
      </c>
      <c r="C2182" s="44" t="s">
        <v>39</v>
      </c>
      <c r="D2182" s="45">
        <v>0</v>
      </c>
      <c r="E2182" s="44" t="s">
        <v>7</v>
      </c>
      <c r="F2182" s="45">
        <f>Curso[[#This Row],[Tempo]]*$AG$4</f>
        <v>0</v>
      </c>
      <c r="G2182" s="46">
        <f t="shared" si="99"/>
        <v>15.545443579973826</v>
      </c>
      <c r="H2182" s="47">
        <f>_xlfn.XLOOKUP(Curso[[#This Row],[Tempo Progr Acum]],Controle[Tempo Esperado Acum],Controle[Data corrida],,1,1)</f>
        <v>44880</v>
      </c>
      <c r="I2182" s="44"/>
      <c r="J2182" s="48">
        <f ca="1">IF(Curso[[#This Row],[Data Prevista]]&gt;TODAY(),0,IF(Curso[[#This Row],[Data Prevista]]=TODAY(),3,2))</f>
        <v>0</v>
      </c>
      <c r="K2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2" s="53" t="str">
        <f>IF((Curso[[#This Row],[Estudado]]-7)&lt;$H$2,"",Curso[[#This Row],[Estudado]]-7)</f>
        <v/>
      </c>
      <c r="M2182" s="53" t="str">
        <f>IF((Curso[[#This Row],[Estudado]]-15)&lt;$H$2,"",Curso[[#This Row],[Estudado]]-15)</f>
        <v/>
      </c>
      <c r="N2182" s="53" t="str">
        <f>IF((Curso[[#This Row],[Estudado]]-30)&lt;$H$2,"",Curso[[#This Row],[Estudado]]-30)</f>
        <v/>
      </c>
      <c r="O2182" s="53" t="str">
        <f>IF((Curso[[#This Row],[Estudado]]-60)&lt;$H$2,"",Curso[[#This Row],[Estudado]]-60)</f>
        <v/>
      </c>
      <c r="P2182" s="53" t="str">
        <f>IF((Curso[[#This Row],[Estudado]]-120)&lt;$H$2,"",Curso[[#This Row],[Estudado]]-120)</f>
        <v/>
      </c>
      <c r="Q2182" s="48"/>
    </row>
    <row r="2183" spans="1:17" x14ac:dyDescent="0.25">
      <c r="A2183" s="44">
        <f t="shared" si="100"/>
        <v>2182</v>
      </c>
      <c r="B2183" s="44" t="s">
        <v>1101</v>
      </c>
      <c r="C2183" s="44" t="s">
        <v>42</v>
      </c>
      <c r="D2183" s="45">
        <v>2.4652777777777776E-3</v>
      </c>
      <c r="E2183" s="44"/>
      <c r="F2183" s="45">
        <f>Curso[[#This Row],[Tempo]]*$AG$4</f>
        <v>4.8891322482653068E-3</v>
      </c>
      <c r="G2183" s="46">
        <f t="shared" si="99"/>
        <v>15.550332712222092</v>
      </c>
      <c r="H2183" s="47">
        <f>_xlfn.XLOOKUP(Curso[[#This Row],[Tempo Progr Acum]],Controle[Tempo Esperado Acum],Controle[Data corrida],,1,1)</f>
        <v>44880</v>
      </c>
      <c r="I2183" s="44"/>
      <c r="J2183" s="48">
        <f ca="1">IF(Curso[[#This Row],[Data Prevista]]&gt;TODAY(),0,IF(Curso[[#This Row],[Data Prevista]]=TODAY(),3,2))</f>
        <v>0</v>
      </c>
      <c r="K2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3" s="53" t="str">
        <f>IF((Curso[[#This Row],[Estudado]]-7)&lt;$H$2,"",Curso[[#This Row],[Estudado]]-7)</f>
        <v/>
      </c>
      <c r="M2183" s="53" t="str">
        <f>IF((Curso[[#This Row],[Estudado]]-15)&lt;$H$2,"",Curso[[#This Row],[Estudado]]-15)</f>
        <v/>
      </c>
      <c r="N2183" s="53" t="str">
        <f>IF((Curso[[#This Row],[Estudado]]-30)&lt;$H$2,"",Curso[[#This Row],[Estudado]]-30)</f>
        <v/>
      </c>
      <c r="O2183" s="53" t="str">
        <f>IF((Curso[[#This Row],[Estudado]]-60)&lt;$H$2,"",Curso[[#This Row],[Estudado]]-60)</f>
        <v/>
      </c>
      <c r="P2183" s="53" t="str">
        <f>IF((Curso[[#This Row],[Estudado]]-120)&lt;$H$2,"",Curso[[#This Row],[Estudado]]-120)</f>
        <v/>
      </c>
      <c r="Q2183" s="48"/>
    </row>
    <row r="2184" spans="1:17" x14ac:dyDescent="0.25">
      <c r="A2184" s="44">
        <f t="shared" si="100"/>
        <v>2183</v>
      </c>
      <c r="B2184" s="44" t="s">
        <v>1101</v>
      </c>
      <c r="C2184" s="44" t="s">
        <v>1322</v>
      </c>
      <c r="D2184" s="45">
        <v>4.0162037037037033E-3</v>
      </c>
      <c r="E2184" s="44"/>
      <c r="F2184" s="45">
        <f>Curso[[#This Row],[Tempo]]*$AG$4</f>
        <v>7.9649243668923064E-3</v>
      </c>
      <c r="G2184" s="46">
        <f t="shared" si="99"/>
        <v>15.558297636588984</v>
      </c>
      <c r="H2184" s="47">
        <f>_xlfn.XLOOKUP(Curso[[#This Row],[Tempo Progr Acum]],Controle[Tempo Esperado Acum],Controle[Data corrida],,1,1)</f>
        <v>44881</v>
      </c>
      <c r="I2184" s="44"/>
      <c r="J2184" s="48">
        <f ca="1">IF(Curso[[#This Row],[Data Prevista]]&gt;TODAY(),0,IF(Curso[[#This Row],[Data Prevista]]=TODAY(),3,2))</f>
        <v>0</v>
      </c>
      <c r="K2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4" s="53" t="str">
        <f>IF((Curso[[#This Row],[Estudado]]-7)&lt;$H$2,"",Curso[[#This Row],[Estudado]]-7)</f>
        <v/>
      </c>
      <c r="M2184" s="53" t="str">
        <f>IF((Curso[[#This Row],[Estudado]]-15)&lt;$H$2,"",Curso[[#This Row],[Estudado]]-15)</f>
        <v/>
      </c>
      <c r="N2184" s="53" t="str">
        <f>IF((Curso[[#This Row],[Estudado]]-30)&lt;$H$2,"",Curso[[#This Row],[Estudado]]-30)</f>
        <v/>
      </c>
      <c r="O2184" s="53" t="str">
        <f>IF((Curso[[#This Row],[Estudado]]-60)&lt;$H$2,"",Curso[[#This Row],[Estudado]]-60)</f>
        <v/>
      </c>
      <c r="P2184" s="53" t="str">
        <f>IF((Curso[[#This Row],[Estudado]]-120)&lt;$H$2,"",Curso[[#This Row],[Estudado]]-120)</f>
        <v/>
      </c>
      <c r="Q2184" s="48"/>
    </row>
    <row r="2185" spans="1:17" x14ac:dyDescent="0.25">
      <c r="A2185" s="44">
        <f t="shared" si="100"/>
        <v>2184</v>
      </c>
      <c r="B2185" s="44" t="s">
        <v>1101</v>
      </c>
      <c r="C2185" s="44" t="s">
        <v>1323</v>
      </c>
      <c r="D2185" s="45">
        <v>0</v>
      </c>
      <c r="E2185" s="44" t="s">
        <v>7</v>
      </c>
      <c r="F2185" s="45">
        <f>Curso[[#This Row],[Tempo]]*$AG$4</f>
        <v>0</v>
      </c>
      <c r="G2185" s="46">
        <f t="shared" si="99"/>
        <v>15.558297636588984</v>
      </c>
      <c r="H2185" s="47">
        <f>_xlfn.XLOOKUP(Curso[[#This Row],[Tempo Progr Acum]],Controle[Tempo Esperado Acum],Controle[Data corrida],,1,1)</f>
        <v>44881</v>
      </c>
      <c r="I2185" s="44"/>
      <c r="J2185" s="48">
        <f ca="1">IF(Curso[[#This Row],[Data Prevista]]&gt;TODAY(),0,IF(Curso[[#This Row],[Data Prevista]]=TODAY(),3,2))</f>
        <v>0</v>
      </c>
      <c r="K2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5" s="53" t="str">
        <f>IF((Curso[[#This Row],[Estudado]]-7)&lt;$H$2,"",Curso[[#This Row],[Estudado]]-7)</f>
        <v/>
      </c>
      <c r="M2185" s="53" t="str">
        <f>IF((Curso[[#This Row],[Estudado]]-15)&lt;$H$2,"",Curso[[#This Row],[Estudado]]-15)</f>
        <v/>
      </c>
      <c r="N2185" s="53" t="str">
        <f>IF((Curso[[#This Row],[Estudado]]-30)&lt;$H$2,"",Curso[[#This Row],[Estudado]]-30)</f>
        <v/>
      </c>
      <c r="O2185" s="53" t="str">
        <f>IF((Curso[[#This Row],[Estudado]]-60)&lt;$H$2,"",Curso[[#This Row],[Estudado]]-60)</f>
        <v/>
      </c>
      <c r="P2185" s="53" t="str">
        <f>IF((Curso[[#This Row],[Estudado]]-120)&lt;$H$2,"",Curso[[#This Row],[Estudado]]-120)</f>
        <v/>
      </c>
      <c r="Q2185" s="48"/>
    </row>
    <row r="2186" spans="1:17" x14ac:dyDescent="0.25">
      <c r="A2186" s="44">
        <f t="shared" si="100"/>
        <v>2185</v>
      </c>
      <c r="B2186" s="44" t="s">
        <v>1101</v>
      </c>
      <c r="C2186" s="44" t="s">
        <v>1324</v>
      </c>
      <c r="D2186" s="45">
        <v>0</v>
      </c>
      <c r="E2186" s="44" t="s">
        <v>7</v>
      </c>
      <c r="F2186" s="45">
        <f>Curso[[#This Row],[Tempo]]*$AG$4</f>
        <v>0</v>
      </c>
      <c r="G2186" s="46">
        <f t="shared" si="99"/>
        <v>15.558297636588984</v>
      </c>
      <c r="H2186" s="47">
        <f>_xlfn.XLOOKUP(Curso[[#This Row],[Tempo Progr Acum]],Controle[Tempo Esperado Acum],Controle[Data corrida],,1,1)</f>
        <v>44881</v>
      </c>
      <c r="I2186" s="44"/>
      <c r="J2186" s="48">
        <f ca="1">IF(Curso[[#This Row],[Data Prevista]]&gt;TODAY(),0,IF(Curso[[#This Row],[Data Prevista]]=TODAY(),3,2))</f>
        <v>0</v>
      </c>
      <c r="K2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6" s="53" t="str">
        <f>IF((Curso[[#This Row],[Estudado]]-7)&lt;$H$2,"",Curso[[#This Row],[Estudado]]-7)</f>
        <v/>
      </c>
      <c r="M2186" s="53" t="str">
        <f>IF((Curso[[#This Row],[Estudado]]-15)&lt;$H$2,"",Curso[[#This Row],[Estudado]]-15)</f>
        <v/>
      </c>
      <c r="N2186" s="53" t="str">
        <f>IF((Curso[[#This Row],[Estudado]]-30)&lt;$H$2,"",Curso[[#This Row],[Estudado]]-30)</f>
        <v/>
      </c>
      <c r="O2186" s="53" t="str">
        <f>IF((Curso[[#This Row],[Estudado]]-60)&lt;$H$2,"",Curso[[#This Row],[Estudado]]-60)</f>
        <v/>
      </c>
      <c r="P2186" s="53" t="str">
        <f>IF((Curso[[#This Row],[Estudado]]-120)&lt;$H$2,"",Curso[[#This Row],[Estudado]]-120)</f>
        <v/>
      </c>
      <c r="Q2186" s="48"/>
    </row>
    <row r="2187" spans="1:17" x14ac:dyDescent="0.25">
      <c r="A2187" s="44">
        <f t="shared" si="100"/>
        <v>2186</v>
      </c>
      <c r="B2187" s="44" t="s">
        <v>1101</v>
      </c>
      <c r="C2187" s="44" t="s">
        <v>1325</v>
      </c>
      <c r="D2187" s="45">
        <v>0</v>
      </c>
      <c r="E2187" s="44" t="s">
        <v>7</v>
      </c>
      <c r="F2187" s="45">
        <f>Curso[[#This Row],[Tempo]]*$AG$4</f>
        <v>0</v>
      </c>
      <c r="G2187" s="46">
        <f t="shared" si="99"/>
        <v>15.558297636588984</v>
      </c>
      <c r="H2187" s="47">
        <f>_xlfn.XLOOKUP(Curso[[#This Row],[Tempo Progr Acum]],Controle[Tempo Esperado Acum],Controle[Data corrida],,1,1)</f>
        <v>44881</v>
      </c>
      <c r="I2187" s="44"/>
      <c r="J2187" s="48">
        <f ca="1">IF(Curso[[#This Row],[Data Prevista]]&gt;TODAY(),0,IF(Curso[[#This Row],[Data Prevista]]=TODAY(),3,2))</f>
        <v>0</v>
      </c>
      <c r="K2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7" s="53" t="str">
        <f>IF((Curso[[#This Row],[Estudado]]-7)&lt;$H$2,"",Curso[[#This Row],[Estudado]]-7)</f>
        <v/>
      </c>
      <c r="M2187" s="53" t="str">
        <f>IF((Curso[[#This Row],[Estudado]]-15)&lt;$H$2,"",Curso[[#This Row],[Estudado]]-15)</f>
        <v/>
      </c>
      <c r="N2187" s="53" t="str">
        <f>IF((Curso[[#This Row],[Estudado]]-30)&lt;$H$2,"",Curso[[#This Row],[Estudado]]-30)</f>
        <v/>
      </c>
      <c r="O2187" s="53" t="str">
        <f>IF((Curso[[#This Row],[Estudado]]-60)&lt;$H$2,"",Curso[[#This Row],[Estudado]]-60)</f>
        <v/>
      </c>
      <c r="P2187" s="53" t="str">
        <f>IF((Curso[[#This Row],[Estudado]]-120)&lt;$H$2,"",Curso[[#This Row],[Estudado]]-120)</f>
        <v/>
      </c>
      <c r="Q2187" s="48"/>
    </row>
    <row r="2188" spans="1:17" x14ac:dyDescent="0.25">
      <c r="A2188" s="44">
        <f t="shared" si="100"/>
        <v>2187</v>
      </c>
      <c r="B2188" s="44" t="s">
        <v>1101</v>
      </c>
      <c r="C2188" s="44" t="s">
        <v>1326</v>
      </c>
      <c r="D2188" s="45">
        <v>0</v>
      </c>
      <c r="E2188" s="44" t="s">
        <v>7</v>
      </c>
      <c r="F2188" s="45">
        <f>Curso[[#This Row],[Tempo]]*$AG$4</f>
        <v>0</v>
      </c>
      <c r="G2188" s="46">
        <f t="shared" si="99"/>
        <v>15.558297636588984</v>
      </c>
      <c r="H2188" s="47">
        <f>_xlfn.XLOOKUP(Curso[[#This Row],[Tempo Progr Acum]],Controle[Tempo Esperado Acum],Controle[Data corrida],,1,1)</f>
        <v>44881</v>
      </c>
      <c r="I2188" s="44"/>
      <c r="J2188" s="48">
        <f ca="1">IF(Curso[[#This Row],[Data Prevista]]&gt;TODAY(),0,IF(Curso[[#This Row],[Data Prevista]]=TODAY(),3,2))</f>
        <v>0</v>
      </c>
      <c r="K2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8" s="53" t="str">
        <f>IF((Curso[[#This Row],[Estudado]]-7)&lt;$H$2,"",Curso[[#This Row],[Estudado]]-7)</f>
        <v/>
      </c>
      <c r="M2188" s="53" t="str">
        <f>IF((Curso[[#This Row],[Estudado]]-15)&lt;$H$2,"",Curso[[#This Row],[Estudado]]-15)</f>
        <v/>
      </c>
      <c r="N2188" s="53" t="str">
        <f>IF((Curso[[#This Row],[Estudado]]-30)&lt;$H$2,"",Curso[[#This Row],[Estudado]]-30)</f>
        <v/>
      </c>
      <c r="O2188" s="53" t="str">
        <f>IF((Curso[[#This Row],[Estudado]]-60)&lt;$H$2,"",Curso[[#This Row],[Estudado]]-60)</f>
        <v/>
      </c>
      <c r="P2188" s="53" t="str">
        <f>IF((Curso[[#This Row],[Estudado]]-120)&lt;$H$2,"",Curso[[#This Row],[Estudado]]-120)</f>
        <v/>
      </c>
      <c r="Q2188" s="48"/>
    </row>
    <row r="2189" spans="1:17" x14ac:dyDescent="0.25">
      <c r="A2189" s="44">
        <f t="shared" si="100"/>
        <v>2188</v>
      </c>
      <c r="B2189" s="44" t="s">
        <v>1101</v>
      </c>
      <c r="C2189" s="44" t="s">
        <v>1327</v>
      </c>
      <c r="D2189" s="45">
        <v>1.712962962962963E-3</v>
      </c>
      <c r="E2189" s="44"/>
      <c r="F2189" s="45">
        <f>Curso[[#This Row],[Tempo]]*$AG$4</f>
        <v>3.3971435340059411E-3</v>
      </c>
      <c r="G2189" s="46">
        <f t="shared" si="99"/>
        <v>15.561694780122989</v>
      </c>
      <c r="H2189" s="47">
        <f>_xlfn.XLOOKUP(Curso[[#This Row],[Tempo Progr Acum]],Controle[Tempo Esperado Acum],Controle[Data corrida],,1,1)</f>
        <v>44881</v>
      </c>
      <c r="I2189" s="44"/>
      <c r="J2189" s="48">
        <f ca="1">IF(Curso[[#This Row],[Data Prevista]]&gt;TODAY(),0,IF(Curso[[#This Row],[Data Prevista]]=TODAY(),3,2))</f>
        <v>0</v>
      </c>
      <c r="K2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9" s="53" t="str">
        <f>IF((Curso[[#This Row],[Estudado]]-7)&lt;$H$2,"",Curso[[#This Row],[Estudado]]-7)</f>
        <v/>
      </c>
      <c r="M2189" s="53" t="str">
        <f>IF((Curso[[#This Row],[Estudado]]-15)&lt;$H$2,"",Curso[[#This Row],[Estudado]]-15)</f>
        <v/>
      </c>
      <c r="N2189" s="53" t="str">
        <f>IF((Curso[[#This Row],[Estudado]]-30)&lt;$H$2,"",Curso[[#This Row],[Estudado]]-30)</f>
        <v/>
      </c>
      <c r="O2189" s="53" t="str">
        <f>IF((Curso[[#This Row],[Estudado]]-60)&lt;$H$2,"",Curso[[#This Row],[Estudado]]-60)</f>
        <v/>
      </c>
      <c r="P2189" s="53" t="str">
        <f>IF((Curso[[#This Row],[Estudado]]-120)&lt;$H$2,"",Curso[[#This Row],[Estudado]]-120)</f>
        <v/>
      </c>
      <c r="Q2189" s="48"/>
    </row>
    <row r="2190" spans="1:17" x14ac:dyDescent="0.25">
      <c r="A2190" s="44">
        <f t="shared" si="100"/>
        <v>2189</v>
      </c>
      <c r="B2190" s="44" t="s">
        <v>1101</v>
      </c>
      <c r="C2190" s="44" t="s">
        <v>1328</v>
      </c>
      <c r="D2190" s="45">
        <v>3.0902777777777782E-3</v>
      </c>
      <c r="E2190" s="44"/>
      <c r="F2190" s="45">
        <f>Curso[[#This Row],[Tempo]]*$AG$4</f>
        <v>6.1286305647269348E-3</v>
      </c>
      <c r="G2190" s="46">
        <f t="shared" si="99"/>
        <v>15.567823410687716</v>
      </c>
      <c r="H2190" s="47">
        <f>_xlfn.XLOOKUP(Curso[[#This Row],[Tempo Progr Acum]],Controle[Tempo Esperado Acum],Controle[Data corrida],,1,1)</f>
        <v>44881</v>
      </c>
      <c r="I2190" s="44"/>
      <c r="J2190" s="48">
        <f ca="1">IF(Curso[[#This Row],[Data Prevista]]&gt;TODAY(),0,IF(Curso[[#This Row],[Data Prevista]]=TODAY(),3,2))</f>
        <v>0</v>
      </c>
      <c r="K2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0" s="53" t="str">
        <f>IF((Curso[[#This Row],[Estudado]]-7)&lt;$H$2,"",Curso[[#This Row],[Estudado]]-7)</f>
        <v/>
      </c>
      <c r="M2190" s="53" t="str">
        <f>IF((Curso[[#This Row],[Estudado]]-15)&lt;$H$2,"",Curso[[#This Row],[Estudado]]-15)</f>
        <v/>
      </c>
      <c r="N2190" s="53" t="str">
        <f>IF((Curso[[#This Row],[Estudado]]-30)&lt;$H$2,"",Curso[[#This Row],[Estudado]]-30)</f>
        <v/>
      </c>
      <c r="O2190" s="53" t="str">
        <f>IF((Curso[[#This Row],[Estudado]]-60)&lt;$H$2,"",Curso[[#This Row],[Estudado]]-60)</f>
        <v/>
      </c>
      <c r="P2190" s="53" t="str">
        <f>IF((Curso[[#This Row],[Estudado]]-120)&lt;$H$2,"",Curso[[#This Row],[Estudado]]-120)</f>
        <v/>
      </c>
      <c r="Q2190" s="48"/>
    </row>
    <row r="2191" spans="1:17" x14ac:dyDescent="0.25">
      <c r="A2191" s="44">
        <f t="shared" si="100"/>
        <v>2190</v>
      </c>
      <c r="B2191" s="44" t="s">
        <v>1101</v>
      </c>
      <c r="C2191" s="44" t="s">
        <v>1329</v>
      </c>
      <c r="D2191" s="45">
        <v>2.0601851851851853E-3</v>
      </c>
      <c r="E2191" s="44"/>
      <c r="F2191" s="45">
        <f>Curso[[#This Row],[Tempo]]*$AG$4</f>
        <v>4.0857537098179563E-3</v>
      </c>
      <c r="G2191" s="46">
        <f t="shared" si="99"/>
        <v>15.571909164397534</v>
      </c>
      <c r="H2191" s="47">
        <f>_xlfn.XLOOKUP(Curso[[#This Row],[Tempo Progr Acum]],Controle[Tempo Esperado Acum],Controle[Data corrida],,1,1)</f>
        <v>44881</v>
      </c>
      <c r="I2191" s="44"/>
      <c r="J2191" s="48">
        <f ca="1">IF(Curso[[#This Row],[Data Prevista]]&gt;TODAY(),0,IF(Curso[[#This Row],[Data Prevista]]=TODAY(),3,2))</f>
        <v>0</v>
      </c>
      <c r="K2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1" s="53" t="str">
        <f>IF((Curso[[#This Row],[Estudado]]-7)&lt;$H$2,"",Curso[[#This Row],[Estudado]]-7)</f>
        <v/>
      </c>
      <c r="M2191" s="53" t="str">
        <f>IF((Curso[[#This Row],[Estudado]]-15)&lt;$H$2,"",Curso[[#This Row],[Estudado]]-15)</f>
        <v/>
      </c>
      <c r="N2191" s="53" t="str">
        <f>IF((Curso[[#This Row],[Estudado]]-30)&lt;$H$2,"",Curso[[#This Row],[Estudado]]-30)</f>
        <v/>
      </c>
      <c r="O2191" s="53" t="str">
        <f>IF((Curso[[#This Row],[Estudado]]-60)&lt;$H$2,"",Curso[[#This Row],[Estudado]]-60)</f>
        <v/>
      </c>
      <c r="P2191" s="53" t="str">
        <f>IF((Curso[[#This Row],[Estudado]]-120)&lt;$H$2,"",Curso[[#This Row],[Estudado]]-120)</f>
        <v/>
      </c>
      <c r="Q2191" s="48"/>
    </row>
    <row r="2192" spans="1:17" x14ac:dyDescent="0.25">
      <c r="A2192" s="44">
        <f t="shared" si="100"/>
        <v>2191</v>
      </c>
      <c r="B2192" s="44" t="s">
        <v>1101</v>
      </c>
      <c r="C2192" s="44" t="s">
        <v>1330</v>
      </c>
      <c r="D2192" s="45">
        <v>3.0208333333333333E-3</v>
      </c>
      <c r="E2192" s="44"/>
      <c r="F2192" s="45">
        <f>Curso[[#This Row],[Tempo]]*$AG$4</f>
        <v>5.9909085295645308E-3</v>
      </c>
      <c r="G2192" s="46">
        <f t="shared" si="99"/>
        <v>15.577900072927099</v>
      </c>
      <c r="H2192" s="47">
        <f>_xlfn.XLOOKUP(Curso[[#This Row],[Tempo Progr Acum]],Controle[Tempo Esperado Acum],Controle[Data corrida],,1,1)</f>
        <v>44881</v>
      </c>
      <c r="I2192" s="44"/>
      <c r="J2192" s="48">
        <f ca="1">IF(Curso[[#This Row],[Data Prevista]]&gt;TODAY(),0,IF(Curso[[#This Row],[Data Prevista]]=TODAY(),3,2))</f>
        <v>0</v>
      </c>
      <c r="K2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2" s="53" t="str">
        <f>IF((Curso[[#This Row],[Estudado]]-7)&lt;$H$2,"",Curso[[#This Row],[Estudado]]-7)</f>
        <v/>
      </c>
      <c r="M2192" s="53" t="str">
        <f>IF((Curso[[#This Row],[Estudado]]-15)&lt;$H$2,"",Curso[[#This Row],[Estudado]]-15)</f>
        <v/>
      </c>
      <c r="N2192" s="53" t="str">
        <f>IF((Curso[[#This Row],[Estudado]]-30)&lt;$H$2,"",Curso[[#This Row],[Estudado]]-30)</f>
        <v/>
      </c>
      <c r="O2192" s="53" t="str">
        <f>IF((Curso[[#This Row],[Estudado]]-60)&lt;$H$2,"",Curso[[#This Row],[Estudado]]-60)</f>
        <v/>
      </c>
      <c r="P2192" s="53" t="str">
        <f>IF((Curso[[#This Row],[Estudado]]-120)&lt;$H$2,"",Curso[[#This Row],[Estudado]]-120)</f>
        <v/>
      </c>
      <c r="Q2192" s="48"/>
    </row>
    <row r="2193" spans="1:17" x14ac:dyDescent="0.25">
      <c r="A2193" s="44">
        <f t="shared" si="100"/>
        <v>2192</v>
      </c>
      <c r="B2193" s="44" t="s">
        <v>1101</v>
      </c>
      <c r="C2193" s="44" t="s">
        <v>1331</v>
      </c>
      <c r="D2193" s="45">
        <v>4.5717592592592589E-3</v>
      </c>
      <c r="E2193" s="44"/>
      <c r="F2193" s="45">
        <f>Curso[[#This Row],[Tempo]]*$AG$4</f>
        <v>9.0667006481915322E-3</v>
      </c>
      <c r="G2193" s="46">
        <f t="shared" si="99"/>
        <v>15.586966773575289</v>
      </c>
      <c r="H2193" s="47">
        <f>_xlfn.XLOOKUP(Curso[[#This Row],[Tempo Progr Acum]],Controle[Tempo Esperado Acum],Controle[Data corrida],,1,1)</f>
        <v>44881</v>
      </c>
      <c r="I2193" s="44"/>
      <c r="J2193" s="48">
        <f ca="1">IF(Curso[[#This Row],[Data Prevista]]&gt;TODAY(),0,IF(Curso[[#This Row],[Data Prevista]]=TODAY(),3,2))</f>
        <v>0</v>
      </c>
      <c r="K2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3" s="53" t="str">
        <f>IF((Curso[[#This Row],[Estudado]]-7)&lt;$H$2,"",Curso[[#This Row],[Estudado]]-7)</f>
        <v/>
      </c>
      <c r="M2193" s="53" t="str">
        <f>IF((Curso[[#This Row],[Estudado]]-15)&lt;$H$2,"",Curso[[#This Row],[Estudado]]-15)</f>
        <v/>
      </c>
      <c r="N2193" s="53" t="str">
        <f>IF((Curso[[#This Row],[Estudado]]-30)&lt;$H$2,"",Curso[[#This Row],[Estudado]]-30)</f>
        <v/>
      </c>
      <c r="O2193" s="53" t="str">
        <f>IF((Curso[[#This Row],[Estudado]]-60)&lt;$H$2,"",Curso[[#This Row],[Estudado]]-60)</f>
        <v/>
      </c>
      <c r="P2193" s="53" t="str">
        <f>IF((Curso[[#This Row],[Estudado]]-120)&lt;$H$2,"",Curso[[#This Row],[Estudado]]-120)</f>
        <v/>
      </c>
      <c r="Q2193" s="48"/>
    </row>
    <row r="2194" spans="1:17" x14ac:dyDescent="0.25">
      <c r="A2194" s="44">
        <f t="shared" si="100"/>
        <v>2193</v>
      </c>
      <c r="B2194" s="44" t="s">
        <v>1101</v>
      </c>
      <c r="C2194" s="44" t="s">
        <v>1332</v>
      </c>
      <c r="D2194" s="45">
        <v>8.564814814814815E-4</v>
      </c>
      <c r="E2194" s="44"/>
      <c r="F2194" s="45">
        <f>Curso[[#This Row],[Tempo]]*$AG$4</f>
        <v>1.6985717670029705E-3</v>
      </c>
      <c r="G2194" s="46">
        <f t="shared" si="99"/>
        <v>15.588665345342292</v>
      </c>
      <c r="H2194" s="47">
        <f>_xlfn.XLOOKUP(Curso[[#This Row],[Tempo Progr Acum]],Controle[Tempo Esperado Acum],Controle[Data corrida],,1,1)</f>
        <v>44881</v>
      </c>
      <c r="I2194" s="44"/>
      <c r="J2194" s="48">
        <f ca="1">IF(Curso[[#This Row],[Data Prevista]]&gt;TODAY(),0,IF(Curso[[#This Row],[Data Prevista]]=TODAY(),3,2))</f>
        <v>0</v>
      </c>
      <c r="K2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4" s="53" t="str">
        <f>IF((Curso[[#This Row],[Estudado]]-7)&lt;$H$2,"",Curso[[#This Row],[Estudado]]-7)</f>
        <v/>
      </c>
      <c r="M2194" s="53" t="str">
        <f>IF((Curso[[#This Row],[Estudado]]-15)&lt;$H$2,"",Curso[[#This Row],[Estudado]]-15)</f>
        <v/>
      </c>
      <c r="N2194" s="53" t="str">
        <f>IF((Curso[[#This Row],[Estudado]]-30)&lt;$H$2,"",Curso[[#This Row],[Estudado]]-30)</f>
        <v/>
      </c>
      <c r="O2194" s="53" t="str">
        <f>IF((Curso[[#This Row],[Estudado]]-60)&lt;$H$2,"",Curso[[#This Row],[Estudado]]-60)</f>
        <v/>
      </c>
      <c r="P2194" s="53" t="str">
        <f>IF((Curso[[#This Row],[Estudado]]-120)&lt;$H$2,"",Curso[[#This Row],[Estudado]]-120)</f>
        <v/>
      </c>
      <c r="Q2194" s="48"/>
    </row>
    <row r="2195" spans="1:17" x14ac:dyDescent="0.25">
      <c r="A2195" s="44">
        <f t="shared" si="100"/>
        <v>2194</v>
      </c>
      <c r="B2195" s="44" t="s">
        <v>1101</v>
      </c>
      <c r="C2195" s="44" t="s">
        <v>1333</v>
      </c>
      <c r="D2195" s="45">
        <v>3.0208333333333333E-3</v>
      </c>
      <c r="E2195" s="44"/>
      <c r="F2195" s="45">
        <f>Curso[[#This Row],[Tempo]]*$AG$4</f>
        <v>5.9909085295645308E-3</v>
      </c>
      <c r="G2195" s="46">
        <f t="shared" si="99"/>
        <v>15.594656253871857</v>
      </c>
      <c r="H2195" s="47">
        <f>_xlfn.XLOOKUP(Curso[[#This Row],[Tempo Progr Acum]],Controle[Tempo Esperado Acum],Controle[Data corrida],,1,1)</f>
        <v>44881</v>
      </c>
      <c r="I2195" s="44"/>
      <c r="J2195" s="48">
        <f ca="1">IF(Curso[[#This Row],[Data Prevista]]&gt;TODAY(),0,IF(Curso[[#This Row],[Data Prevista]]=TODAY(),3,2))</f>
        <v>0</v>
      </c>
      <c r="K2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5" s="53" t="str">
        <f>IF((Curso[[#This Row],[Estudado]]-7)&lt;$H$2,"",Curso[[#This Row],[Estudado]]-7)</f>
        <v/>
      </c>
      <c r="M2195" s="53" t="str">
        <f>IF((Curso[[#This Row],[Estudado]]-15)&lt;$H$2,"",Curso[[#This Row],[Estudado]]-15)</f>
        <v/>
      </c>
      <c r="N2195" s="53" t="str">
        <f>IF((Curso[[#This Row],[Estudado]]-30)&lt;$H$2,"",Curso[[#This Row],[Estudado]]-30)</f>
        <v/>
      </c>
      <c r="O2195" s="53" t="str">
        <f>IF((Curso[[#This Row],[Estudado]]-60)&lt;$H$2,"",Curso[[#This Row],[Estudado]]-60)</f>
        <v/>
      </c>
      <c r="P2195" s="53" t="str">
        <f>IF((Curso[[#This Row],[Estudado]]-120)&lt;$H$2,"",Curso[[#This Row],[Estudado]]-120)</f>
        <v/>
      </c>
      <c r="Q2195" s="48"/>
    </row>
    <row r="2196" spans="1:17" x14ac:dyDescent="0.25">
      <c r="A2196" s="44">
        <f t="shared" si="100"/>
        <v>2195</v>
      </c>
      <c r="B2196" s="44" t="s">
        <v>1101</v>
      </c>
      <c r="C2196" s="44" t="s">
        <v>1334</v>
      </c>
      <c r="D2196" s="45">
        <v>4.6527777777777774E-3</v>
      </c>
      <c r="E2196" s="44"/>
      <c r="F2196" s="45">
        <f>Curso[[#This Row],[Tempo]]*$AG$4</f>
        <v>9.2273763558810007E-3</v>
      </c>
      <c r="G2196" s="46">
        <f t="shared" si="99"/>
        <v>15.603883630227738</v>
      </c>
      <c r="H2196" s="47">
        <f>_xlfn.XLOOKUP(Curso[[#This Row],[Tempo Progr Acum]],Controle[Tempo Esperado Acum],Controle[Data corrida],,1,1)</f>
        <v>44881</v>
      </c>
      <c r="I2196" s="44"/>
      <c r="J2196" s="48">
        <f ca="1">IF(Curso[[#This Row],[Data Prevista]]&gt;TODAY(),0,IF(Curso[[#This Row],[Data Prevista]]=TODAY(),3,2))</f>
        <v>0</v>
      </c>
      <c r="K2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6" s="53" t="str">
        <f>IF((Curso[[#This Row],[Estudado]]-7)&lt;$H$2,"",Curso[[#This Row],[Estudado]]-7)</f>
        <v/>
      </c>
      <c r="M2196" s="53" t="str">
        <f>IF((Curso[[#This Row],[Estudado]]-15)&lt;$H$2,"",Curso[[#This Row],[Estudado]]-15)</f>
        <v/>
      </c>
      <c r="N2196" s="53" t="str">
        <f>IF((Curso[[#This Row],[Estudado]]-30)&lt;$H$2,"",Curso[[#This Row],[Estudado]]-30)</f>
        <v/>
      </c>
      <c r="O2196" s="53" t="str">
        <f>IF((Curso[[#This Row],[Estudado]]-60)&lt;$H$2,"",Curso[[#This Row],[Estudado]]-60)</f>
        <v/>
      </c>
      <c r="P2196" s="53" t="str">
        <f>IF((Curso[[#This Row],[Estudado]]-120)&lt;$H$2,"",Curso[[#This Row],[Estudado]]-120)</f>
        <v/>
      </c>
      <c r="Q2196" s="48"/>
    </row>
    <row r="2197" spans="1:17" x14ac:dyDescent="0.25">
      <c r="A2197" s="44">
        <f t="shared" si="100"/>
        <v>2196</v>
      </c>
      <c r="B2197" s="44" t="s">
        <v>1101</v>
      </c>
      <c r="C2197" s="44" t="s">
        <v>1335</v>
      </c>
      <c r="D2197" s="45">
        <v>3.530092592592592E-3</v>
      </c>
      <c r="E2197" s="44"/>
      <c r="F2197" s="45">
        <f>Curso[[#This Row],[Tempo]]*$AG$4</f>
        <v>7.0008701207554857E-3</v>
      </c>
      <c r="G2197" s="46">
        <f t="shared" si="99"/>
        <v>15.610884500348494</v>
      </c>
      <c r="H2197" s="47">
        <f>_xlfn.XLOOKUP(Curso[[#This Row],[Tempo Progr Acum]],Controle[Tempo Esperado Acum],Controle[Data corrida],,1,1)</f>
        <v>44881</v>
      </c>
      <c r="I2197" s="44"/>
      <c r="J2197" s="48">
        <f ca="1">IF(Curso[[#This Row],[Data Prevista]]&gt;TODAY(),0,IF(Curso[[#This Row],[Data Prevista]]=TODAY(),3,2))</f>
        <v>0</v>
      </c>
      <c r="K2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7" s="53" t="str">
        <f>IF((Curso[[#This Row],[Estudado]]-7)&lt;$H$2,"",Curso[[#This Row],[Estudado]]-7)</f>
        <v/>
      </c>
      <c r="M2197" s="53" t="str">
        <f>IF((Curso[[#This Row],[Estudado]]-15)&lt;$H$2,"",Curso[[#This Row],[Estudado]]-15)</f>
        <v/>
      </c>
      <c r="N2197" s="53" t="str">
        <f>IF((Curso[[#This Row],[Estudado]]-30)&lt;$H$2,"",Curso[[#This Row],[Estudado]]-30)</f>
        <v/>
      </c>
      <c r="O2197" s="53" t="str">
        <f>IF((Curso[[#This Row],[Estudado]]-60)&lt;$H$2,"",Curso[[#This Row],[Estudado]]-60)</f>
        <v/>
      </c>
      <c r="P2197" s="53" t="str">
        <f>IF((Curso[[#This Row],[Estudado]]-120)&lt;$H$2,"",Curso[[#This Row],[Estudado]]-120)</f>
        <v/>
      </c>
      <c r="Q2197" s="48"/>
    </row>
    <row r="2198" spans="1:17" x14ac:dyDescent="0.25">
      <c r="A2198" s="44">
        <f t="shared" si="100"/>
        <v>2197</v>
      </c>
      <c r="B2198" s="44" t="s">
        <v>1101</v>
      </c>
      <c r="C2198" s="44" t="s">
        <v>1336</v>
      </c>
      <c r="D2198" s="45">
        <v>2.5694444444444445E-3</v>
      </c>
      <c r="E2198" s="44"/>
      <c r="F2198" s="45">
        <f>Curso[[#This Row],[Tempo]]*$AG$4</f>
        <v>5.095715301008912E-3</v>
      </c>
      <c r="G2198" s="46">
        <f t="shared" si="99"/>
        <v>15.615980215649502</v>
      </c>
      <c r="H2198" s="47">
        <f>_xlfn.XLOOKUP(Curso[[#This Row],[Tempo Progr Acum]],Controle[Tempo Esperado Acum],Controle[Data corrida],,1,1)</f>
        <v>44881</v>
      </c>
      <c r="I2198" s="44"/>
      <c r="J2198" s="48">
        <f ca="1">IF(Curso[[#This Row],[Data Prevista]]&gt;TODAY(),0,IF(Curso[[#This Row],[Data Prevista]]=TODAY(),3,2))</f>
        <v>0</v>
      </c>
      <c r="K2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8" s="53" t="str">
        <f>IF((Curso[[#This Row],[Estudado]]-7)&lt;$H$2,"",Curso[[#This Row],[Estudado]]-7)</f>
        <v/>
      </c>
      <c r="M2198" s="53" t="str">
        <f>IF((Curso[[#This Row],[Estudado]]-15)&lt;$H$2,"",Curso[[#This Row],[Estudado]]-15)</f>
        <v/>
      </c>
      <c r="N2198" s="53" t="str">
        <f>IF((Curso[[#This Row],[Estudado]]-30)&lt;$H$2,"",Curso[[#This Row],[Estudado]]-30)</f>
        <v/>
      </c>
      <c r="O2198" s="53" t="str">
        <f>IF((Curso[[#This Row],[Estudado]]-60)&lt;$H$2,"",Curso[[#This Row],[Estudado]]-60)</f>
        <v/>
      </c>
      <c r="P2198" s="53" t="str">
        <f>IF((Curso[[#This Row],[Estudado]]-120)&lt;$H$2,"",Curso[[#This Row],[Estudado]]-120)</f>
        <v/>
      </c>
      <c r="Q2198" s="48"/>
    </row>
    <row r="2199" spans="1:17" x14ac:dyDescent="0.25">
      <c r="A2199" s="44">
        <f t="shared" si="100"/>
        <v>2198</v>
      </c>
      <c r="B2199" s="44" t="s">
        <v>1101</v>
      </c>
      <c r="C2199" s="44" t="s">
        <v>1337</v>
      </c>
      <c r="D2199" s="45">
        <v>5.2546296296296299E-3</v>
      </c>
      <c r="E2199" s="44"/>
      <c r="F2199" s="45">
        <f>Curso[[#This Row],[Tempo]]*$AG$4</f>
        <v>1.0420967327288496E-2</v>
      </c>
      <c r="G2199" s="46">
        <f t="shared" si="99"/>
        <v>15.626401182976791</v>
      </c>
      <c r="H2199" s="47">
        <f>_xlfn.XLOOKUP(Curso[[#This Row],[Tempo Progr Acum]],Controle[Tempo Esperado Acum],Controle[Data corrida],,1,1)</f>
        <v>44881</v>
      </c>
      <c r="I2199" s="44"/>
      <c r="J2199" s="48">
        <f ca="1">IF(Curso[[#This Row],[Data Prevista]]&gt;TODAY(),0,IF(Curso[[#This Row],[Data Prevista]]=TODAY(),3,2))</f>
        <v>0</v>
      </c>
      <c r="K2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9" s="53" t="str">
        <f>IF((Curso[[#This Row],[Estudado]]-7)&lt;$H$2,"",Curso[[#This Row],[Estudado]]-7)</f>
        <v/>
      </c>
      <c r="M2199" s="53" t="str">
        <f>IF((Curso[[#This Row],[Estudado]]-15)&lt;$H$2,"",Curso[[#This Row],[Estudado]]-15)</f>
        <v/>
      </c>
      <c r="N2199" s="53" t="str">
        <f>IF((Curso[[#This Row],[Estudado]]-30)&lt;$H$2,"",Curso[[#This Row],[Estudado]]-30)</f>
        <v/>
      </c>
      <c r="O2199" s="53" t="str">
        <f>IF((Curso[[#This Row],[Estudado]]-60)&lt;$H$2,"",Curso[[#This Row],[Estudado]]-60)</f>
        <v/>
      </c>
      <c r="P2199" s="53" t="str">
        <f>IF((Curso[[#This Row],[Estudado]]-120)&lt;$H$2,"",Curso[[#This Row],[Estudado]]-120)</f>
        <v/>
      </c>
      <c r="Q2199" s="48"/>
    </row>
    <row r="2200" spans="1:17" x14ac:dyDescent="0.25">
      <c r="A2200" s="44">
        <f t="shared" si="100"/>
        <v>2199</v>
      </c>
      <c r="B2200" s="44" t="s">
        <v>1101</v>
      </c>
      <c r="C2200" s="44" t="s">
        <v>1338</v>
      </c>
      <c r="D2200" s="45">
        <v>2.7430555555555559E-3</v>
      </c>
      <c r="E2200" s="44"/>
      <c r="F2200" s="45">
        <f>Curso[[#This Row],[Tempo]]*$AG$4</f>
        <v>5.4400203889149196E-3</v>
      </c>
      <c r="G2200" s="46">
        <f t="shared" si="99"/>
        <v>15.631841203365706</v>
      </c>
      <c r="H2200" s="47">
        <f>_xlfn.XLOOKUP(Curso[[#This Row],[Tempo Progr Acum]],Controle[Tempo Esperado Acum],Controle[Data corrida],,1,1)</f>
        <v>44881</v>
      </c>
      <c r="I2200" s="44"/>
      <c r="J2200" s="48">
        <f ca="1">IF(Curso[[#This Row],[Data Prevista]]&gt;TODAY(),0,IF(Curso[[#This Row],[Data Prevista]]=TODAY(),3,2))</f>
        <v>0</v>
      </c>
      <c r="K2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0" s="53" t="str">
        <f>IF((Curso[[#This Row],[Estudado]]-7)&lt;$H$2,"",Curso[[#This Row],[Estudado]]-7)</f>
        <v/>
      </c>
      <c r="M2200" s="53" t="str">
        <f>IF((Curso[[#This Row],[Estudado]]-15)&lt;$H$2,"",Curso[[#This Row],[Estudado]]-15)</f>
        <v/>
      </c>
      <c r="N2200" s="53" t="str">
        <f>IF((Curso[[#This Row],[Estudado]]-30)&lt;$H$2,"",Curso[[#This Row],[Estudado]]-30)</f>
        <v/>
      </c>
      <c r="O2200" s="53" t="str">
        <f>IF((Curso[[#This Row],[Estudado]]-60)&lt;$H$2,"",Curso[[#This Row],[Estudado]]-60)</f>
        <v/>
      </c>
      <c r="P2200" s="53" t="str">
        <f>IF((Curso[[#This Row],[Estudado]]-120)&lt;$H$2,"",Curso[[#This Row],[Estudado]]-120)</f>
        <v/>
      </c>
      <c r="Q2200" s="48"/>
    </row>
    <row r="2201" spans="1:17" x14ac:dyDescent="0.25">
      <c r="A2201" s="44">
        <f t="shared" si="100"/>
        <v>2200</v>
      </c>
      <c r="B2201" s="44" t="s">
        <v>1101</v>
      </c>
      <c r="C2201" s="44" t="s">
        <v>1339</v>
      </c>
      <c r="D2201" s="45">
        <v>3.7037037037037034E-3</v>
      </c>
      <c r="E2201" s="44"/>
      <c r="F2201" s="45">
        <f>Curso[[#This Row],[Tempo]]*$AG$4</f>
        <v>7.3451752086614941E-3</v>
      </c>
      <c r="G2201" s="46">
        <f t="shared" si="99"/>
        <v>15.639186378574367</v>
      </c>
      <c r="H2201" s="47">
        <f>_xlfn.XLOOKUP(Curso[[#This Row],[Tempo Progr Acum]],Controle[Tempo Esperado Acum],Controle[Data corrida],,1,1)</f>
        <v>44881</v>
      </c>
      <c r="I2201" s="44"/>
      <c r="J2201" s="48">
        <f ca="1">IF(Curso[[#This Row],[Data Prevista]]&gt;TODAY(),0,IF(Curso[[#This Row],[Data Prevista]]=TODAY(),3,2))</f>
        <v>0</v>
      </c>
      <c r="K2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1" s="53" t="str">
        <f>IF((Curso[[#This Row],[Estudado]]-7)&lt;$H$2,"",Curso[[#This Row],[Estudado]]-7)</f>
        <v/>
      </c>
      <c r="M2201" s="53" t="str">
        <f>IF((Curso[[#This Row],[Estudado]]-15)&lt;$H$2,"",Curso[[#This Row],[Estudado]]-15)</f>
        <v/>
      </c>
      <c r="N2201" s="53" t="str">
        <f>IF((Curso[[#This Row],[Estudado]]-30)&lt;$H$2,"",Curso[[#This Row],[Estudado]]-30)</f>
        <v/>
      </c>
      <c r="O2201" s="53" t="str">
        <f>IF((Curso[[#This Row],[Estudado]]-60)&lt;$H$2,"",Curso[[#This Row],[Estudado]]-60)</f>
        <v/>
      </c>
      <c r="P2201" s="53" t="str">
        <f>IF((Curso[[#This Row],[Estudado]]-120)&lt;$H$2,"",Curso[[#This Row],[Estudado]]-120)</f>
        <v/>
      </c>
      <c r="Q2201" s="48"/>
    </row>
    <row r="2202" spans="1:17" x14ac:dyDescent="0.25">
      <c r="A2202" s="44">
        <f t="shared" si="100"/>
        <v>2201</v>
      </c>
      <c r="B2202" s="44" t="s">
        <v>1101</v>
      </c>
      <c r="C2202" s="44" t="s">
        <v>1340</v>
      </c>
      <c r="D2202" s="45">
        <v>2.7083333333333334E-3</v>
      </c>
      <c r="E2202" s="44"/>
      <c r="F2202" s="45">
        <f>Curso[[#This Row],[Tempo]]*$AG$4</f>
        <v>5.3711593713337176E-3</v>
      </c>
      <c r="G2202" s="46">
        <f t="shared" si="99"/>
        <v>15.644557537945701</v>
      </c>
      <c r="H2202" s="47">
        <f>_xlfn.XLOOKUP(Curso[[#This Row],[Tempo Progr Acum]],Controle[Tempo Esperado Acum],Controle[Data corrida],,1,1)</f>
        <v>44882</v>
      </c>
      <c r="I2202" s="44"/>
      <c r="J2202" s="48">
        <f ca="1">IF(Curso[[#This Row],[Data Prevista]]&gt;TODAY(),0,IF(Curso[[#This Row],[Data Prevista]]=TODAY(),3,2))</f>
        <v>0</v>
      </c>
      <c r="K2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2" s="53" t="str">
        <f>IF((Curso[[#This Row],[Estudado]]-7)&lt;$H$2,"",Curso[[#This Row],[Estudado]]-7)</f>
        <v/>
      </c>
      <c r="M2202" s="53" t="str">
        <f>IF((Curso[[#This Row],[Estudado]]-15)&lt;$H$2,"",Curso[[#This Row],[Estudado]]-15)</f>
        <v/>
      </c>
      <c r="N2202" s="53" t="str">
        <f>IF((Curso[[#This Row],[Estudado]]-30)&lt;$H$2,"",Curso[[#This Row],[Estudado]]-30)</f>
        <v/>
      </c>
      <c r="O2202" s="53" t="str">
        <f>IF((Curso[[#This Row],[Estudado]]-60)&lt;$H$2,"",Curso[[#This Row],[Estudado]]-60)</f>
        <v/>
      </c>
      <c r="P2202" s="53" t="str">
        <f>IF((Curso[[#This Row],[Estudado]]-120)&lt;$H$2,"",Curso[[#This Row],[Estudado]]-120)</f>
        <v/>
      </c>
      <c r="Q2202" s="48"/>
    </row>
    <row r="2203" spans="1:17" x14ac:dyDescent="0.25">
      <c r="A2203" s="44">
        <f t="shared" si="100"/>
        <v>2202</v>
      </c>
      <c r="B2203" s="44" t="s">
        <v>1101</v>
      </c>
      <c r="C2203" s="44" t="s">
        <v>1341</v>
      </c>
      <c r="D2203" s="45">
        <v>2.2800925925925927E-3</v>
      </c>
      <c r="E2203" s="44"/>
      <c r="F2203" s="45">
        <f>Curso[[#This Row],[Tempo]]*$AG$4</f>
        <v>4.521873487832233E-3</v>
      </c>
      <c r="G2203" s="46">
        <f t="shared" si="99"/>
        <v>15.649079411433533</v>
      </c>
      <c r="H2203" s="47">
        <f>_xlfn.XLOOKUP(Curso[[#This Row],[Tempo Progr Acum]],Controle[Tempo Esperado Acum],Controle[Data corrida],,1,1)</f>
        <v>44882</v>
      </c>
      <c r="I2203" s="44"/>
      <c r="J2203" s="48">
        <f ca="1">IF(Curso[[#This Row],[Data Prevista]]&gt;TODAY(),0,IF(Curso[[#This Row],[Data Prevista]]=TODAY(),3,2))</f>
        <v>0</v>
      </c>
      <c r="K2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3" s="53" t="str">
        <f>IF((Curso[[#This Row],[Estudado]]-7)&lt;$H$2,"",Curso[[#This Row],[Estudado]]-7)</f>
        <v/>
      </c>
      <c r="M2203" s="53" t="str">
        <f>IF((Curso[[#This Row],[Estudado]]-15)&lt;$H$2,"",Curso[[#This Row],[Estudado]]-15)</f>
        <v/>
      </c>
      <c r="N2203" s="53" t="str">
        <f>IF((Curso[[#This Row],[Estudado]]-30)&lt;$H$2,"",Curso[[#This Row],[Estudado]]-30)</f>
        <v/>
      </c>
      <c r="O2203" s="53" t="str">
        <f>IF((Curso[[#This Row],[Estudado]]-60)&lt;$H$2,"",Curso[[#This Row],[Estudado]]-60)</f>
        <v/>
      </c>
      <c r="P2203" s="53" t="str">
        <f>IF((Curso[[#This Row],[Estudado]]-120)&lt;$H$2,"",Curso[[#This Row],[Estudado]]-120)</f>
        <v/>
      </c>
      <c r="Q2203" s="48"/>
    </row>
    <row r="2204" spans="1:17" x14ac:dyDescent="0.25">
      <c r="A2204" s="44">
        <f t="shared" si="100"/>
        <v>2203</v>
      </c>
      <c r="B2204" s="44" t="s">
        <v>1101</v>
      </c>
      <c r="C2204" s="44" t="s">
        <v>1342</v>
      </c>
      <c r="D2204" s="45">
        <v>3.7615740740740739E-3</v>
      </c>
      <c r="E2204" s="44"/>
      <c r="F2204" s="45">
        <f>Curso[[#This Row],[Tempo]]*$AG$4</f>
        <v>7.4599435712968294E-3</v>
      </c>
      <c r="G2204" s="46">
        <f t="shared" si="99"/>
        <v>15.65653935500483</v>
      </c>
      <c r="H2204" s="47">
        <f>_xlfn.XLOOKUP(Curso[[#This Row],[Tempo Progr Acum]],Controle[Tempo Esperado Acum],Controle[Data corrida],,1,1)</f>
        <v>44882</v>
      </c>
      <c r="I2204" s="44"/>
      <c r="J2204" s="48">
        <f ca="1">IF(Curso[[#This Row],[Data Prevista]]&gt;TODAY(),0,IF(Curso[[#This Row],[Data Prevista]]=TODAY(),3,2))</f>
        <v>0</v>
      </c>
      <c r="K2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4" s="53" t="str">
        <f>IF((Curso[[#This Row],[Estudado]]-7)&lt;$H$2,"",Curso[[#This Row],[Estudado]]-7)</f>
        <v/>
      </c>
      <c r="M2204" s="53" t="str">
        <f>IF((Curso[[#This Row],[Estudado]]-15)&lt;$H$2,"",Curso[[#This Row],[Estudado]]-15)</f>
        <v/>
      </c>
      <c r="N2204" s="53" t="str">
        <f>IF((Curso[[#This Row],[Estudado]]-30)&lt;$H$2,"",Curso[[#This Row],[Estudado]]-30)</f>
        <v/>
      </c>
      <c r="O2204" s="53" t="str">
        <f>IF((Curso[[#This Row],[Estudado]]-60)&lt;$H$2,"",Curso[[#This Row],[Estudado]]-60)</f>
        <v/>
      </c>
      <c r="P2204" s="53" t="str">
        <f>IF((Curso[[#This Row],[Estudado]]-120)&lt;$H$2,"",Curso[[#This Row],[Estudado]]-120)</f>
        <v/>
      </c>
      <c r="Q2204" s="48"/>
    </row>
    <row r="2205" spans="1:17" x14ac:dyDescent="0.25">
      <c r="A2205" s="44">
        <f t="shared" si="100"/>
        <v>2204</v>
      </c>
      <c r="B2205" s="44" t="s">
        <v>1101</v>
      </c>
      <c r="C2205" s="44" t="s">
        <v>1343</v>
      </c>
      <c r="D2205" s="45">
        <v>5.0115740740740737E-3</v>
      </c>
      <c r="E2205" s="44"/>
      <c r="F2205" s="45">
        <f>Curso[[#This Row],[Tempo]]*$AG$4</f>
        <v>9.9389402042200838E-3</v>
      </c>
      <c r="G2205" s="46">
        <f t="shared" si="99"/>
        <v>15.66647829520905</v>
      </c>
      <c r="H2205" s="47">
        <f>_xlfn.XLOOKUP(Curso[[#This Row],[Tempo Progr Acum]],Controle[Tempo Esperado Acum],Controle[Data corrida],,1,1)</f>
        <v>44882</v>
      </c>
      <c r="I2205" s="44"/>
      <c r="J2205" s="48">
        <f ca="1">IF(Curso[[#This Row],[Data Prevista]]&gt;TODAY(),0,IF(Curso[[#This Row],[Data Prevista]]=TODAY(),3,2))</f>
        <v>0</v>
      </c>
      <c r="K2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5" s="53" t="str">
        <f>IF((Curso[[#This Row],[Estudado]]-7)&lt;$H$2,"",Curso[[#This Row],[Estudado]]-7)</f>
        <v/>
      </c>
      <c r="M2205" s="53" t="str">
        <f>IF((Curso[[#This Row],[Estudado]]-15)&lt;$H$2,"",Curso[[#This Row],[Estudado]]-15)</f>
        <v/>
      </c>
      <c r="N2205" s="53" t="str">
        <f>IF((Curso[[#This Row],[Estudado]]-30)&lt;$H$2,"",Curso[[#This Row],[Estudado]]-30)</f>
        <v/>
      </c>
      <c r="O2205" s="53" t="str">
        <f>IF((Curso[[#This Row],[Estudado]]-60)&lt;$H$2,"",Curso[[#This Row],[Estudado]]-60)</f>
        <v/>
      </c>
      <c r="P2205" s="53" t="str">
        <f>IF((Curso[[#This Row],[Estudado]]-120)&lt;$H$2,"",Curso[[#This Row],[Estudado]]-120)</f>
        <v/>
      </c>
      <c r="Q2205" s="48"/>
    </row>
    <row r="2206" spans="1:17" x14ac:dyDescent="0.25">
      <c r="A2206" s="44">
        <f t="shared" si="100"/>
        <v>2205</v>
      </c>
      <c r="B2206" s="44" t="s">
        <v>1101</v>
      </c>
      <c r="C2206" s="44" t="s">
        <v>1344</v>
      </c>
      <c r="D2206" s="45">
        <v>3.8310185185185183E-3</v>
      </c>
      <c r="E2206" s="44"/>
      <c r="F2206" s="45">
        <f>Curso[[#This Row],[Tempo]]*$AG$4</f>
        <v>7.5976656064592326E-3</v>
      </c>
      <c r="G2206" s="46">
        <f t="shared" si="99"/>
        <v>15.674075960815509</v>
      </c>
      <c r="H2206" s="47">
        <f>_xlfn.XLOOKUP(Curso[[#This Row],[Tempo Progr Acum]],Controle[Tempo Esperado Acum],Controle[Data corrida],,1,1)</f>
        <v>44882</v>
      </c>
      <c r="I2206" s="44"/>
      <c r="J2206" s="48">
        <f ca="1">IF(Curso[[#This Row],[Data Prevista]]&gt;TODAY(),0,IF(Curso[[#This Row],[Data Prevista]]=TODAY(),3,2))</f>
        <v>0</v>
      </c>
      <c r="K2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6" s="53" t="str">
        <f>IF((Curso[[#This Row],[Estudado]]-7)&lt;$H$2,"",Curso[[#This Row],[Estudado]]-7)</f>
        <v/>
      </c>
      <c r="M2206" s="53" t="str">
        <f>IF((Curso[[#This Row],[Estudado]]-15)&lt;$H$2,"",Curso[[#This Row],[Estudado]]-15)</f>
        <v/>
      </c>
      <c r="N2206" s="53" t="str">
        <f>IF((Curso[[#This Row],[Estudado]]-30)&lt;$H$2,"",Curso[[#This Row],[Estudado]]-30)</f>
        <v/>
      </c>
      <c r="O2206" s="53" t="str">
        <f>IF((Curso[[#This Row],[Estudado]]-60)&lt;$H$2,"",Curso[[#This Row],[Estudado]]-60)</f>
        <v/>
      </c>
      <c r="P2206" s="53" t="str">
        <f>IF((Curso[[#This Row],[Estudado]]-120)&lt;$H$2,"",Curso[[#This Row],[Estudado]]-120)</f>
        <v/>
      </c>
      <c r="Q2206" s="48"/>
    </row>
    <row r="2207" spans="1:17" x14ac:dyDescent="0.25">
      <c r="A2207" s="44">
        <f t="shared" si="100"/>
        <v>2206</v>
      </c>
      <c r="B2207" s="44" t="s">
        <v>1101</v>
      </c>
      <c r="C2207" s="44" t="s">
        <v>1345</v>
      </c>
      <c r="D2207" s="45">
        <v>1.8402777777777777E-3</v>
      </c>
      <c r="E2207" s="44"/>
      <c r="F2207" s="45">
        <f>Curso[[#This Row],[Tempo]]*$AG$4</f>
        <v>3.64963393180368E-3</v>
      </c>
      <c r="G2207" s="46">
        <f t="shared" si="99"/>
        <v>15.677725594747313</v>
      </c>
      <c r="H2207" s="47">
        <f>_xlfn.XLOOKUP(Curso[[#This Row],[Tempo Progr Acum]],Controle[Tempo Esperado Acum],Controle[Data corrida],,1,1)</f>
        <v>44882</v>
      </c>
      <c r="I2207" s="44"/>
      <c r="J2207" s="48">
        <f ca="1">IF(Curso[[#This Row],[Data Prevista]]&gt;TODAY(),0,IF(Curso[[#This Row],[Data Prevista]]=TODAY(),3,2))</f>
        <v>0</v>
      </c>
      <c r="K2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7" s="53" t="str">
        <f>IF((Curso[[#This Row],[Estudado]]-7)&lt;$H$2,"",Curso[[#This Row],[Estudado]]-7)</f>
        <v/>
      </c>
      <c r="M2207" s="53" t="str">
        <f>IF((Curso[[#This Row],[Estudado]]-15)&lt;$H$2,"",Curso[[#This Row],[Estudado]]-15)</f>
        <v/>
      </c>
      <c r="N2207" s="53" t="str">
        <f>IF((Curso[[#This Row],[Estudado]]-30)&lt;$H$2,"",Curso[[#This Row],[Estudado]]-30)</f>
        <v/>
      </c>
      <c r="O2207" s="53" t="str">
        <f>IF((Curso[[#This Row],[Estudado]]-60)&lt;$H$2,"",Curso[[#This Row],[Estudado]]-60)</f>
        <v/>
      </c>
      <c r="P2207" s="53" t="str">
        <f>IF((Curso[[#This Row],[Estudado]]-120)&lt;$H$2,"",Curso[[#This Row],[Estudado]]-120)</f>
        <v/>
      </c>
      <c r="Q2207" s="48"/>
    </row>
    <row r="2208" spans="1:17" x14ac:dyDescent="0.25">
      <c r="A2208" s="44">
        <f t="shared" si="100"/>
        <v>2207</v>
      </c>
      <c r="B2208" s="44" t="s">
        <v>1101</v>
      </c>
      <c r="C2208" s="44" t="s">
        <v>1346</v>
      </c>
      <c r="D2208" s="45">
        <v>5.7638888888888887E-3</v>
      </c>
      <c r="E2208" s="44"/>
      <c r="F2208" s="45">
        <f>Curso[[#This Row],[Tempo]]*$AG$4</f>
        <v>1.143092891847945E-2</v>
      </c>
      <c r="G2208" s="46">
        <f t="shared" si="99"/>
        <v>15.689156523665792</v>
      </c>
      <c r="H2208" s="47">
        <f>_xlfn.XLOOKUP(Curso[[#This Row],[Tempo Progr Acum]],Controle[Tempo Esperado Acum],Controle[Data corrida],,1,1)</f>
        <v>44882</v>
      </c>
      <c r="I2208" s="44"/>
      <c r="J2208" s="48">
        <f ca="1">IF(Curso[[#This Row],[Data Prevista]]&gt;TODAY(),0,IF(Curso[[#This Row],[Data Prevista]]=TODAY(),3,2))</f>
        <v>0</v>
      </c>
      <c r="K2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8" s="53" t="str">
        <f>IF((Curso[[#This Row],[Estudado]]-7)&lt;$H$2,"",Curso[[#This Row],[Estudado]]-7)</f>
        <v/>
      </c>
      <c r="M2208" s="53" t="str">
        <f>IF((Curso[[#This Row],[Estudado]]-15)&lt;$H$2,"",Curso[[#This Row],[Estudado]]-15)</f>
        <v/>
      </c>
      <c r="N2208" s="53" t="str">
        <f>IF((Curso[[#This Row],[Estudado]]-30)&lt;$H$2,"",Curso[[#This Row],[Estudado]]-30)</f>
        <v/>
      </c>
      <c r="O2208" s="53" t="str">
        <f>IF((Curso[[#This Row],[Estudado]]-60)&lt;$H$2,"",Curso[[#This Row],[Estudado]]-60)</f>
        <v/>
      </c>
      <c r="P2208" s="53" t="str">
        <f>IF((Curso[[#This Row],[Estudado]]-120)&lt;$H$2,"",Curso[[#This Row],[Estudado]]-120)</f>
        <v/>
      </c>
      <c r="Q2208" s="48"/>
    </row>
    <row r="2209" spans="1:17" x14ac:dyDescent="0.25">
      <c r="A2209" s="44">
        <f t="shared" si="100"/>
        <v>2208</v>
      </c>
      <c r="B2209" s="44" t="s">
        <v>1101</v>
      </c>
      <c r="C2209" s="44" t="s">
        <v>1347</v>
      </c>
      <c r="D2209" s="45">
        <v>2.5462962962962961E-3</v>
      </c>
      <c r="E2209" s="44"/>
      <c r="F2209" s="45">
        <f>Curso[[#This Row],[Tempo]]*$AG$4</f>
        <v>5.0498079559547771E-3</v>
      </c>
      <c r="G2209" s="46">
        <f t="shared" si="99"/>
        <v>15.694206331621746</v>
      </c>
      <c r="H2209" s="47">
        <f>_xlfn.XLOOKUP(Curso[[#This Row],[Tempo Progr Acum]],Controle[Tempo Esperado Acum],Controle[Data corrida],,1,1)</f>
        <v>44882</v>
      </c>
      <c r="I2209" s="44"/>
      <c r="J2209" s="48">
        <f ca="1">IF(Curso[[#This Row],[Data Prevista]]&gt;TODAY(),0,IF(Curso[[#This Row],[Data Prevista]]=TODAY(),3,2))</f>
        <v>0</v>
      </c>
      <c r="K2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9" s="53" t="str">
        <f>IF((Curso[[#This Row],[Estudado]]-7)&lt;$H$2,"",Curso[[#This Row],[Estudado]]-7)</f>
        <v/>
      </c>
      <c r="M2209" s="53" t="str">
        <f>IF((Curso[[#This Row],[Estudado]]-15)&lt;$H$2,"",Curso[[#This Row],[Estudado]]-15)</f>
        <v/>
      </c>
      <c r="N2209" s="53" t="str">
        <f>IF((Curso[[#This Row],[Estudado]]-30)&lt;$H$2,"",Curso[[#This Row],[Estudado]]-30)</f>
        <v/>
      </c>
      <c r="O2209" s="53" t="str">
        <f>IF((Curso[[#This Row],[Estudado]]-60)&lt;$H$2,"",Curso[[#This Row],[Estudado]]-60)</f>
        <v/>
      </c>
      <c r="P2209" s="53" t="str">
        <f>IF((Curso[[#This Row],[Estudado]]-120)&lt;$H$2,"",Curso[[#This Row],[Estudado]]-120)</f>
        <v/>
      </c>
      <c r="Q2209" s="48"/>
    </row>
    <row r="2210" spans="1:17" x14ac:dyDescent="0.25">
      <c r="A2210" s="44">
        <f t="shared" si="100"/>
        <v>2209</v>
      </c>
      <c r="B2210" s="44" t="s">
        <v>1101</v>
      </c>
      <c r="C2210" s="44" t="s">
        <v>1348</v>
      </c>
      <c r="D2210" s="45">
        <v>4.3981481481481484E-3</v>
      </c>
      <c r="E2210" s="44"/>
      <c r="F2210" s="45">
        <f>Curso[[#This Row],[Tempo]]*$AG$4</f>
        <v>8.7223955602855254E-3</v>
      </c>
      <c r="G2210" s="46">
        <f t="shared" si="99"/>
        <v>15.702928727182032</v>
      </c>
      <c r="H2210" s="47">
        <f>_xlfn.XLOOKUP(Curso[[#This Row],[Tempo Progr Acum]],Controle[Tempo Esperado Acum],Controle[Data corrida],,1,1)</f>
        <v>44882</v>
      </c>
      <c r="I2210" s="44"/>
      <c r="J2210" s="48">
        <f ca="1">IF(Curso[[#This Row],[Data Prevista]]&gt;TODAY(),0,IF(Curso[[#This Row],[Data Prevista]]=TODAY(),3,2))</f>
        <v>0</v>
      </c>
      <c r="K2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0" s="53" t="str">
        <f>IF((Curso[[#This Row],[Estudado]]-7)&lt;$H$2,"",Curso[[#This Row],[Estudado]]-7)</f>
        <v/>
      </c>
      <c r="M2210" s="53" t="str">
        <f>IF((Curso[[#This Row],[Estudado]]-15)&lt;$H$2,"",Curso[[#This Row],[Estudado]]-15)</f>
        <v/>
      </c>
      <c r="N2210" s="53" t="str">
        <f>IF((Curso[[#This Row],[Estudado]]-30)&lt;$H$2,"",Curso[[#This Row],[Estudado]]-30)</f>
        <v/>
      </c>
      <c r="O2210" s="53" t="str">
        <f>IF((Curso[[#This Row],[Estudado]]-60)&lt;$H$2,"",Curso[[#This Row],[Estudado]]-60)</f>
        <v/>
      </c>
      <c r="P2210" s="53" t="str">
        <f>IF((Curso[[#This Row],[Estudado]]-120)&lt;$H$2,"",Curso[[#This Row],[Estudado]]-120)</f>
        <v/>
      </c>
      <c r="Q2210" s="48"/>
    </row>
    <row r="2211" spans="1:17" x14ac:dyDescent="0.25">
      <c r="A2211" s="44">
        <f t="shared" si="100"/>
        <v>2210</v>
      </c>
      <c r="B2211" s="44" t="s">
        <v>1101</v>
      </c>
      <c r="C2211" s="44" t="s">
        <v>1349</v>
      </c>
      <c r="D2211" s="45">
        <v>3.7731481481481483E-3</v>
      </c>
      <c r="E2211" s="44"/>
      <c r="F2211" s="45">
        <f>Curso[[#This Row],[Tempo]]*$AG$4</f>
        <v>7.4828972438238973E-3</v>
      </c>
      <c r="G2211" s="46">
        <f t="shared" si="99"/>
        <v>15.710411624425856</v>
      </c>
      <c r="H2211" s="47">
        <f>_xlfn.XLOOKUP(Curso[[#This Row],[Tempo Progr Acum]],Controle[Tempo Esperado Acum],Controle[Data corrida],,1,1)</f>
        <v>44882</v>
      </c>
      <c r="I2211" s="44"/>
      <c r="J2211" s="48">
        <f ca="1">IF(Curso[[#This Row],[Data Prevista]]&gt;TODAY(),0,IF(Curso[[#This Row],[Data Prevista]]=TODAY(),3,2))</f>
        <v>0</v>
      </c>
      <c r="K2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1" s="53" t="str">
        <f>IF((Curso[[#This Row],[Estudado]]-7)&lt;$H$2,"",Curso[[#This Row],[Estudado]]-7)</f>
        <v/>
      </c>
      <c r="M2211" s="53" t="str">
        <f>IF((Curso[[#This Row],[Estudado]]-15)&lt;$H$2,"",Curso[[#This Row],[Estudado]]-15)</f>
        <v/>
      </c>
      <c r="N2211" s="53" t="str">
        <f>IF((Curso[[#This Row],[Estudado]]-30)&lt;$H$2,"",Curso[[#This Row],[Estudado]]-30)</f>
        <v/>
      </c>
      <c r="O2211" s="53" t="str">
        <f>IF((Curso[[#This Row],[Estudado]]-60)&lt;$H$2,"",Curso[[#This Row],[Estudado]]-60)</f>
        <v/>
      </c>
      <c r="P2211" s="53" t="str">
        <f>IF((Curso[[#This Row],[Estudado]]-120)&lt;$H$2,"",Curso[[#This Row],[Estudado]]-120)</f>
        <v/>
      </c>
      <c r="Q2211" s="48"/>
    </row>
    <row r="2212" spans="1:17" x14ac:dyDescent="0.25">
      <c r="A2212" s="44">
        <f t="shared" si="100"/>
        <v>2211</v>
      </c>
      <c r="B2212" s="44" t="s">
        <v>1101</v>
      </c>
      <c r="C2212" s="44" t="s">
        <v>1350</v>
      </c>
      <c r="D2212" s="45">
        <v>2.7083333333333334E-3</v>
      </c>
      <c r="E2212" s="44"/>
      <c r="F2212" s="45">
        <f>Curso[[#This Row],[Tempo]]*$AG$4</f>
        <v>5.3711593713337176E-3</v>
      </c>
      <c r="G2212" s="46">
        <f t="shared" si="99"/>
        <v>15.71578278379719</v>
      </c>
      <c r="H2212" s="47">
        <f>_xlfn.XLOOKUP(Curso[[#This Row],[Tempo Progr Acum]],Controle[Tempo Esperado Acum],Controle[Data corrida],,1,1)</f>
        <v>44882</v>
      </c>
      <c r="I2212" s="44"/>
      <c r="J2212" s="48">
        <f ca="1">IF(Curso[[#This Row],[Data Prevista]]&gt;TODAY(),0,IF(Curso[[#This Row],[Data Prevista]]=TODAY(),3,2))</f>
        <v>0</v>
      </c>
      <c r="K2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2" s="53" t="str">
        <f>IF((Curso[[#This Row],[Estudado]]-7)&lt;$H$2,"",Curso[[#This Row],[Estudado]]-7)</f>
        <v/>
      </c>
      <c r="M2212" s="53" t="str">
        <f>IF((Curso[[#This Row],[Estudado]]-15)&lt;$H$2,"",Curso[[#This Row],[Estudado]]-15)</f>
        <v/>
      </c>
      <c r="N2212" s="53" t="str">
        <f>IF((Curso[[#This Row],[Estudado]]-30)&lt;$H$2,"",Curso[[#This Row],[Estudado]]-30)</f>
        <v/>
      </c>
      <c r="O2212" s="53" t="str">
        <f>IF((Curso[[#This Row],[Estudado]]-60)&lt;$H$2,"",Curso[[#This Row],[Estudado]]-60)</f>
        <v/>
      </c>
      <c r="P2212" s="53" t="str">
        <f>IF((Curso[[#This Row],[Estudado]]-120)&lt;$H$2,"",Curso[[#This Row],[Estudado]]-120)</f>
        <v/>
      </c>
      <c r="Q2212" s="48"/>
    </row>
    <row r="2213" spans="1:17" x14ac:dyDescent="0.25">
      <c r="A2213" s="44">
        <f t="shared" si="100"/>
        <v>2212</v>
      </c>
      <c r="B2213" s="44" t="s">
        <v>1101</v>
      </c>
      <c r="C2213" s="44" t="s">
        <v>1351</v>
      </c>
      <c r="D2213" s="45">
        <v>3.0324074074074073E-3</v>
      </c>
      <c r="E2213" s="44"/>
      <c r="F2213" s="45">
        <f>Curso[[#This Row],[Tempo]]*$AG$4</f>
        <v>6.0138622020915978E-3</v>
      </c>
      <c r="G2213" s="46">
        <f t="shared" si="99"/>
        <v>15.721796645999282</v>
      </c>
      <c r="H2213" s="47">
        <f>_xlfn.XLOOKUP(Curso[[#This Row],[Tempo Progr Acum]],Controle[Tempo Esperado Acum],Controle[Data corrida],,1,1)</f>
        <v>44882</v>
      </c>
      <c r="I2213" s="44"/>
      <c r="J2213" s="48">
        <f ca="1">IF(Curso[[#This Row],[Data Prevista]]&gt;TODAY(),0,IF(Curso[[#This Row],[Data Prevista]]=TODAY(),3,2))</f>
        <v>0</v>
      </c>
      <c r="K2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3" s="53" t="str">
        <f>IF((Curso[[#This Row],[Estudado]]-7)&lt;$H$2,"",Curso[[#This Row],[Estudado]]-7)</f>
        <v/>
      </c>
      <c r="M2213" s="53" t="str">
        <f>IF((Curso[[#This Row],[Estudado]]-15)&lt;$H$2,"",Curso[[#This Row],[Estudado]]-15)</f>
        <v/>
      </c>
      <c r="N2213" s="53" t="str">
        <f>IF((Curso[[#This Row],[Estudado]]-30)&lt;$H$2,"",Curso[[#This Row],[Estudado]]-30)</f>
        <v/>
      </c>
      <c r="O2213" s="53" t="str">
        <f>IF((Curso[[#This Row],[Estudado]]-60)&lt;$H$2,"",Curso[[#This Row],[Estudado]]-60)</f>
        <v/>
      </c>
      <c r="P2213" s="53" t="str">
        <f>IF((Curso[[#This Row],[Estudado]]-120)&lt;$H$2,"",Curso[[#This Row],[Estudado]]-120)</f>
        <v/>
      </c>
      <c r="Q2213" s="48"/>
    </row>
    <row r="2214" spans="1:17" x14ac:dyDescent="0.25">
      <c r="A2214" s="44">
        <f t="shared" si="100"/>
        <v>2213</v>
      </c>
      <c r="B2214" s="44" t="s">
        <v>1101</v>
      </c>
      <c r="C2214" s="44" t="s">
        <v>1352</v>
      </c>
      <c r="D2214" s="45">
        <v>2.4537037037037036E-3</v>
      </c>
      <c r="E2214" s="44"/>
      <c r="F2214" s="45">
        <f>Curso[[#This Row],[Tempo]]*$AG$4</f>
        <v>4.8661785757382397E-3</v>
      </c>
      <c r="G2214" s="46">
        <f t="shared" si="99"/>
        <v>15.726662824575021</v>
      </c>
      <c r="H2214" s="47">
        <f>_xlfn.XLOOKUP(Curso[[#This Row],[Tempo Progr Acum]],Controle[Tempo Esperado Acum],Controle[Data corrida],,1,1)</f>
        <v>44882</v>
      </c>
      <c r="I2214" s="44"/>
      <c r="J2214" s="48">
        <f ca="1">IF(Curso[[#This Row],[Data Prevista]]&gt;TODAY(),0,IF(Curso[[#This Row],[Data Prevista]]=TODAY(),3,2))</f>
        <v>0</v>
      </c>
      <c r="K2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4" s="53" t="str">
        <f>IF((Curso[[#This Row],[Estudado]]-7)&lt;$H$2,"",Curso[[#This Row],[Estudado]]-7)</f>
        <v/>
      </c>
      <c r="M2214" s="53" t="str">
        <f>IF((Curso[[#This Row],[Estudado]]-15)&lt;$H$2,"",Curso[[#This Row],[Estudado]]-15)</f>
        <v/>
      </c>
      <c r="N2214" s="53" t="str">
        <f>IF((Curso[[#This Row],[Estudado]]-30)&lt;$H$2,"",Curso[[#This Row],[Estudado]]-30)</f>
        <v/>
      </c>
      <c r="O2214" s="53" t="str">
        <f>IF((Curso[[#This Row],[Estudado]]-60)&lt;$H$2,"",Curso[[#This Row],[Estudado]]-60)</f>
        <v/>
      </c>
      <c r="P2214" s="53" t="str">
        <f>IF((Curso[[#This Row],[Estudado]]-120)&lt;$H$2,"",Curso[[#This Row],[Estudado]]-120)</f>
        <v/>
      </c>
      <c r="Q2214" s="48"/>
    </row>
    <row r="2215" spans="1:17" x14ac:dyDescent="0.25">
      <c r="A2215" s="44">
        <f t="shared" si="100"/>
        <v>2214</v>
      </c>
      <c r="B2215" s="44" t="s">
        <v>1101</v>
      </c>
      <c r="C2215" s="44" t="s">
        <v>1353</v>
      </c>
      <c r="D2215" s="45">
        <v>2.6620370370370374E-3</v>
      </c>
      <c r="E2215" s="44"/>
      <c r="F2215" s="45">
        <f>Curso[[#This Row],[Tempo]]*$AG$4</f>
        <v>5.2793446812254494E-3</v>
      </c>
      <c r="G2215" s="46">
        <f t="shared" si="99"/>
        <v>15.731942169256246</v>
      </c>
      <c r="H2215" s="47">
        <f>_xlfn.XLOOKUP(Curso[[#This Row],[Tempo Progr Acum]],Controle[Tempo Esperado Acum],Controle[Data corrida],,1,1)</f>
        <v>44883</v>
      </c>
      <c r="I2215" s="44"/>
      <c r="J2215" s="48">
        <f ca="1">IF(Curso[[#This Row],[Data Prevista]]&gt;TODAY(),0,IF(Curso[[#This Row],[Data Prevista]]=TODAY(),3,2))</f>
        <v>0</v>
      </c>
      <c r="K2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5" s="53" t="str">
        <f>IF((Curso[[#This Row],[Estudado]]-7)&lt;$H$2,"",Curso[[#This Row],[Estudado]]-7)</f>
        <v/>
      </c>
      <c r="M2215" s="53" t="str">
        <f>IF((Curso[[#This Row],[Estudado]]-15)&lt;$H$2,"",Curso[[#This Row],[Estudado]]-15)</f>
        <v/>
      </c>
      <c r="N2215" s="53" t="str">
        <f>IF((Curso[[#This Row],[Estudado]]-30)&lt;$H$2,"",Curso[[#This Row],[Estudado]]-30)</f>
        <v/>
      </c>
      <c r="O2215" s="53" t="str">
        <f>IF((Curso[[#This Row],[Estudado]]-60)&lt;$H$2,"",Curso[[#This Row],[Estudado]]-60)</f>
        <v/>
      </c>
      <c r="P2215" s="53" t="str">
        <f>IF((Curso[[#This Row],[Estudado]]-120)&lt;$H$2,"",Curso[[#This Row],[Estudado]]-120)</f>
        <v/>
      </c>
      <c r="Q2215" s="48"/>
    </row>
    <row r="2216" spans="1:17" x14ac:dyDescent="0.25">
      <c r="A2216" s="44">
        <f t="shared" si="100"/>
        <v>2215</v>
      </c>
      <c r="B2216" s="44" t="s">
        <v>1101</v>
      </c>
      <c r="C2216" s="44" t="s">
        <v>1354</v>
      </c>
      <c r="D2216" s="45">
        <v>1.261574074074074E-3</v>
      </c>
      <c r="E2216" s="44"/>
      <c r="F2216" s="45">
        <f>Curso[[#This Row],[Tempo]]*$AG$4</f>
        <v>2.5019503054503215E-3</v>
      </c>
      <c r="G2216" s="46">
        <f t="shared" si="99"/>
        <v>15.734444119561697</v>
      </c>
      <c r="H2216" s="47">
        <f>_xlfn.XLOOKUP(Curso[[#This Row],[Tempo Progr Acum]],Controle[Tempo Esperado Acum],Controle[Data corrida],,1,1)</f>
        <v>44883</v>
      </c>
      <c r="I2216" s="44"/>
      <c r="J2216" s="48">
        <f ca="1">IF(Curso[[#This Row],[Data Prevista]]&gt;TODAY(),0,IF(Curso[[#This Row],[Data Prevista]]=TODAY(),3,2))</f>
        <v>0</v>
      </c>
      <c r="K2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6" s="53" t="str">
        <f>IF((Curso[[#This Row],[Estudado]]-7)&lt;$H$2,"",Curso[[#This Row],[Estudado]]-7)</f>
        <v/>
      </c>
      <c r="M2216" s="53" t="str">
        <f>IF((Curso[[#This Row],[Estudado]]-15)&lt;$H$2,"",Curso[[#This Row],[Estudado]]-15)</f>
        <v/>
      </c>
      <c r="N2216" s="53" t="str">
        <f>IF((Curso[[#This Row],[Estudado]]-30)&lt;$H$2,"",Curso[[#This Row],[Estudado]]-30)</f>
        <v/>
      </c>
      <c r="O2216" s="53" t="str">
        <f>IF((Curso[[#This Row],[Estudado]]-60)&lt;$H$2,"",Curso[[#This Row],[Estudado]]-60)</f>
        <v/>
      </c>
      <c r="P2216" s="53" t="str">
        <f>IF((Curso[[#This Row],[Estudado]]-120)&lt;$H$2,"",Curso[[#This Row],[Estudado]]-120)</f>
        <v/>
      </c>
      <c r="Q2216" s="48"/>
    </row>
    <row r="2217" spans="1:17" x14ac:dyDescent="0.25">
      <c r="A2217" s="44">
        <f t="shared" si="100"/>
        <v>2216</v>
      </c>
      <c r="B2217" s="44" t="s">
        <v>1101</v>
      </c>
      <c r="C2217" s="44" t="s">
        <v>1355</v>
      </c>
      <c r="D2217" s="45">
        <v>3.0902777777777782E-3</v>
      </c>
      <c r="E2217" s="44"/>
      <c r="F2217" s="45">
        <f>Curso[[#This Row],[Tempo]]*$AG$4</f>
        <v>6.1286305647269348E-3</v>
      </c>
      <c r="G2217" s="46">
        <f t="shared" si="99"/>
        <v>15.740572750126423</v>
      </c>
      <c r="H2217" s="47">
        <f>_xlfn.XLOOKUP(Curso[[#This Row],[Tempo Progr Acum]],Controle[Tempo Esperado Acum],Controle[Data corrida],,1,1)</f>
        <v>44883</v>
      </c>
      <c r="I2217" s="44"/>
      <c r="J2217" s="48">
        <f ca="1">IF(Curso[[#This Row],[Data Prevista]]&gt;TODAY(),0,IF(Curso[[#This Row],[Data Prevista]]=TODAY(),3,2))</f>
        <v>0</v>
      </c>
      <c r="K2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7" s="53" t="str">
        <f>IF((Curso[[#This Row],[Estudado]]-7)&lt;$H$2,"",Curso[[#This Row],[Estudado]]-7)</f>
        <v/>
      </c>
      <c r="M2217" s="53" t="str">
        <f>IF((Curso[[#This Row],[Estudado]]-15)&lt;$H$2,"",Curso[[#This Row],[Estudado]]-15)</f>
        <v/>
      </c>
      <c r="N2217" s="53" t="str">
        <f>IF((Curso[[#This Row],[Estudado]]-30)&lt;$H$2,"",Curso[[#This Row],[Estudado]]-30)</f>
        <v/>
      </c>
      <c r="O2217" s="53" t="str">
        <f>IF((Curso[[#This Row],[Estudado]]-60)&lt;$H$2,"",Curso[[#This Row],[Estudado]]-60)</f>
        <v/>
      </c>
      <c r="P2217" s="53" t="str">
        <f>IF((Curso[[#This Row],[Estudado]]-120)&lt;$H$2,"",Curso[[#This Row],[Estudado]]-120)</f>
        <v/>
      </c>
      <c r="Q2217" s="48"/>
    </row>
    <row r="2218" spans="1:17" x14ac:dyDescent="0.25">
      <c r="A2218" s="44">
        <f t="shared" si="100"/>
        <v>2217</v>
      </c>
      <c r="B2218" s="44" t="s">
        <v>1101</v>
      </c>
      <c r="C2218" s="44" t="s">
        <v>1356</v>
      </c>
      <c r="D2218" s="45">
        <v>4.3749999999999995E-3</v>
      </c>
      <c r="E2218" s="44"/>
      <c r="F2218" s="45">
        <f>Curso[[#This Row],[Tempo]]*$AG$4</f>
        <v>8.6764882152313896E-3</v>
      </c>
      <c r="G2218" s="46">
        <f t="shared" si="99"/>
        <v>15.749249238341655</v>
      </c>
      <c r="H2218" s="47">
        <f>_xlfn.XLOOKUP(Curso[[#This Row],[Tempo Progr Acum]],Controle[Tempo Esperado Acum],Controle[Data corrida],,1,1)</f>
        <v>44883</v>
      </c>
      <c r="I2218" s="44"/>
      <c r="J2218" s="48">
        <f ca="1">IF(Curso[[#This Row],[Data Prevista]]&gt;TODAY(),0,IF(Curso[[#This Row],[Data Prevista]]=TODAY(),3,2))</f>
        <v>0</v>
      </c>
      <c r="K2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8" s="53" t="str">
        <f>IF((Curso[[#This Row],[Estudado]]-7)&lt;$H$2,"",Curso[[#This Row],[Estudado]]-7)</f>
        <v/>
      </c>
      <c r="M2218" s="53" t="str">
        <f>IF((Curso[[#This Row],[Estudado]]-15)&lt;$H$2,"",Curso[[#This Row],[Estudado]]-15)</f>
        <v/>
      </c>
      <c r="N2218" s="53" t="str">
        <f>IF((Curso[[#This Row],[Estudado]]-30)&lt;$H$2,"",Curso[[#This Row],[Estudado]]-30)</f>
        <v/>
      </c>
      <c r="O2218" s="53" t="str">
        <f>IF((Curso[[#This Row],[Estudado]]-60)&lt;$H$2,"",Curso[[#This Row],[Estudado]]-60)</f>
        <v/>
      </c>
      <c r="P2218" s="53" t="str">
        <f>IF((Curso[[#This Row],[Estudado]]-120)&lt;$H$2,"",Curso[[#This Row],[Estudado]]-120)</f>
        <v/>
      </c>
      <c r="Q2218" s="48"/>
    </row>
    <row r="2219" spans="1:17" x14ac:dyDescent="0.25">
      <c r="A2219" s="44">
        <f t="shared" si="100"/>
        <v>2218</v>
      </c>
      <c r="B2219" s="44" t="s">
        <v>1101</v>
      </c>
      <c r="C2219" s="44" t="s">
        <v>1357</v>
      </c>
      <c r="D2219" s="45">
        <v>3.4606481481481485E-3</v>
      </c>
      <c r="E2219" s="44"/>
      <c r="F2219" s="45">
        <f>Curso[[#This Row],[Tempo]]*$AG$4</f>
        <v>6.8631480855930842E-3</v>
      </c>
      <c r="G2219" s="46">
        <f t="shared" si="99"/>
        <v>15.756112386427247</v>
      </c>
      <c r="H2219" s="47">
        <f>_xlfn.XLOOKUP(Curso[[#This Row],[Tempo Progr Acum]],Controle[Tempo Esperado Acum],Controle[Data corrida],,1,1)</f>
        <v>44883</v>
      </c>
      <c r="I2219" s="44"/>
      <c r="J2219" s="48">
        <f ca="1">IF(Curso[[#This Row],[Data Prevista]]&gt;TODAY(),0,IF(Curso[[#This Row],[Data Prevista]]=TODAY(),3,2))</f>
        <v>0</v>
      </c>
      <c r="K2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9" s="53" t="str">
        <f>IF((Curso[[#This Row],[Estudado]]-7)&lt;$H$2,"",Curso[[#This Row],[Estudado]]-7)</f>
        <v/>
      </c>
      <c r="M2219" s="53" t="str">
        <f>IF((Curso[[#This Row],[Estudado]]-15)&lt;$H$2,"",Curso[[#This Row],[Estudado]]-15)</f>
        <v/>
      </c>
      <c r="N2219" s="53" t="str">
        <f>IF((Curso[[#This Row],[Estudado]]-30)&lt;$H$2,"",Curso[[#This Row],[Estudado]]-30)</f>
        <v/>
      </c>
      <c r="O2219" s="53" t="str">
        <f>IF((Curso[[#This Row],[Estudado]]-60)&lt;$H$2,"",Curso[[#This Row],[Estudado]]-60)</f>
        <v/>
      </c>
      <c r="P2219" s="53" t="str">
        <f>IF((Curso[[#This Row],[Estudado]]-120)&lt;$H$2,"",Curso[[#This Row],[Estudado]]-120)</f>
        <v/>
      </c>
      <c r="Q2219" s="48"/>
    </row>
    <row r="2220" spans="1:17" x14ac:dyDescent="0.25">
      <c r="A2220" s="44">
        <f t="shared" si="100"/>
        <v>2219</v>
      </c>
      <c r="B2220" s="44" t="s">
        <v>1101</v>
      </c>
      <c r="C2220" s="44" t="s">
        <v>1358</v>
      </c>
      <c r="D2220" s="45">
        <v>2.0254629629629629E-3</v>
      </c>
      <c r="E2220" s="44"/>
      <c r="F2220" s="45">
        <f>Curso[[#This Row],[Tempo]]*$AG$4</f>
        <v>4.0168926922367542E-3</v>
      </c>
      <c r="G2220" s="46">
        <f t="shared" si="99"/>
        <v>15.760129279119484</v>
      </c>
      <c r="H2220" s="47">
        <f>_xlfn.XLOOKUP(Curso[[#This Row],[Tempo Progr Acum]],Controle[Tempo Esperado Acum],Controle[Data corrida],,1,1)</f>
        <v>44883</v>
      </c>
      <c r="I2220" s="44"/>
      <c r="J2220" s="48">
        <f ca="1">IF(Curso[[#This Row],[Data Prevista]]&gt;TODAY(),0,IF(Curso[[#This Row],[Data Prevista]]=TODAY(),3,2))</f>
        <v>0</v>
      </c>
      <c r="K2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0" s="53" t="str">
        <f>IF((Curso[[#This Row],[Estudado]]-7)&lt;$H$2,"",Curso[[#This Row],[Estudado]]-7)</f>
        <v/>
      </c>
      <c r="M2220" s="53" t="str">
        <f>IF((Curso[[#This Row],[Estudado]]-15)&lt;$H$2,"",Curso[[#This Row],[Estudado]]-15)</f>
        <v/>
      </c>
      <c r="N2220" s="53" t="str">
        <f>IF((Curso[[#This Row],[Estudado]]-30)&lt;$H$2,"",Curso[[#This Row],[Estudado]]-30)</f>
        <v/>
      </c>
      <c r="O2220" s="53" t="str">
        <f>IF((Curso[[#This Row],[Estudado]]-60)&lt;$H$2,"",Curso[[#This Row],[Estudado]]-60)</f>
        <v/>
      </c>
      <c r="P2220" s="53" t="str">
        <f>IF((Curso[[#This Row],[Estudado]]-120)&lt;$H$2,"",Curso[[#This Row],[Estudado]]-120)</f>
        <v/>
      </c>
      <c r="Q2220" s="48"/>
    </row>
    <row r="2221" spans="1:17" x14ac:dyDescent="0.25">
      <c r="A2221" s="44">
        <f t="shared" si="100"/>
        <v>2220</v>
      </c>
      <c r="B2221" s="44" t="s">
        <v>1101</v>
      </c>
      <c r="C2221" s="44" t="s">
        <v>70</v>
      </c>
      <c r="D2221" s="45">
        <v>0</v>
      </c>
      <c r="E2221" s="44" t="s">
        <v>7</v>
      </c>
      <c r="F2221" s="45">
        <f>Curso[[#This Row],[Tempo]]*$AG$4</f>
        <v>0</v>
      </c>
      <c r="G2221" s="46">
        <f t="shared" si="99"/>
        <v>15.760129279119484</v>
      </c>
      <c r="H2221" s="47">
        <f>_xlfn.XLOOKUP(Curso[[#This Row],[Tempo Progr Acum]],Controle[Tempo Esperado Acum],Controle[Data corrida],,1,1)</f>
        <v>44883</v>
      </c>
      <c r="I2221" s="44"/>
      <c r="J2221" s="48">
        <f ca="1">IF(Curso[[#This Row],[Data Prevista]]&gt;TODAY(),0,IF(Curso[[#This Row],[Data Prevista]]=TODAY(),3,2))</f>
        <v>0</v>
      </c>
      <c r="K2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1" s="53" t="str">
        <f>IF((Curso[[#This Row],[Estudado]]-7)&lt;$H$2,"",Curso[[#This Row],[Estudado]]-7)</f>
        <v/>
      </c>
      <c r="M2221" s="53" t="str">
        <f>IF((Curso[[#This Row],[Estudado]]-15)&lt;$H$2,"",Curso[[#This Row],[Estudado]]-15)</f>
        <v/>
      </c>
      <c r="N2221" s="53" t="str">
        <f>IF((Curso[[#This Row],[Estudado]]-30)&lt;$H$2,"",Curso[[#This Row],[Estudado]]-30)</f>
        <v/>
      </c>
      <c r="O2221" s="53" t="str">
        <f>IF((Curso[[#This Row],[Estudado]]-60)&lt;$H$2,"",Curso[[#This Row],[Estudado]]-60)</f>
        <v/>
      </c>
      <c r="P2221" s="53" t="str">
        <f>IF((Curso[[#This Row],[Estudado]]-120)&lt;$H$2,"",Curso[[#This Row],[Estudado]]-120)</f>
        <v/>
      </c>
      <c r="Q2221" s="48"/>
    </row>
    <row r="2222" spans="1:17" x14ac:dyDescent="0.25">
      <c r="A2222" s="44">
        <f t="shared" si="100"/>
        <v>2221</v>
      </c>
      <c r="B2222" s="44" t="s">
        <v>1101</v>
      </c>
      <c r="C2222" s="44" t="s">
        <v>39</v>
      </c>
      <c r="D2222" s="45">
        <v>0</v>
      </c>
      <c r="E2222" s="44" t="s">
        <v>7</v>
      </c>
      <c r="F2222" s="45">
        <f>Curso[[#This Row],[Tempo]]*$AG$4</f>
        <v>0</v>
      </c>
      <c r="G2222" s="46">
        <f t="shared" si="99"/>
        <v>15.760129279119484</v>
      </c>
      <c r="H2222" s="47">
        <f>_xlfn.XLOOKUP(Curso[[#This Row],[Tempo Progr Acum]],Controle[Tempo Esperado Acum],Controle[Data corrida],,1,1)</f>
        <v>44883</v>
      </c>
      <c r="I2222" s="44"/>
      <c r="J2222" s="48">
        <f ca="1">IF(Curso[[#This Row],[Data Prevista]]&gt;TODAY(),0,IF(Curso[[#This Row],[Data Prevista]]=TODAY(),3,2))</f>
        <v>0</v>
      </c>
      <c r="K2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2" s="53" t="str">
        <f>IF((Curso[[#This Row],[Estudado]]-7)&lt;$H$2,"",Curso[[#This Row],[Estudado]]-7)</f>
        <v/>
      </c>
      <c r="M2222" s="53" t="str">
        <f>IF((Curso[[#This Row],[Estudado]]-15)&lt;$H$2,"",Curso[[#This Row],[Estudado]]-15)</f>
        <v/>
      </c>
      <c r="N2222" s="53" t="str">
        <f>IF((Curso[[#This Row],[Estudado]]-30)&lt;$H$2,"",Curso[[#This Row],[Estudado]]-30)</f>
        <v/>
      </c>
      <c r="O2222" s="53" t="str">
        <f>IF((Curso[[#This Row],[Estudado]]-60)&lt;$H$2,"",Curso[[#This Row],[Estudado]]-60)</f>
        <v/>
      </c>
      <c r="P2222" s="53" t="str">
        <f>IF((Curso[[#This Row],[Estudado]]-120)&lt;$H$2,"",Curso[[#This Row],[Estudado]]-120)</f>
        <v/>
      </c>
      <c r="Q2222" s="48"/>
    </row>
    <row r="2223" spans="1:17" x14ac:dyDescent="0.25">
      <c r="A2223" s="44">
        <f t="shared" si="100"/>
        <v>2222</v>
      </c>
      <c r="B2223" s="44" t="s">
        <v>1101</v>
      </c>
      <c r="C2223" s="44" t="s">
        <v>42</v>
      </c>
      <c r="D2223" s="45">
        <v>6.8287037037037025E-4</v>
      </c>
      <c r="E2223" s="44"/>
      <c r="F2223" s="45">
        <f>Curso[[#This Row],[Tempo]]*$AG$4</f>
        <v>1.3542666790969627E-3</v>
      </c>
      <c r="G2223" s="46">
        <f t="shared" si="99"/>
        <v>15.761483545798582</v>
      </c>
      <c r="H2223" s="47">
        <f>_xlfn.XLOOKUP(Curso[[#This Row],[Tempo Progr Acum]],Controle[Tempo Esperado Acum],Controle[Data corrida],,1,1)</f>
        <v>44883</v>
      </c>
      <c r="I2223" s="44"/>
      <c r="J2223" s="48">
        <f ca="1">IF(Curso[[#This Row],[Data Prevista]]&gt;TODAY(),0,IF(Curso[[#This Row],[Data Prevista]]=TODAY(),3,2))</f>
        <v>0</v>
      </c>
      <c r="K2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3" s="53" t="str">
        <f>IF((Curso[[#This Row],[Estudado]]-7)&lt;$H$2,"",Curso[[#This Row],[Estudado]]-7)</f>
        <v/>
      </c>
      <c r="M2223" s="53" t="str">
        <f>IF((Curso[[#This Row],[Estudado]]-15)&lt;$H$2,"",Curso[[#This Row],[Estudado]]-15)</f>
        <v/>
      </c>
      <c r="N2223" s="53" t="str">
        <f>IF((Curso[[#This Row],[Estudado]]-30)&lt;$H$2,"",Curso[[#This Row],[Estudado]]-30)</f>
        <v/>
      </c>
      <c r="O2223" s="53" t="str">
        <f>IF((Curso[[#This Row],[Estudado]]-60)&lt;$H$2,"",Curso[[#This Row],[Estudado]]-60)</f>
        <v/>
      </c>
      <c r="P2223" s="53" t="str">
        <f>IF((Curso[[#This Row],[Estudado]]-120)&lt;$H$2,"",Curso[[#This Row],[Estudado]]-120)</f>
        <v/>
      </c>
      <c r="Q2223" s="48"/>
    </row>
    <row r="2224" spans="1:17" x14ac:dyDescent="0.25">
      <c r="A2224" s="44">
        <f t="shared" si="100"/>
        <v>2223</v>
      </c>
      <c r="B2224" s="44" t="s">
        <v>1101</v>
      </c>
      <c r="C2224" s="44" t="s">
        <v>1359</v>
      </c>
      <c r="D2224" s="45">
        <v>2.0601851851851853E-3</v>
      </c>
      <c r="E2224" s="44"/>
      <c r="F2224" s="45">
        <f>Curso[[#This Row],[Tempo]]*$AG$4</f>
        <v>4.0857537098179563E-3</v>
      </c>
      <c r="G2224" s="46">
        <f t="shared" si="99"/>
        <v>15.7655692995084</v>
      </c>
      <c r="H2224" s="47">
        <f>_xlfn.XLOOKUP(Curso[[#This Row],[Tempo Progr Acum]],Controle[Tempo Esperado Acum],Controle[Data corrida],,1,1)</f>
        <v>44883</v>
      </c>
      <c r="I2224" s="44"/>
      <c r="J2224" s="48">
        <f ca="1">IF(Curso[[#This Row],[Data Prevista]]&gt;TODAY(),0,IF(Curso[[#This Row],[Data Prevista]]=TODAY(),3,2))</f>
        <v>0</v>
      </c>
      <c r="K2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4" s="53" t="str">
        <f>IF((Curso[[#This Row],[Estudado]]-7)&lt;$H$2,"",Curso[[#This Row],[Estudado]]-7)</f>
        <v/>
      </c>
      <c r="M2224" s="53" t="str">
        <f>IF((Curso[[#This Row],[Estudado]]-15)&lt;$H$2,"",Curso[[#This Row],[Estudado]]-15)</f>
        <v/>
      </c>
      <c r="N2224" s="53" t="str">
        <f>IF((Curso[[#This Row],[Estudado]]-30)&lt;$H$2,"",Curso[[#This Row],[Estudado]]-30)</f>
        <v/>
      </c>
      <c r="O2224" s="53" t="str">
        <f>IF((Curso[[#This Row],[Estudado]]-60)&lt;$H$2,"",Curso[[#This Row],[Estudado]]-60)</f>
        <v/>
      </c>
      <c r="P2224" s="53" t="str">
        <f>IF((Curso[[#This Row],[Estudado]]-120)&lt;$H$2,"",Curso[[#This Row],[Estudado]]-120)</f>
        <v/>
      </c>
      <c r="Q2224" s="48"/>
    </row>
    <row r="2225" spans="1:17" x14ac:dyDescent="0.25">
      <c r="A2225" s="44">
        <f t="shared" si="100"/>
        <v>2224</v>
      </c>
      <c r="B2225" s="44" t="s">
        <v>1101</v>
      </c>
      <c r="C2225" s="44" t="s">
        <v>1360</v>
      </c>
      <c r="D2225" s="45">
        <v>0</v>
      </c>
      <c r="E2225" s="44" t="s">
        <v>7</v>
      </c>
      <c r="F2225" s="45">
        <f>Curso[[#This Row],[Tempo]]*$AG$4</f>
        <v>0</v>
      </c>
      <c r="G2225" s="46">
        <f t="shared" si="99"/>
        <v>15.7655692995084</v>
      </c>
      <c r="H2225" s="47">
        <f>_xlfn.XLOOKUP(Curso[[#This Row],[Tempo Progr Acum]],Controle[Tempo Esperado Acum],Controle[Data corrida],,1,1)</f>
        <v>44883</v>
      </c>
      <c r="I2225" s="44"/>
      <c r="J2225" s="48">
        <f ca="1">IF(Curso[[#This Row],[Data Prevista]]&gt;TODAY(),0,IF(Curso[[#This Row],[Data Prevista]]=TODAY(),3,2))</f>
        <v>0</v>
      </c>
      <c r="K2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5" s="53" t="str">
        <f>IF((Curso[[#This Row],[Estudado]]-7)&lt;$H$2,"",Curso[[#This Row],[Estudado]]-7)</f>
        <v/>
      </c>
      <c r="M2225" s="53" t="str">
        <f>IF((Curso[[#This Row],[Estudado]]-15)&lt;$H$2,"",Curso[[#This Row],[Estudado]]-15)</f>
        <v/>
      </c>
      <c r="N2225" s="53" t="str">
        <f>IF((Curso[[#This Row],[Estudado]]-30)&lt;$H$2,"",Curso[[#This Row],[Estudado]]-30)</f>
        <v/>
      </c>
      <c r="O2225" s="53" t="str">
        <f>IF((Curso[[#This Row],[Estudado]]-60)&lt;$H$2,"",Curso[[#This Row],[Estudado]]-60)</f>
        <v/>
      </c>
      <c r="P2225" s="53" t="str">
        <f>IF((Curso[[#This Row],[Estudado]]-120)&lt;$H$2,"",Curso[[#This Row],[Estudado]]-120)</f>
        <v/>
      </c>
      <c r="Q2225" s="48"/>
    </row>
    <row r="2226" spans="1:17" x14ac:dyDescent="0.25">
      <c r="A2226" s="44">
        <f t="shared" si="100"/>
        <v>2225</v>
      </c>
      <c r="B2226" s="44" t="s">
        <v>1101</v>
      </c>
      <c r="C2226" s="44" t="s">
        <v>1361</v>
      </c>
      <c r="D2226" s="45">
        <v>3.3101851851851851E-3</v>
      </c>
      <c r="E2226" s="44"/>
      <c r="F2226" s="45">
        <f>Curso[[#This Row],[Tempo]]*$AG$4</f>
        <v>6.5647503427412107E-3</v>
      </c>
      <c r="G2226" s="46">
        <f t="shared" si="99"/>
        <v>15.772134049851141</v>
      </c>
      <c r="H2226" s="47">
        <f>_xlfn.XLOOKUP(Curso[[#This Row],[Tempo Progr Acum]],Controle[Tempo Esperado Acum],Controle[Data corrida],,1,1)</f>
        <v>44883</v>
      </c>
      <c r="I2226" s="44"/>
      <c r="J2226" s="48">
        <f ca="1">IF(Curso[[#This Row],[Data Prevista]]&gt;TODAY(),0,IF(Curso[[#This Row],[Data Prevista]]=TODAY(),3,2))</f>
        <v>0</v>
      </c>
      <c r="K2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6" s="53" t="str">
        <f>IF((Curso[[#This Row],[Estudado]]-7)&lt;$H$2,"",Curso[[#This Row],[Estudado]]-7)</f>
        <v/>
      </c>
      <c r="M2226" s="53" t="str">
        <f>IF((Curso[[#This Row],[Estudado]]-15)&lt;$H$2,"",Curso[[#This Row],[Estudado]]-15)</f>
        <v/>
      </c>
      <c r="N2226" s="53" t="str">
        <f>IF((Curso[[#This Row],[Estudado]]-30)&lt;$H$2,"",Curso[[#This Row],[Estudado]]-30)</f>
        <v/>
      </c>
      <c r="O2226" s="53" t="str">
        <f>IF((Curso[[#This Row],[Estudado]]-60)&lt;$H$2,"",Curso[[#This Row],[Estudado]]-60)</f>
        <v/>
      </c>
      <c r="P2226" s="53" t="str">
        <f>IF((Curso[[#This Row],[Estudado]]-120)&lt;$H$2,"",Curso[[#This Row],[Estudado]]-120)</f>
        <v/>
      </c>
      <c r="Q2226" s="48"/>
    </row>
    <row r="2227" spans="1:17" x14ac:dyDescent="0.25">
      <c r="A2227" s="44">
        <f t="shared" si="100"/>
        <v>2226</v>
      </c>
      <c r="B2227" s="44" t="s">
        <v>1101</v>
      </c>
      <c r="C2227" s="44" t="s">
        <v>1230</v>
      </c>
      <c r="D2227" s="45">
        <v>4.7453703703703703E-3</v>
      </c>
      <c r="E2227" s="44"/>
      <c r="F2227" s="45">
        <f>Curso[[#This Row],[Tempo]]*$AG$4</f>
        <v>9.4110057360975389E-3</v>
      </c>
      <c r="G2227" s="46">
        <f t="shared" si="99"/>
        <v>15.781545055587239</v>
      </c>
      <c r="H2227" s="47">
        <f>_xlfn.XLOOKUP(Curso[[#This Row],[Tempo Progr Acum]],Controle[Tempo Esperado Acum],Controle[Data corrida],,1,1)</f>
        <v>44883</v>
      </c>
      <c r="I2227" s="44"/>
      <c r="J2227" s="48">
        <f ca="1">IF(Curso[[#This Row],[Data Prevista]]&gt;TODAY(),0,IF(Curso[[#This Row],[Data Prevista]]=TODAY(),3,2))</f>
        <v>0</v>
      </c>
      <c r="K2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7" s="53" t="str">
        <f>IF((Curso[[#This Row],[Estudado]]-7)&lt;$H$2,"",Curso[[#This Row],[Estudado]]-7)</f>
        <v/>
      </c>
      <c r="M2227" s="53" t="str">
        <f>IF((Curso[[#This Row],[Estudado]]-15)&lt;$H$2,"",Curso[[#This Row],[Estudado]]-15)</f>
        <v/>
      </c>
      <c r="N2227" s="53" t="str">
        <f>IF((Curso[[#This Row],[Estudado]]-30)&lt;$H$2,"",Curso[[#This Row],[Estudado]]-30)</f>
        <v/>
      </c>
      <c r="O2227" s="53" t="str">
        <f>IF((Curso[[#This Row],[Estudado]]-60)&lt;$H$2,"",Curso[[#This Row],[Estudado]]-60)</f>
        <v/>
      </c>
      <c r="P2227" s="53" t="str">
        <f>IF((Curso[[#This Row],[Estudado]]-120)&lt;$H$2,"",Curso[[#This Row],[Estudado]]-120)</f>
        <v/>
      </c>
      <c r="Q2227" s="48"/>
    </row>
    <row r="2228" spans="1:17" x14ac:dyDescent="0.25">
      <c r="A2228" s="44">
        <f t="shared" si="100"/>
        <v>2227</v>
      </c>
      <c r="B2228" s="44" t="s">
        <v>1101</v>
      </c>
      <c r="C2228" s="44" t="s">
        <v>1362</v>
      </c>
      <c r="D2228" s="45">
        <v>4.7222222222222223E-3</v>
      </c>
      <c r="E2228" s="44"/>
      <c r="F2228" s="45">
        <f>Curso[[#This Row],[Tempo]]*$AG$4</f>
        <v>9.3650983910434048E-3</v>
      </c>
      <c r="G2228" s="46">
        <f t="shared" si="99"/>
        <v>15.790910153978283</v>
      </c>
      <c r="H2228" s="47">
        <f>_xlfn.XLOOKUP(Curso[[#This Row],[Tempo Progr Acum]],Controle[Tempo Esperado Acum],Controle[Data corrida],,1,1)</f>
        <v>44883</v>
      </c>
      <c r="I2228" s="44"/>
      <c r="J2228" s="48">
        <f ca="1">IF(Curso[[#This Row],[Data Prevista]]&gt;TODAY(),0,IF(Curso[[#This Row],[Data Prevista]]=TODAY(),3,2))</f>
        <v>0</v>
      </c>
      <c r="K2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8" s="53" t="str">
        <f>IF((Curso[[#This Row],[Estudado]]-7)&lt;$H$2,"",Curso[[#This Row],[Estudado]]-7)</f>
        <v/>
      </c>
      <c r="M2228" s="53" t="str">
        <f>IF((Curso[[#This Row],[Estudado]]-15)&lt;$H$2,"",Curso[[#This Row],[Estudado]]-15)</f>
        <v/>
      </c>
      <c r="N2228" s="53" t="str">
        <f>IF((Curso[[#This Row],[Estudado]]-30)&lt;$H$2,"",Curso[[#This Row],[Estudado]]-30)</f>
        <v/>
      </c>
      <c r="O2228" s="53" t="str">
        <f>IF((Curso[[#This Row],[Estudado]]-60)&lt;$H$2,"",Curso[[#This Row],[Estudado]]-60)</f>
        <v/>
      </c>
      <c r="P2228" s="53" t="str">
        <f>IF((Curso[[#This Row],[Estudado]]-120)&lt;$H$2,"",Curso[[#This Row],[Estudado]]-120)</f>
        <v/>
      </c>
      <c r="Q2228" s="48"/>
    </row>
    <row r="2229" spans="1:17" x14ac:dyDescent="0.25">
      <c r="A2229" s="44">
        <f t="shared" si="100"/>
        <v>2228</v>
      </c>
      <c r="B2229" s="44" t="s">
        <v>1101</v>
      </c>
      <c r="C2229" s="44" t="s">
        <v>1363</v>
      </c>
      <c r="D2229" s="45">
        <v>0</v>
      </c>
      <c r="E2229" s="44" t="s">
        <v>7</v>
      </c>
      <c r="F2229" s="45">
        <f>Curso[[#This Row],[Tempo]]*$AG$4</f>
        <v>0</v>
      </c>
      <c r="G2229" s="46">
        <f t="shared" si="99"/>
        <v>15.790910153978283</v>
      </c>
      <c r="H2229" s="47">
        <f>_xlfn.XLOOKUP(Curso[[#This Row],[Tempo Progr Acum]],Controle[Tempo Esperado Acum],Controle[Data corrida],,1,1)</f>
        <v>44883</v>
      </c>
      <c r="I2229" s="44"/>
      <c r="J2229" s="48">
        <f ca="1">IF(Curso[[#This Row],[Data Prevista]]&gt;TODAY(),0,IF(Curso[[#This Row],[Data Prevista]]=TODAY(),3,2))</f>
        <v>0</v>
      </c>
      <c r="K2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9" s="53" t="str">
        <f>IF((Curso[[#This Row],[Estudado]]-7)&lt;$H$2,"",Curso[[#This Row],[Estudado]]-7)</f>
        <v/>
      </c>
      <c r="M2229" s="53" t="str">
        <f>IF((Curso[[#This Row],[Estudado]]-15)&lt;$H$2,"",Curso[[#This Row],[Estudado]]-15)</f>
        <v/>
      </c>
      <c r="N2229" s="53" t="str">
        <f>IF((Curso[[#This Row],[Estudado]]-30)&lt;$H$2,"",Curso[[#This Row],[Estudado]]-30)</f>
        <v/>
      </c>
      <c r="O2229" s="53" t="str">
        <f>IF((Curso[[#This Row],[Estudado]]-60)&lt;$H$2,"",Curso[[#This Row],[Estudado]]-60)</f>
        <v/>
      </c>
      <c r="P2229" s="53" t="str">
        <f>IF((Curso[[#This Row],[Estudado]]-120)&lt;$H$2,"",Curso[[#This Row],[Estudado]]-120)</f>
        <v/>
      </c>
      <c r="Q2229" s="48"/>
    </row>
    <row r="2230" spans="1:17" x14ac:dyDescent="0.25">
      <c r="A2230" s="44">
        <f t="shared" si="100"/>
        <v>2229</v>
      </c>
      <c r="B2230" s="44" t="s">
        <v>1101</v>
      </c>
      <c r="C2230" s="44" t="s">
        <v>1364</v>
      </c>
      <c r="D2230" s="45">
        <v>4.6296296296296302E-3</v>
      </c>
      <c r="E2230" s="44"/>
      <c r="F2230" s="45">
        <f>Curso[[#This Row],[Tempo]]*$AG$4</f>
        <v>9.1814690108268683E-3</v>
      </c>
      <c r="G2230" s="46">
        <f t="shared" si="99"/>
        <v>15.800091622989109</v>
      </c>
      <c r="H2230" s="47">
        <f>_xlfn.XLOOKUP(Curso[[#This Row],[Tempo Progr Acum]],Controle[Tempo Esperado Acum],Controle[Data corrida],,1,1)</f>
        <v>44883</v>
      </c>
      <c r="I2230" s="44"/>
      <c r="J2230" s="48">
        <f ca="1">IF(Curso[[#This Row],[Data Prevista]]&gt;TODAY(),0,IF(Curso[[#This Row],[Data Prevista]]=TODAY(),3,2))</f>
        <v>0</v>
      </c>
      <c r="K2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0" s="53" t="str">
        <f>IF((Curso[[#This Row],[Estudado]]-7)&lt;$H$2,"",Curso[[#This Row],[Estudado]]-7)</f>
        <v/>
      </c>
      <c r="M2230" s="53" t="str">
        <f>IF((Curso[[#This Row],[Estudado]]-15)&lt;$H$2,"",Curso[[#This Row],[Estudado]]-15)</f>
        <v/>
      </c>
      <c r="N2230" s="53" t="str">
        <f>IF((Curso[[#This Row],[Estudado]]-30)&lt;$H$2,"",Curso[[#This Row],[Estudado]]-30)</f>
        <v/>
      </c>
      <c r="O2230" s="53" t="str">
        <f>IF((Curso[[#This Row],[Estudado]]-60)&lt;$H$2,"",Curso[[#This Row],[Estudado]]-60)</f>
        <v/>
      </c>
      <c r="P2230" s="53" t="str">
        <f>IF((Curso[[#This Row],[Estudado]]-120)&lt;$H$2,"",Curso[[#This Row],[Estudado]]-120)</f>
        <v/>
      </c>
      <c r="Q2230" s="48"/>
    </row>
    <row r="2231" spans="1:17" x14ac:dyDescent="0.25">
      <c r="A2231" s="44">
        <f t="shared" si="100"/>
        <v>2230</v>
      </c>
      <c r="B2231" s="44" t="s">
        <v>1101</v>
      </c>
      <c r="C2231" s="44" t="s">
        <v>1365</v>
      </c>
      <c r="D2231" s="45">
        <v>4.2592592592592595E-3</v>
      </c>
      <c r="E2231" s="44"/>
      <c r="F2231" s="45">
        <f>Curso[[#This Row],[Tempo]]*$AG$4</f>
        <v>8.446951489960719E-3</v>
      </c>
      <c r="G2231" s="46">
        <f t="shared" si="99"/>
        <v>15.808538574479069</v>
      </c>
      <c r="H2231" s="47">
        <f>_xlfn.XLOOKUP(Curso[[#This Row],[Tempo Progr Acum]],Controle[Tempo Esperado Acum],Controle[Data corrida],,1,1)</f>
        <v>44883</v>
      </c>
      <c r="I2231" s="44"/>
      <c r="J2231" s="48">
        <f ca="1">IF(Curso[[#This Row],[Data Prevista]]&gt;TODAY(),0,IF(Curso[[#This Row],[Data Prevista]]=TODAY(),3,2))</f>
        <v>0</v>
      </c>
      <c r="K2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1" s="53" t="str">
        <f>IF((Curso[[#This Row],[Estudado]]-7)&lt;$H$2,"",Curso[[#This Row],[Estudado]]-7)</f>
        <v/>
      </c>
      <c r="M2231" s="53" t="str">
        <f>IF((Curso[[#This Row],[Estudado]]-15)&lt;$H$2,"",Curso[[#This Row],[Estudado]]-15)</f>
        <v/>
      </c>
      <c r="N2231" s="53" t="str">
        <f>IF((Curso[[#This Row],[Estudado]]-30)&lt;$H$2,"",Curso[[#This Row],[Estudado]]-30)</f>
        <v/>
      </c>
      <c r="O2231" s="53" t="str">
        <f>IF((Curso[[#This Row],[Estudado]]-60)&lt;$H$2,"",Curso[[#This Row],[Estudado]]-60)</f>
        <v/>
      </c>
      <c r="P2231" s="53" t="str">
        <f>IF((Curso[[#This Row],[Estudado]]-120)&lt;$H$2,"",Curso[[#This Row],[Estudado]]-120)</f>
        <v/>
      </c>
      <c r="Q2231" s="48"/>
    </row>
    <row r="2232" spans="1:17" x14ac:dyDescent="0.25">
      <c r="A2232" s="44">
        <f t="shared" si="100"/>
        <v>2231</v>
      </c>
      <c r="B2232" s="44" t="s">
        <v>1101</v>
      </c>
      <c r="C2232" s="44" t="s">
        <v>1366</v>
      </c>
      <c r="D2232" s="45">
        <v>4.2013888888888891E-3</v>
      </c>
      <c r="E2232" s="44"/>
      <c r="F2232" s="45">
        <f>Curso[[#This Row],[Tempo]]*$AG$4</f>
        <v>8.3321831273253828E-3</v>
      </c>
      <c r="G2232" s="46">
        <f t="shared" si="99"/>
        <v>15.816870757606395</v>
      </c>
      <c r="H2232" s="47">
        <f>_xlfn.XLOOKUP(Curso[[#This Row],[Tempo Progr Acum]],Controle[Tempo Esperado Acum],Controle[Data corrida],,1,1)</f>
        <v>44884</v>
      </c>
      <c r="I2232" s="44"/>
      <c r="J2232" s="48">
        <f ca="1">IF(Curso[[#This Row],[Data Prevista]]&gt;TODAY(),0,IF(Curso[[#This Row],[Data Prevista]]=TODAY(),3,2))</f>
        <v>0</v>
      </c>
      <c r="K2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2" s="53" t="str">
        <f>IF((Curso[[#This Row],[Estudado]]-7)&lt;$H$2,"",Curso[[#This Row],[Estudado]]-7)</f>
        <v/>
      </c>
      <c r="M2232" s="53" t="str">
        <f>IF((Curso[[#This Row],[Estudado]]-15)&lt;$H$2,"",Curso[[#This Row],[Estudado]]-15)</f>
        <v/>
      </c>
      <c r="N2232" s="53" t="str">
        <f>IF((Curso[[#This Row],[Estudado]]-30)&lt;$H$2,"",Curso[[#This Row],[Estudado]]-30)</f>
        <v/>
      </c>
      <c r="O2232" s="53" t="str">
        <f>IF((Curso[[#This Row],[Estudado]]-60)&lt;$H$2,"",Curso[[#This Row],[Estudado]]-60)</f>
        <v/>
      </c>
      <c r="P2232" s="53" t="str">
        <f>IF((Curso[[#This Row],[Estudado]]-120)&lt;$H$2,"",Curso[[#This Row],[Estudado]]-120)</f>
        <v/>
      </c>
      <c r="Q2232" s="48"/>
    </row>
    <row r="2233" spans="1:17" x14ac:dyDescent="0.25">
      <c r="A2233" s="44">
        <f t="shared" si="100"/>
        <v>2232</v>
      </c>
      <c r="B2233" s="44" t="s">
        <v>1101</v>
      </c>
      <c r="C2233" s="44" t="s">
        <v>1367</v>
      </c>
      <c r="D2233" s="45">
        <v>3.6805555555555554E-3</v>
      </c>
      <c r="E2233" s="44"/>
      <c r="F2233" s="45">
        <f>Curso[[#This Row],[Tempo]]*$AG$4</f>
        <v>7.29926786360736E-3</v>
      </c>
      <c r="G2233" s="46">
        <f t="shared" si="99"/>
        <v>15.824170025470002</v>
      </c>
      <c r="H2233" s="47">
        <f>_xlfn.XLOOKUP(Curso[[#This Row],[Tempo Progr Acum]],Controle[Tempo Esperado Acum],Controle[Data corrida],,1,1)</f>
        <v>44884</v>
      </c>
      <c r="I2233" s="44"/>
      <c r="J2233" s="48">
        <f ca="1">IF(Curso[[#This Row],[Data Prevista]]&gt;TODAY(),0,IF(Curso[[#This Row],[Data Prevista]]=TODAY(),3,2))</f>
        <v>0</v>
      </c>
      <c r="K2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3" s="53" t="str">
        <f>IF((Curso[[#This Row],[Estudado]]-7)&lt;$H$2,"",Curso[[#This Row],[Estudado]]-7)</f>
        <v/>
      </c>
      <c r="M2233" s="53" t="str">
        <f>IF((Curso[[#This Row],[Estudado]]-15)&lt;$H$2,"",Curso[[#This Row],[Estudado]]-15)</f>
        <v/>
      </c>
      <c r="N2233" s="53" t="str">
        <f>IF((Curso[[#This Row],[Estudado]]-30)&lt;$H$2,"",Curso[[#This Row],[Estudado]]-30)</f>
        <v/>
      </c>
      <c r="O2233" s="53" t="str">
        <f>IF((Curso[[#This Row],[Estudado]]-60)&lt;$H$2,"",Curso[[#This Row],[Estudado]]-60)</f>
        <v/>
      </c>
      <c r="P2233" s="53" t="str">
        <f>IF((Curso[[#This Row],[Estudado]]-120)&lt;$H$2,"",Curso[[#This Row],[Estudado]]-120)</f>
        <v/>
      </c>
      <c r="Q2233" s="48"/>
    </row>
    <row r="2234" spans="1:17" x14ac:dyDescent="0.25">
      <c r="A2234" s="44">
        <f t="shared" si="100"/>
        <v>2233</v>
      </c>
      <c r="B2234" s="44" t="s">
        <v>1101</v>
      </c>
      <c r="C2234" s="44" t="s">
        <v>1368</v>
      </c>
      <c r="D2234" s="45">
        <v>1.5624999999999999E-3</v>
      </c>
      <c r="E2234" s="44"/>
      <c r="F2234" s="45">
        <f>Curso[[#This Row],[Tempo]]*$AG$4</f>
        <v>3.0987457911540676E-3</v>
      </c>
      <c r="G2234" s="46">
        <f t="shared" si="99"/>
        <v>15.827268771261156</v>
      </c>
      <c r="H2234" s="47">
        <f>_xlfn.XLOOKUP(Curso[[#This Row],[Tempo Progr Acum]],Controle[Tempo Esperado Acum],Controle[Data corrida],,1,1)</f>
        <v>44884</v>
      </c>
      <c r="I2234" s="44"/>
      <c r="J2234" s="48">
        <f ca="1">IF(Curso[[#This Row],[Data Prevista]]&gt;TODAY(),0,IF(Curso[[#This Row],[Data Prevista]]=TODAY(),3,2))</f>
        <v>0</v>
      </c>
      <c r="K2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4" s="53" t="str">
        <f>IF((Curso[[#This Row],[Estudado]]-7)&lt;$H$2,"",Curso[[#This Row],[Estudado]]-7)</f>
        <v/>
      </c>
      <c r="M2234" s="53" t="str">
        <f>IF((Curso[[#This Row],[Estudado]]-15)&lt;$H$2,"",Curso[[#This Row],[Estudado]]-15)</f>
        <v/>
      </c>
      <c r="N2234" s="53" t="str">
        <f>IF((Curso[[#This Row],[Estudado]]-30)&lt;$H$2,"",Curso[[#This Row],[Estudado]]-30)</f>
        <v/>
      </c>
      <c r="O2234" s="53" t="str">
        <f>IF((Curso[[#This Row],[Estudado]]-60)&lt;$H$2,"",Curso[[#This Row],[Estudado]]-60)</f>
        <v/>
      </c>
      <c r="P2234" s="53" t="str">
        <f>IF((Curso[[#This Row],[Estudado]]-120)&lt;$H$2,"",Curso[[#This Row],[Estudado]]-120)</f>
        <v/>
      </c>
      <c r="Q2234" s="48"/>
    </row>
    <row r="2235" spans="1:17" x14ac:dyDescent="0.25">
      <c r="A2235" s="44">
        <f t="shared" si="100"/>
        <v>2234</v>
      </c>
      <c r="B2235" s="44" t="s">
        <v>1101</v>
      </c>
      <c r="C2235" s="44" t="s">
        <v>1369</v>
      </c>
      <c r="D2235" s="45">
        <v>2.5115740740740741E-3</v>
      </c>
      <c r="E2235" s="44"/>
      <c r="F2235" s="45">
        <f>Curso[[#This Row],[Tempo]]*$AG$4</f>
        <v>4.9809469383735759E-3</v>
      </c>
      <c r="G2235" s="46">
        <f t="shared" si="99"/>
        <v>15.832249718199529</v>
      </c>
      <c r="H2235" s="47">
        <f>_xlfn.XLOOKUP(Curso[[#This Row],[Tempo Progr Acum]],Controle[Tempo Esperado Acum],Controle[Data corrida],,1,1)</f>
        <v>44884</v>
      </c>
      <c r="I2235" s="44"/>
      <c r="J2235" s="48">
        <f ca="1">IF(Curso[[#This Row],[Data Prevista]]&gt;TODAY(),0,IF(Curso[[#This Row],[Data Prevista]]=TODAY(),3,2))</f>
        <v>0</v>
      </c>
      <c r="K2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5" s="53" t="str">
        <f>IF((Curso[[#This Row],[Estudado]]-7)&lt;$H$2,"",Curso[[#This Row],[Estudado]]-7)</f>
        <v/>
      </c>
      <c r="M2235" s="53" t="str">
        <f>IF((Curso[[#This Row],[Estudado]]-15)&lt;$H$2,"",Curso[[#This Row],[Estudado]]-15)</f>
        <v/>
      </c>
      <c r="N2235" s="53" t="str">
        <f>IF((Curso[[#This Row],[Estudado]]-30)&lt;$H$2,"",Curso[[#This Row],[Estudado]]-30)</f>
        <v/>
      </c>
      <c r="O2235" s="53" t="str">
        <f>IF((Curso[[#This Row],[Estudado]]-60)&lt;$H$2,"",Curso[[#This Row],[Estudado]]-60)</f>
        <v/>
      </c>
      <c r="P2235" s="53" t="str">
        <f>IF((Curso[[#This Row],[Estudado]]-120)&lt;$H$2,"",Curso[[#This Row],[Estudado]]-120)</f>
        <v/>
      </c>
      <c r="Q2235" s="48"/>
    </row>
    <row r="2236" spans="1:17" x14ac:dyDescent="0.25">
      <c r="A2236" s="44">
        <f t="shared" si="100"/>
        <v>2235</v>
      </c>
      <c r="B2236" s="44" t="s">
        <v>1101</v>
      </c>
      <c r="C2236" s="44" t="s">
        <v>1370</v>
      </c>
      <c r="D2236" s="45">
        <v>4.9189814814814816E-3</v>
      </c>
      <c r="E2236" s="44"/>
      <c r="F2236" s="45">
        <f>Curso[[#This Row],[Tempo]]*$AG$4</f>
        <v>9.7553108240035474E-3</v>
      </c>
      <c r="G2236" s="46">
        <f t="shared" si="99"/>
        <v>15.842005029023532</v>
      </c>
      <c r="H2236" s="47">
        <f>_xlfn.XLOOKUP(Curso[[#This Row],[Tempo Progr Acum]],Controle[Tempo Esperado Acum],Controle[Data corrida],,1,1)</f>
        <v>44884</v>
      </c>
      <c r="I2236" s="44"/>
      <c r="J2236" s="48">
        <f ca="1">IF(Curso[[#This Row],[Data Prevista]]&gt;TODAY(),0,IF(Curso[[#This Row],[Data Prevista]]=TODAY(),3,2))</f>
        <v>0</v>
      </c>
      <c r="K2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6" s="53" t="str">
        <f>IF((Curso[[#This Row],[Estudado]]-7)&lt;$H$2,"",Curso[[#This Row],[Estudado]]-7)</f>
        <v/>
      </c>
      <c r="M2236" s="53" t="str">
        <f>IF((Curso[[#This Row],[Estudado]]-15)&lt;$H$2,"",Curso[[#This Row],[Estudado]]-15)</f>
        <v/>
      </c>
      <c r="N2236" s="53" t="str">
        <f>IF((Curso[[#This Row],[Estudado]]-30)&lt;$H$2,"",Curso[[#This Row],[Estudado]]-30)</f>
        <v/>
      </c>
      <c r="O2236" s="53" t="str">
        <f>IF((Curso[[#This Row],[Estudado]]-60)&lt;$H$2,"",Curso[[#This Row],[Estudado]]-60)</f>
        <v/>
      </c>
      <c r="P2236" s="53" t="str">
        <f>IF((Curso[[#This Row],[Estudado]]-120)&lt;$H$2,"",Curso[[#This Row],[Estudado]]-120)</f>
        <v/>
      </c>
      <c r="Q2236" s="48"/>
    </row>
    <row r="2237" spans="1:17" x14ac:dyDescent="0.25">
      <c r="A2237" s="44">
        <f t="shared" si="100"/>
        <v>2236</v>
      </c>
      <c r="B2237" s="44" t="s">
        <v>1101</v>
      </c>
      <c r="C2237" s="44" t="s">
        <v>1371</v>
      </c>
      <c r="D2237" s="45">
        <v>4.3518518518518515E-3</v>
      </c>
      <c r="E2237" s="44"/>
      <c r="F2237" s="45">
        <f>Curso[[#This Row],[Tempo]]*$AG$4</f>
        <v>8.6305808701772554E-3</v>
      </c>
      <c r="G2237" s="46">
        <f t="shared" si="99"/>
        <v>15.850635609893709</v>
      </c>
      <c r="H2237" s="47">
        <f>_xlfn.XLOOKUP(Curso[[#This Row],[Tempo Progr Acum]],Controle[Tempo Esperado Acum],Controle[Data corrida],,1,1)</f>
        <v>44884</v>
      </c>
      <c r="I2237" s="44"/>
      <c r="J2237" s="48">
        <f ca="1">IF(Curso[[#This Row],[Data Prevista]]&gt;TODAY(),0,IF(Curso[[#This Row],[Data Prevista]]=TODAY(),3,2))</f>
        <v>0</v>
      </c>
      <c r="K2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7" s="53" t="str">
        <f>IF((Curso[[#This Row],[Estudado]]-7)&lt;$H$2,"",Curso[[#This Row],[Estudado]]-7)</f>
        <v/>
      </c>
      <c r="M2237" s="53" t="str">
        <f>IF((Curso[[#This Row],[Estudado]]-15)&lt;$H$2,"",Curso[[#This Row],[Estudado]]-15)</f>
        <v/>
      </c>
      <c r="N2237" s="53" t="str">
        <f>IF((Curso[[#This Row],[Estudado]]-30)&lt;$H$2,"",Curso[[#This Row],[Estudado]]-30)</f>
        <v/>
      </c>
      <c r="O2237" s="53" t="str">
        <f>IF((Curso[[#This Row],[Estudado]]-60)&lt;$H$2,"",Curso[[#This Row],[Estudado]]-60)</f>
        <v/>
      </c>
      <c r="P2237" s="53" t="str">
        <f>IF((Curso[[#This Row],[Estudado]]-120)&lt;$H$2,"",Curso[[#This Row],[Estudado]]-120)</f>
        <v/>
      </c>
      <c r="Q2237" s="48"/>
    </row>
    <row r="2238" spans="1:17" x14ac:dyDescent="0.25">
      <c r="A2238" s="44">
        <f t="shared" si="100"/>
        <v>2237</v>
      </c>
      <c r="B2238" s="44" t="s">
        <v>1101</v>
      </c>
      <c r="C2238" s="44" t="s">
        <v>1372</v>
      </c>
      <c r="D2238" s="45">
        <v>7.013888888888889E-3</v>
      </c>
      <c r="E2238" s="44"/>
      <c r="F2238" s="45">
        <f>Curso[[#This Row],[Tempo]]*$AG$4</f>
        <v>1.3909925551402705E-2</v>
      </c>
      <c r="G2238" s="46">
        <f t="shared" si="99"/>
        <v>15.864545535445112</v>
      </c>
      <c r="H2238" s="47">
        <f>_xlfn.XLOOKUP(Curso[[#This Row],[Tempo Progr Acum]],Controle[Tempo Esperado Acum],Controle[Data corrida],,1,1)</f>
        <v>44884</v>
      </c>
      <c r="I2238" s="44"/>
      <c r="J2238" s="48">
        <f ca="1">IF(Curso[[#This Row],[Data Prevista]]&gt;TODAY(),0,IF(Curso[[#This Row],[Data Prevista]]=TODAY(),3,2))</f>
        <v>0</v>
      </c>
      <c r="K2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8" s="53" t="str">
        <f>IF((Curso[[#This Row],[Estudado]]-7)&lt;$H$2,"",Curso[[#This Row],[Estudado]]-7)</f>
        <v/>
      </c>
      <c r="M2238" s="53" t="str">
        <f>IF((Curso[[#This Row],[Estudado]]-15)&lt;$H$2,"",Curso[[#This Row],[Estudado]]-15)</f>
        <v/>
      </c>
      <c r="N2238" s="53" t="str">
        <f>IF((Curso[[#This Row],[Estudado]]-30)&lt;$H$2,"",Curso[[#This Row],[Estudado]]-30)</f>
        <v/>
      </c>
      <c r="O2238" s="53" t="str">
        <f>IF((Curso[[#This Row],[Estudado]]-60)&lt;$H$2,"",Curso[[#This Row],[Estudado]]-60)</f>
        <v/>
      </c>
      <c r="P2238" s="53" t="str">
        <f>IF((Curso[[#This Row],[Estudado]]-120)&lt;$H$2,"",Curso[[#This Row],[Estudado]]-120)</f>
        <v/>
      </c>
      <c r="Q2238" s="48"/>
    </row>
    <row r="2239" spans="1:17" x14ac:dyDescent="0.25">
      <c r="A2239" s="44">
        <f t="shared" si="100"/>
        <v>2238</v>
      </c>
      <c r="B2239" s="44" t="s">
        <v>1101</v>
      </c>
      <c r="C2239" s="44" t="s">
        <v>1373</v>
      </c>
      <c r="D2239" s="45">
        <v>3.6805555555555554E-3</v>
      </c>
      <c r="E2239" s="44"/>
      <c r="F2239" s="45">
        <f>Curso[[#This Row],[Tempo]]*$AG$4</f>
        <v>7.29926786360736E-3</v>
      </c>
      <c r="G2239" s="46">
        <f t="shared" si="99"/>
        <v>15.871844803308718</v>
      </c>
      <c r="H2239" s="47">
        <f>_xlfn.XLOOKUP(Curso[[#This Row],[Tempo Progr Acum]],Controle[Tempo Esperado Acum],Controle[Data corrida],,1,1)</f>
        <v>44884</v>
      </c>
      <c r="I2239" s="44"/>
      <c r="J2239" s="48">
        <f ca="1">IF(Curso[[#This Row],[Data Prevista]]&gt;TODAY(),0,IF(Curso[[#This Row],[Data Prevista]]=TODAY(),3,2))</f>
        <v>0</v>
      </c>
      <c r="K2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9" s="53" t="str">
        <f>IF((Curso[[#This Row],[Estudado]]-7)&lt;$H$2,"",Curso[[#This Row],[Estudado]]-7)</f>
        <v/>
      </c>
      <c r="M2239" s="53" t="str">
        <f>IF((Curso[[#This Row],[Estudado]]-15)&lt;$H$2,"",Curso[[#This Row],[Estudado]]-15)</f>
        <v/>
      </c>
      <c r="N2239" s="53" t="str">
        <f>IF((Curso[[#This Row],[Estudado]]-30)&lt;$H$2,"",Curso[[#This Row],[Estudado]]-30)</f>
        <v/>
      </c>
      <c r="O2239" s="53" t="str">
        <f>IF((Curso[[#This Row],[Estudado]]-60)&lt;$H$2,"",Curso[[#This Row],[Estudado]]-60)</f>
        <v/>
      </c>
      <c r="P2239" s="53" t="str">
        <f>IF((Curso[[#This Row],[Estudado]]-120)&lt;$H$2,"",Curso[[#This Row],[Estudado]]-120)</f>
        <v/>
      </c>
      <c r="Q2239" s="48"/>
    </row>
    <row r="2240" spans="1:17" x14ac:dyDescent="0.25">
      <c r="A2240" s="44">
        <f t="shared" si="100"/>
        <v>2239</v>
      </c>
      <c r="B2240" s="44" t="s">
        <v>1101</v>
      </c>
      <c r="C2240" s="44" t="s">
        <v>1374</v>
      </c>
      <c r="D2240" s="45">
        <v>5.8101851851851856E-3</v>
      </c>
      <c r="E2240" s="44"/>
      <c r="F2240" s="45">
        <f>Curso[[#This Row],[Tempo]]*$AG$4</f>
        <v>1.152274360858772E-2</v>
      </c>
      <c r="G2240" s="46">
        <f t="shared" si="99"/>
        <v>15.883367546917306</v>
      </c>
      <c r="H2240" s="47">
        <f>_xlfn.XLOOKUP(Curso[[#This Row],[Tempo Progr Acum]],Controle[Tempo Esperado Acum],Controle[Data corrida],,1,1)</f>
        <v>44884</v>
      </c>
      <c r="I2240" s="44"/>
      <c r="J2240" s="48">
        <f ca="1">IF(Curso[[#This Row],[Data Prevista]]&gt;TODAY(),0,IF(Curso[[#This Row],[Data Prevista]]=TODAY(),3,2))</f>
        <v>0</v>
      </c>
      <c r="K2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0" s="53" t="str">
        <f>IF((Curso[[#This Row],[Estudado]]-7)&lt;$H$2,"",Curso[[#This Row],[Estudado]]-7)</f>
        <v/>
      </c>
      <c r="M2240" s="53" t="str">
        <f>IF((Curso[[#This Row],[Estudado]]-15)&lt;$H$2,"",Curso[[#This Row],[Estudado]]-15)</f>
        <v/>
      </c>
      <c r="N2240" s="53" t="str">
        <f>IF((Curso[[#This Row],[Estudado]]-30)&lt;$H$2,"",Curso[[#This Row],[Estudado]]-30)</f>
        <v/>
      </c>
      <c r="O2240" s="53" t="str">
        <f>IF((Curso[[#This Row],[Estudado]]-60)&lt;$H$2,"",Curso[[#This Row],[Estudado]]-60)</f>
        <v/>
      </c>
      <c r="P2240" s="53" t="str">
        <f>IF((Curso[[#This Row],[Estudado]]-120)&lt;$H$2,"",Curso[[#This Row],[Estudado]]-120)</f>
        <v/>
      </c>
      <c r="Q2240" s="48"/>
    </row>
    <row r="2241" spans="1:17" x14ac:dyDescent="0.25">
      <c r="A2241" s="44">
        <f t="shared" si="100"/>
        <v>2240</v>
      </c>
      <c r="B2241" s="44" t="s">
        <v>1101</v>
      </c>
      <c r="C2241" s="44" t="s">
        <v>1375</v>
      </c>
      <c r="D2241" s="45">
        <v>2.1180555555555553E-3</v>
      </c>
      <c r="E2241" s="44"/>
      <c r="F2241" s="45">
        <f>Curso[[#This Row],[Tempo]]*$AG$4</f>
        <v>4.2005220724532916E-3</v>
      </c>
      <c r="G2241" s="46">
        <f t="shared" si="99"/>
        <v>15.88756806898976</v>
      </c>
      <c r="H2241" s="47">
        <f>_xlfn.XLOOKUP(Curso[[#This Row],[Tempo Progr Acum]],Controle[Tempo Esperado Acum],Controle[Data corrida],,1,1)</f>
        <v>44884</v>
      </c>
      <c r="I2241" s="44"/>
      <c r="J2241" s="48">
        <f ca="1">IF(Curso[[#This Row],[Data Prevista]]&gt;TODAY(),0,IF(Curso[[#This Row],[Data Prevista]]=TODAY(),3,2))</f>
        <v>0</v>
      </c>
      <c r="K2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1" s="53" t="str">
        <f>IF((Curso[[#This Row],[Estudado]]-7)&lt;$H$2,"",Curso[[#This Row],[Estudado]]-7)</f>
        <v/>
      </c>
      <c r="M2241" s="53" t="str">
        <f>IF((Curso[[#This Row],[Estudado]]-15)&lt;$H$2,"",Curso[[#This Row],[Estudado]]-15)</f>
        <v/>
      </c>
      <c r="N2241" s="53" t="str">
        <f>IF((Curso[[#This Row],[Estudado]]-30)&lt;$H$2,"",Curso[[#This Row],[Estudado]]-30)</f>
        <v/>
      </c>
      <c r="O2241" s="53" t="str">
        <f>IF((Curso[[#This Row],[Estudado]]-60)&lt;$H$2,"",Curso[[#This Row],[Estudado]]-60)</f>
        <v/>
      </c>
      <c r="P2241" s="53" t="str">
        <f>IF((Curso[[#This Row],[Estudado]]-120)&lt;$H$2,"",Curso[[#This Row],[Estudado]]-120)</f>
        <v/>
      </c>
      <c r="Q2241" s="48"/>
    </row>
    <row r="2242" spans="1:17" x14ac:dyDescent="0.25">
      <c r="A2242" s="44">
        <f t="shared" si="100"/>
        <v>2241</v>
      </c>
      <c r="B2242" s="44" t="s">
        <v>1101</v>
      </c>
      <c r="C2242" s="44" t="s">
        <v>1095</v>
      </c>
      <c r="D2242" s="45">
        <v>3.0324074074074073E-3</v>
      </c>
      <c r="E2242" s="44"/>
      <c r="F2242" s="45">
        <f>Curso[[#This Row],[Tempo]]*$AG$4</f>
        <v>6.0138622020915978E-3</v>
      </c>
      <c r="G2242" s="46">
        <f t="shared" si="99"/>
        <v>15.893581931191852</v>
      </c>
      <c r="H2242" s="47">
        <f>_xlfn.XLOOKUP(Curso[[#This Row],[Tempo Progr Acum]],Controle[Tempo Esperado Acum],Controle[Data corrida],,1,1)</f>
        <v>44884</v>
      </c>
      <c r="I2242" s="44"/>
      <c r="J2242" s="48">
        <f ca="1">IF(Curso[[#This Row],[Data Prevista]]&gt;TODAY(),0,IF(Curso[[#This Row],[Data Prevista]]=TODAY(),3,2))</f>
        <v>0</v>
      </c>
      <c r="K2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2" s="53" t="str">
        <f>IF((Curso[[#This Row],[Estudado]]-7)&lt;$H$2,"",Curso[[#This Row],[Estudado]]-7)</f>
        <v/>
      </c>
      <c r="M2242" s="53" t="str">
        <f>IF((Curso[[#This Row],[Estudado]]-15)&lt;$H$2,"",Curso[[#This Row],[Estudado]]-15)</f>
        <v/>
      </c>
      <c r="N2242" s="53" t="str">
        <f>IF((Curso[[#This Row],[Estudado]]-30)&lt;$H$2,"",Curso[[#This Row],[Estudado]]-30)</f>
        <v/>
      </c>
      <c r="O2242" s="53" t="str">
        <f>IF((Curso[[#This Row],[Estudado]]-60)&lt;$H$2,"",Curso[[#This Row],[Estudado]]-60)</f>
        <v/>
      </c>
      <c r="P2242" s="53" t="str">
        <f>IF((Curso[[#This Row],[Estudado]]-120)&lt;$H$2,"",Curso[[#This Row],[Estudado]]-120)</f>
        <v/>
      </c>
      <c r="Q2242" s="48"/>
    </row>
    <row r="2243" spans="1:17" x14ac:dyDescent="0.25">
      <c r="A2243" s="44">
        <f t="shared" si="100"/>
        <v>2242</v>
      </c>
      <c r="B2243" s="44" t="s">
        <v>1101</v>
      </c>
      <c r="C2243" s="44" t="s">
        <v>70</v>
      </c>
      <c r="D2243" s="45">
        <v>0</v>
      </c>
      <c r="E2243" s="44" t="s">
        <v>7</v>
      </c>
      <c r="F2243" s="45">
        <f>Curso[[#This Row],[Tempo]]*$AG$4</f>
        <v>0</v>
      </c>
      <c r="G2243" s="46">
        <f t="shared" si="99"/>
        <v>15.893581931191852</v>
      </c>
      <c r="H2243" s="47">
        <f>_xlfn.XLOOKUP(Curso[[#This Row],[Tempo Progr Acum]],Controle[Tempo Esperado Acum],Controle[Data corrida],,1,1)</f>
        <v>44884</v>
      </c>
      <c r="I2243" s="44"/>
      <c r="J2243" s="48">
        <f ca="1">IF(Curso[[#This Row],[Data Prevista]]&gt;TODAY(),0,IF(Curso[[#This Row],[Data Prevista]]=TODAY(),3,2))</f>
        <v>0</v>
      </c>
      <c r="K2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3" s="53" t="str">
        <f>IF((Curso[[#This Row],[Estudado]]-7)&lt;$H$2,"",Curso[[#This Row],[Estudado]]-7)</f>
        <v/>
      </c>
      <c r="M2243" s="53" t="str">
        <f>IF((Curso[[#This Row],[Estudado]]-15)&lt;$H$2,"",Curso[[#This Row],[Estudado]]-15)</f>
        <v/>
      </c>
      <c r="N2243" s="53" t="str">
        <f>IF((Curso[[#This Row],[Estudado]]-30)&lt;$H$2,"",Curso[[#This Row],[Estudado]]-30)</f>
        <v/>
      </c>
      <c r="O2243" s="53" t="str">
        <f>IF((Curso[[#This Row],[Estudado]]-60)&lt;$H$2,"",Curso[[#This Row],[Estudado]]-60)</f>
        <v/>
      </c>
      <c r="P2243" s="53" t="str">
        <f>IF((Curso[[#This Row],[Estudado]]-120)&lt;$H$2,"",Curso[[#This Row],[Estudado]]-120)</f>
        <v/>
      </c>
      <c r="Q2243" s="48"/>
    </row>
    <row r="2244" spans="1:17" x14ac:dyDescent="0.25">
      <c r="A2244" s="44">
        <f t="shared" si="100"/>
        <v>2243</v>
      </c>
      <c r="B2244" s="44" t="s">
        <v>1101</v>
      </c>
      <c r="C2244" s="44" t="s">
        <v>39</v>
      </c>
      <c r="D2244" s="45">
        <v>0</v>
      </c>
      <c r="E2244" s="44" t="s">
        <v>7</v>
      </c>
      <c r="F2244" s="45">
        <f>Curso[[#This Row],[Tempo]]*$AG$4</f>
        <v>0</v>
      </c>
      <c r="G2244" s="46">
        <f t="shared" ref="G2244:G2307" si="101">F2244+G2243</f>
        <v>15.893581931191852</v>
      </c>
      <c r="H2244" s="47">
        <f>_xlfn.XLOOKUP(Curso[[#This Row],[Tempo Progr Acum]],Controle[Tempo Esperado Acum],Controle[Data corrida],,1,1)</f>
        <v>44884</v>
      </c>
      <c r="I2244" s="44"/>
      <c r="J2244" s="48">
        <f ca="1">IF(Curso[[#This Row],[Data Prevista]]&gt;TODAY(),0,IF(Curso[[#This Row],[Data Prevista]]=TODAY(),3,2))</f>
        <v>0</v>
      </c>
      <c r="K2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4" s="53" t="str">
        <f>IF((Curso[[#This Row],[Estudado]]-7)&lt;$H$2,"",Curso[[#This Row],[Estudado]]-7)</f>
        <v/>
      </c>
      <c r="M2244" s="53" t="str">
        <f>IF((Curso[[#This Row],[Estudado]]-15)&lt;$H$2,"",Curso[[#This Row],[Estudado]]-15)</f>
        <v/>
      </c>
      <c r="N2244" s="53" t="str">
        <f>IF((Curso[[#This Row],[Estudado]]-30)&lt;$H$2,"",Curso[[#This Row],[Estudado]]-30)</f>
        <v/>
      </c>
      <c r="O2244" s="53" t="str">
        <f>IF((Curso[[#This Row],[Estudado]]-60)&lt;$H$2,"",Curso[[#This Row],[Estudado]]-60)</f>
        <v/>
      </c>
      <c r="P2244" s="53" t="str">
        <f>IF((Curso[[#This Row],[Estudado]]-120)&lt;$H$2,"",Curso[[#This Row],[Estudado]]-120)</f>
        <v/>
      </c>
      <c r="Q2244" s="48"/>
    </row>
    <row r="2245" spans="1:17" x14ac:dyDescent="0.25">
      <c r="A2245" s="44">
        <f t="shared" si="100"/>
        <v>2244</v>
      </c>
      <c r="B2245" s="44" t="s">
        <v>1101</v>
      </c>
      <c r="C2245" s="44" t="s">
        <v>42</v>
      </c>
      <c r="D2245" s="45">
        <v>7.8703703703703705E-4</v>
      </c>
      <c r="E2245" s="44"/>
      <c r="F2245" s="45">
        <f>Curso[[#This Row],[Tempo]]*$AG$4</f>
        <v>1.5608497318405675E-3</v>
      </c>
      <c r="G2245" s="46">
        <f t="shared" si="101"/>
        <v>15.895142780923692</v>
      </c>
      <c r="H2245" s="47">
        <f>_xlfn.XLOOKUP(Curso[[#This Row],[Tempo Progr Acum]],Controle[Tempo Esperado Acum],Controle[Data corrida],,1,1)</f>
        <v>44884</v>
      </c>
      <c r="I2245" s="44"/>
      <c r="J2245" s="48">
        <f ca="1">IF(Curso[[#This Row],[Data Prevista]]&gt;TODAY(),0,IF(Curso[[#This Row],[Data Prevista]]=TODAY(),3,2))</f>
        <v>0</v>
      </c>
      <c r="K2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5" s="53" t="str">
        <f>IF((Curso[[#This Row],[Estudado]]-7)&lt;$H$2,"",Curso[[#This Row],[Estudado]]-7)</f>
        <v/>
      </c>
      <c r="M2245" s="53" t="str">
        <f>IF((Curso[[#This Row],[Estudado]]-15)&lt;$H$2,"",Curso[[#This Row],[Estudado]]-15)</f>
        <v/>
      </c>
      <c r="N2245" s="53" t="str">
        <f>IF((Curso[[#This Row],[Estudado]]-30)&lt;$H$2,"",Curso[[#This Row],[Estudado]]-30)</f>
        <v/>
      </c>
      <c r="O2245" s="53" t="str">
        <f>IF((Curso[[#This Row],[Estudado]]-60)&lt;$H$2,"",Curso[[#This Row],[Estudado]]-60)</f>
        <v/>
      </c>
      <c r="P2245" s="53" t="str">
        <f>IF((Curso[[#This Row],[Estudado]]-120)&lt;$H$2,"",Curso[[#This Row],[Estudado]]-120)</f>
        <v/>
      </c>
      <c r="Q2245" s="48"/>
    </row>
    <row r="2246" spans="1:17" x14ac:dyDescent="0.25">
      <c r="A2246" s="44">
        <f t="shared" ref="A2246:A2309" si="102">A2245+1</f>
        <v>2245</v>
      </c>
      <c r="B2246" s="44" t="s">
        <v>1101</v>
      </c>
      <c r="C2246" s="44" t="s">
        <v>1376</v>
      </c>
      <c r="D2246" s="45">
        <v>2.5925925925925925E-3</v>
      </c>
      <c r="E2246" s="44"/>
      <c r="F2246" s="45">
        <f>Curso[[#This Row],[Tempo]]*$AG$4</f>
        <v>5.1416226460630461E-3</v>
      </c>
      <c r="G2246" s="46">
        <f t="shared" si="101"/>
        <v>15.900284403569755</v>
      </c>
      <c r="H2246" s="47">
        <f>_xlfn.XLOOKUP(Curso[[#This Row],[Tempo Progr Acum]],Controle[Tempo Esperado Acum],Controle[Data corrida],,1,1)</f>
        <v>44886</v>
      </c>
      <c r="I2246" s="44"/>
      <c r="J2246" s="48">
        <f ca="1">IF(Curso[[#This Row],[Data Prevista]]&gt;TODAY(),0,IF(Curso[[#This Row],[Data Prevista]]=TODAY(),3,2))</f>
        <v>0</v>
      </c>
      <c r="K2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6" s="53" t="str">
        <f>IF((Curso[[#This Row],[Estudado]]-7)&lt;$H$2,"",Curso[[#This Row],[Estudado]]-7)</f>
        <v/>
      </c>
      <c r="M2246" s="53" t="str">
        <f>IF((Curso[[#This Row],[Estudado]]-15)&lt;$H$2,"",Curso[[#This Row],[Estudado]]-15)</f>
        <v/>
      </c>
      <c r="N2246" s="53" t="str">
        <f>IF((Curso[[#This Row],[Estudado]]-30)&lt;$H$2,"",Curso[[#This Row],[Estudado]]-30)</f>
        <v/>
      </c>
      <c r="O2246" s="53" t="str">
        <f>IF((Curso[[#This Row],[Estudado]]-60)&lt;$H$2,"",Curso[[#This Row],[Estudado]]-60)</f>
        <v/>
      </c>
      <c r="P2246" s="53" t="str">
        <f>IF((Curso[[#This Row],[Estudado]]-120)&lt;$H$2,"",Curso[[#This Row],[Estudado]]-120)</f>
        <v/>
      </c>
      <c r="Q2246" s="48"/>
    </row>
    <row r="2247" spans="1:17" x14ac:dyDescent="0.25">
      <c r="A2247" s="44">
        <f t="shared" si="102"/>
        <v>2246</v>
      </c>
      <c r="B2247" s="44" t="s">
        <v>1101</v>
      </c>
      <c r="C2247" s="44" t="s">
        <v>1377</v>
      </c>
      <c r="D2247" s="45">
        <v>0</v>
      </c>
      <c r="E2247" s="44" t="s">
        <v>7</v>
      </c>
      <c r="F2247" s="45">
        <f>Curso[[#This Row],[Tempo]]*$AG$4</f>
        <v>0</v>
      </c>
      <c r="G2247" s="46">
        <f t="shared" si="101"/>
        <v>15.900284403569755</v>
      </c>
      <c r="H2247" s="47">
        <f>_xlfn.XLOOKUP(Curso[[#This Row],[Tempo Progr Acum]],Controle[Tempo Esperado Acum],Controle[Data corrida],,1,1)</f>
        <v>44886</v>
      </c>
      <c r="I2247" s="44"/>
      <c r="J2247" s="48">
        <f ca="1">IF(Curso[[#This Row],[Data Prevista]]&gt;TODAY(),0,IF(Curso[[#This Row],[Data Prevista]]=TODAY(),3,2))</f>
        <v>0</v>
      </c>
      <c r="K2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7" s="53" t="str">
        <f>IF((Curso[[#This Row],[Estudado]]-7)&lt;$H$2,"",Curso[[#This Row],[Estudado]]-7)</f>
        <v/>
      </c>
      <c r="M2247" s="53" t="str">
        <f>IF((Curso[[#This Row],[Estudado]]-15)&lt;$H$2,"",Curso[[#This Row],[Estudado]]-15)</f>
        <v/>
      </c>
      <c r="N2247" s="53" t="str">
        <f>IF((Curso[[#This Row],[Estudado]]-30)&lt;$H$2,"",Curso[[#This Row],[Estudado]]-30)</f>
        <v/>
      </c>
      <c r="O2247" s="53" t="str">
        <f>IF((Curso[[#This Row],[Estudado]]-60)&lt;$H$2,"",Curso[[#This Row],[Estudado]]-60)</f>
        <v/>
      </c>
      <c r="P2247" s="53" t="str">
        <f>IF((Curso[[#This Row],[Estudado]]-120)&lt;$H$2,"",Curso[[#This Row],[Estudado]]-120)</f>
        <v/>
      </c>
      <c r="Q2247" s="48"/>
    </row>
    <row r="2248" spans="1:17" x14ac:dyDescent="0.25">
      <c r="A2248" s="44">
        <f t="shared" si="102"/>
        <v>2247</v>
      </c>
      <c r="B2248" s="44" t="s">
        <v>1101</v>
      </c>
      <c r="C2248" s="44" t="s">
        <v>1378</v>
      </c>
      <c r="D2248" s="45">
        <v>0</v>
      </c>
      <c r="E2248" s="44" t="s">
        <v>7</v>
      </c>
      <c r="F2248" s="45">
        <f>Curso[[#This Row],[Tempo]]*$AG$4</f>
        <v>0</v>
      </c>
      <c r="G2248" s="46">
        <f t="shared" si="101"/>
        <v>15.900284403569755</v>
      </c>
      <c r="H2248" s="47">
        <f>_xlfn.XLOOKUP(Curso[[#This Row],[Tempo Progr Acum]],Controle[Tempo Esperado Acum],Controle[Data corrida],,1,1)</f>
        <v>44886</v>
      </c>
      <c r="I2248" s="44"/>
      <c r="J2248" s="48">
        <f ca="1">IF(Curso[[#This Row],[Data Prevista]]&gt;TODAY(),0,IF(Curso[[#This Row],[Data Prevista]]=TODAY(),3,2))</f>
        <v>0</v>
      </c>
      <c r="K2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8" s="53" t="str">
        <f>IF((Curso[[#This Row],[Estudado]]-7)&lt;$H$2,"",Curso[[#This Row],[Estudado]]-7)</f>
        <v/>
      </c>
      <c r="M2248" s="53" t="str">
        <f>IF((Curso[[#This Row],[Estudado]]-15)&lt;$H$2,"",Curso[[#This Row],[Estudado]]-15)</f>
        <v/>
      </c>
      <c r="N2248" s="53" t="str">
        <f>IF((Curso[[#This Row],[Estudado]]-30)&lt;$H$2,"",Curso[[#This Row],[Estudado]]-30)</f>
        <v/>
      </c>
      <c r="O2248" s="53" t="str">
        <f>IF((Curso[[#This Row],[Estudado]]-60)&lt;$H$2,"",Curso[[#This Row],[Estudado]]-60)</f>
        <v/>
      </c>
      <c r="P2248" s="53" t="str">
        <f>IF((Curso[[#This Row],[Estudado]]-120)&lt;$H$2,"",Curso[[#This Row],[Estudado]]-120)</f>
        <v/>
      </c>
      <c r="Q2248" s="48"/>
    </row>
    <row r="2249" spans="1:17" x14ac:dyDescent="0.25">
      <c r="A2249" s="44">
        <f t="shared" si="102"/>
        <v>2248</v>
      </c>
      <c r="B2249" s="44" t="s">
        <v>1101</v>
      </c>
      <c r="C2249" s="44" t="s">
        <v>1379</v>
      </c>
      <c r="D2249" s="45">
        <v>0</v>
      </c>
      <c r="E2249" s="44" t="s">
        <v>7</v>
      </c>
      <c r="F2249" s="45">
        <f>Curso[[#This Row],[Tempo]]*$AG$4</f>
        <v>0</v>
      </c>
      <c r="G2249" s="46">
        <f t="shared" si="101"/>
        <v>15.900284403569755</v>
      </c>
      <c r="H2249" s="47">
        <f>_xlfn.XLOOKUP(Curso[[#This Row],[Tempo Progr Acum]],Controle[Tempo Esperado Acum],Controle[Data corrida],,1,1)</f>
        <v>44886</v>
      </c>
      <c r="I2249" s="44"/>
      <c r="J2249" s="48">
        <f ca="1">IF(Curso[[#This Row],[Data Prevista]]&gt;TODAY(),0,IF(Curso[[#This Row],[Data Prevista]]=TODAY(),3,2))</f>
        <v>0</v>
      </c>
      <c r="K2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9" s="53" t="str">
        <f>IF((Curso[[#This Row],[Estudado]]-7)&lt;$H$2,"",Curso[[#This Row],[Estudado]]-7)</f>
        <v/>
      </c>
      <c r="M2249" s="53" t="str">
        <f>IF((Curso[[#This Row],[Estudado]]-15)&lt;$H$2,"",Curso[[#This Row],[Estudado]]-15)</f>
        <v/>
      </c>
      <c r="N2249" s="53" t="str">
        <f>IF((Curso[[#This Row],[Estudado]]-30)&lt;$H$2,"",Curso[[#This Row],[Estudado]]-30)</f>
        <v/>
      </c>
      <c r="O2249" s="53" t="str">
        <f>IF((Curso[[#This Row],[Estudado]]-60)&lt;$H$2,"",Curso[[#This Row],[Estudado]]-60)</f>
        <v/>
      </c>
      <c r="P2249" s="53" t="str">
        <f>IF((Curso[[#This Row],[Estudado]]-120)&lt;$H$2,"",Curso[[#This Row],[Estudado]]-120)</f>
        <v/>
      </c>
      <c r="Q2249" s="48"/>
    </row>
    <row r="2250" spans="1:17" x14ac:dyDescent="0.25">
      <c r="A2250" s="44">
        <f t="shared" si="102"/>
        <v>2249</v>
      </c>
      <c r="B2250" s="44" t="s">
        <v>1101</v>
      </c>
      <c r="C2250" s="44" t="s">
        <v>1380</v>
      </c>
      <c r="D2250" s="45">
        <v>0</v>
      </c>
      <c r="E2250" s="44" t="s">
        <v>7</v>
      </c>
      <c r="F2250" s="45">
        <f>Curso[[#This Row],[Tempo]]*$AG$4</f>
        <v>0</v>
      </c>
      <c r="G2250" s="46">
        <f t="shared" si="101"/>
        <v>15.900284403569755</v>
      </c>
      <c r="H2250" s="47">
        <f>_xlfn.XLOOKUP(Curso[[#This Row],[Tempo Progr Acum]],Controle[Tempo Esperado Acum],Controle[Data corrida],,1,1)</f>
        <v>44886</v>
      </c>
      <c r="I2250" s="44"/>
      <c r="J2250" s="48">
        <f ca="1">IF(Curso[[#This Row],[Data Prevista]]&gt;TODAY(),0,IF(Curso[[#This Row],[Data Prevista]]=TODAY(),3,2))</f>
        <v>0</v>
      </c>
      <c r="K2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0" s="53" t="str">
        <f>IF((Curso[[#This Row],[Estudado]]-7)&lt;$H$2,"",Curso[[#This Row],[Estudado]]-7)</f>
        <v/>
      </c>
      <c r="M2250" s="53" t="str">
        <f>IF((Curso[[#This Row],[Estudado]]-15)&lt;$H$2,"",Curso[[#This Row],[Estudado]]-15)</f>
        <v/>
      </c>
      <c r="N2250" s="53" t="str">
        <f>IF((Curso[[#This Row],[Estudado]]-30)&lt;$H$2,"",Curso[[#This Row],[Estudado]]-30)</f>
        <v/>
      </c>
      <c r="O2250" s="53" t="str">
        <f>IF((Curso[[#This Row],[Estudado]]-60)&lt;$H$2,"",Curso[[#This Row],[Estudado]]-60)</f>
        <v/>
      </c>
      <c r="P2250" s="53" t="str">
        <f>IF((Curso[[#This Row],[Estudado]]-120)&lt;$H$2,"",Curso[[#This Row],[Estudado]]-120)</f>
        <v/>
      </c>
      <c r="Q2250" s="48"/>
    </row>
    <row r="2251" spans="1:17" x14ac:dyDescent="0.25">
      <c r="A2251" s="44">
        <f t="shared" si="102"/>
        <v>2250</v>
      </c>
      <c r="B2251" s="44" t="s">
        <v>1101</v>
      </c>
      <c r="C2251" s="44" t="s">
        <v>1381</v>
      </c>
      <c r="D2251" s="45">
        <v>0</v>
      </c>
      <c r="E2251" s="44" t="s">
        <v>7</v>
      </c>
      <c r="F2251" s="45">
        <f>Curso[[#This Row],[Tempo]]*$AG$4</f>
        <v>0</v>
      </c>
      <c r="G2251" s="46">
        <f t="shared" si="101"/>
        <v>15.900284403569755</v>
      </c>
      <c r="H2251" s="47">
        <f>_xlfn.XLOOKUP(Curso[[#This Row],[Tempo Progr Acum]],Controle[Tempo Esperado Acum],Controle[Data corrida],,1,1)</f>
        <v>44886</v>
      </c>
      <c r="I2251" s="44"/>
      <c r="J2251" s="48">
        <f ca="1">IF(Curso[[#This Row],[Data Prevista]]&gt;TODAY(),0,IF(Curso[[#This Row],[Data Prevista]]=TODAY(),3,2))</f>
        <v>0</v>
      </c>
      <c r="K2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1" s="53" t="str">
        <f>IF((Curso[[#This Row],[Estudado]]-7)&lt;$H$2,"",Curso[[#This Row],[Estudado]]-7)</f>
        <v/>
      </c>
      <c r="M2251" s="53" t="str">
        <f>IF((Curso[[#This Row],[Estudado]]-15)&lt;$H$2,"",Curso[[#This Row],[Estudado]]-15)</f>
        <v/>
      </c>
      <c r="N2251" s="53" t="str">
        <f>IF((Curso[[#This Row],[Estudado]]-30)&lt;$H$2,"",Curso[[#This Row],[Estudado]]-30)</f>
        <v/>
      </c>
      <c r="O2251" s="53" t="str">
        <f>IF((Curso[[#This Row],[Estudado]]-60)&lt;$H$2,"",Curso[[#This Row],[Estudado]]-60)</f>
        <v/>
      </c>
      <c r="P2251" s="53" t="str">
        <f>IF((Curso[[#This Row],[Estudado]]-120)&lt;$H$2,"",Curso[[#This Row],[Estudado]]-120)</f>
        <v/>
      </c>
      <c r="Q2251" s="48"/>
    </row>
    <row r="2252" spans="1:17" x14ac:dyDescent="0.25">
      <c r="A2252" s="44">
        <f t="shared" si="102"/>
        <v>2251</v>
      </c>
      <c r="B2252" s="44" t="s">
        <v>1101</v>
      </c>
      <c r="C2252" s="44" t="s">
        <v>1382</v>
      </c>
      <c r="D2252" s="45">
        <v>4.2476851851851851E-3</v>
      </c>
      <c r="E2252" s="44"/>
      <c r="F2252" s="45">
        <f>Curso[[#This Row],[Tempo]]*$AG$4</f>
        <v>8.4239978174336511E-3</v>
      </c>
      <c r="G2252" s="46">
        <f t="shared" si="101"/>
        <v>15.908708401387189</v>
      </c>
      <c r="H2252" s="47">
        <f>_xlfn.XLOOKUP(Curso[[#This Row],[Tempo Progr Acum]],Controle[Tempo Esperado Acum],Controle[Data corrida],,1,1)</f>
        <v>44886</v>
      </c>
      <c r="I2252" s="44"/>
      <c r="J2252" s="48">
        <f ca="1">IF(Curso[[#This Row],[Data Prevista]]&gt;TODAY(),0,IF(Curso[[#This Row],[Data Prevista]]=TODAY(),3,2))</f>
        <v>0</v>
      </c>
      <c r="K2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2" s="53" t="str">
        <f>IF((Curso[[#This Row],[Estudado]]-7)&lt;$H$2,"",Curso[[#This Row],[Estudado]]-7)</f>
        <v/>
      </c>
      <c r="M2252" s="53" t="str">
        <f>IF((Curso[[#This Row],[Estudado]]-15)&lt;$H$2,"",Curso[[#This Row],[Estudado]]-15)</f>
        <v/>
      </c>
      <c r="N2252" s="53" t="str">
        <f>IF((Curso[[#This Row],[Estudado]]-30)&lt;$H$2,"",Curso[[#This Row],[Estudado]]-30)</f>
        <v/>
      </c>
      <c r="O2252" s="53" t="str">
        <f>IF((Curso[[#This Row],[Estudado]]-60)&lt;$H$2,"",Curso[[#This Row],[Estudado]]-60)</f>
        <v/>
      </c>
      <c r="P2252" s="53" t="str">
        <f>IF((Curso[[#This Row],[Estudado]]-120)&lt;$H$2,"",Curso[[#This Row],[Estudado]]-120)</f>
        <v/>
      </c>
      <c r="Q2252" s="48"/>
    </row>
    <row r="2253" spans="1:17" x14ac:dyDescent="0.25">
      <c r="A2253" s="44">
        <f t="shared" si="102"/>
        <v>2252</v>
      </c>
      <c r="B2253" s="44" t="s">
        <v>1101</v>
      </c>
      <c r="C2253" s="44" t="s">
        <v>1383</v>
      </c>
      <c r="D2253" s="45">
        <v>0</v>
      </c>
      <c r="E2253" s="44" t="s">
        <v>7</v>
      </c>
      <c r="F2253" s="45">
        <f>Curso[[#This Row],[Tempo]]*$AG$4</f>
        <v>0</v>
      </c>
      <c r="G2253" s="46">
        <f t="shared" si="101"/>
        <v>15.908708401387189</v>
      </c>
      <c r="H2253" s="47">
        <f>_xlfn.XLOOKUP(Curso[[#This Row],[Tempo Progr Acum]],Controle[Tempo Esperado Acum],Controle[Data corrida],,1,1)</f>
        <v>44886</v>
      </c>
      <c r="I2253" s="44"/>
      <c r="J2253" s="48">
        <f ca="1">IF(Curso[[#This Row],[Data Prevista]]&gt;TODAY(),0,IF(Curso[[#This Row],[Data Prevista]]=TODAY(),3,2))</f>
        <v>0</v>
      </c>
      <c r="K2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3" s="53" t="str">
        <f>IF((Curso[[#This Row],[Estudado]]-7)&lt;$H$2,"",Curso[[#This Row],[Estudado]]-7)</f>
        <v/>
      </c>
      <c r="M2253" s="53" t="str">
        <f>IF((Curso[[#This Row],[Estudado]]-15)&lt;$H$2,"",Curso[[#This Row],[Estudado]]-15)</f>
        <v/>
      </c>
      <c r="N2253" s="53" t="str">
        <f>IF((Curso[[#This Row],[Estudado]]-30)&lt;$H$2,"",Curso[[#This Row],[Estudado]]-30)</f>
        <v/>
      </c>
      <c r="O2253" s="53" t="str">
        <f>IF((Curso[[#This Row],[Estudado]]-60)&lt;$H$2,"",Curso[[#This Row],[Estudado]]-60)</f>
        <v/>
      </c>
      <c r="P2253" s="53" t="str">
        <f>IF((Curso[[#This Row],[Estudado]]-120)&lt;$H$2,"",Curso[[#This Row],[Estudado]]-120)</f>
        <v/>
      </c>
      <c r="Q2253" s="48"/>
    </row>
    <row r="2254" spans="1:17" x14ac:dyDescent="0.25">
      <c r="A2254" s="44">
        <f t="shared" si="102"/>
        <v>2253</v>
      </c>
      <c r="B2254" s="44" t="s">
        <v>1101</v>
      </c>
      <c r="C2254" s="44" t="s">
        <v>1384</v>
      </c>
      <c r="D2254" s="45">
        <v>0</v>
      </c>
      <c r="E2254" s="44" t="s">
        <v>7</v>
      </c>
      <c r="F2254" s="45">
        <f>Curso[[#This Row],[Tempo]]*$AG$4</f>
        <v>0</v>
      </c>
      <c r="G2254" s="46">
        <f t="shared" si="101"/>
        <v>15.908708401387189</v>
      </c>
      <c r="H2254" s="47">
        <f>_xlfn.XLOOKUP(Curso[[#This Row],[Tempo Progr Acum]],Controle[Tempo Esperado Acum],Controle[Data corrida],,1,1)</f>
        <v>44886</v>
      </c>
      <c r="I2254" s="44"/>
      <c r="J2254" s="48">
        <f ca="1">IF(Curso[[#This Row],[Data Prevista]]&gt;TODAY(),0,IF(Curso[[#This Row],[Data Prevista]]=TODAY(),3,2))</f>
        <v>0</v>
      </c>
      <c r="K2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4" s="53" t="str">
        <f>IF((Curso[[#This Row],[Estudado]]-7)&lt;$H$2,"",Curso[[#This Row],[Estudado]]-7)</f>
        <v/>
      </c>
      <c r="M2254" s="53" t="str">
        <f>IF((Curso[[#This Row],[Estudado]]-15)&lt;$H$2,"",Curso[[#This Row],[Estudado]]-15)</f>
        <v/>
      </c>
      <c r="N2254" s="53" t="str">
        <f>IF((Curso[[#This Row],[Estudado]]-30)&lt;$H$2,"",Curso[[#This Row],[Estudado]]-30)</f>
        <v/>
      </c>
      <c r="O2254" s="53" t="str">
        <f>IF((Curso[[#This Row],[Estudado]]-60)&lt;$H$2,"",Curso[[#This Row],[Estudado]]-60)</f>
        <v/>
      </c>
      <c r="P2254" s="53" t="str">
        <f>IF((Curso[[#This Row],[Estudado]]-120)&lt;$H$2,"",Curso[[#This Row],[Estudado]]-120)</f>
        <v/>
      </c>
      <c r="Q2254" s="48"/>
    </row>
    <row r="2255" spans="1:17" x14ac:dyDescent="0.25">
      <c r="A2255" s="44">
        <f t="shared" si="102"/>
        <v>2254</v>
      </c>
      <c r="B2255" s="44" t="s">
        <v>1101</v>
      </c>
      <c r="C2255" s="44" t="s">
        <v>1385</v>
      </c>
      <c r="D2255" s="45">
        <v>0</v>
      </c>
      <c r="E2255" s="44" t="s">
        <v>7</v>
      </c>
      <c r="F2255" s="45">
        <f>Curso[[#This Row],[Tempo]]*$AG$4</f>
        <v>0</v>
      </c>
      <c r="G2255" s="46">
        <f t="shared" si="101"/>
        <v>15.908708401387189</v>
      </c>
      <c r="H2255" s="47">
        <f>_xlfn.XLOOKUP(Curso[[#This Row],[Tempo Progr Acum]],Controle[Tempo Esperado Acum],Controle[Data corrida],,1,1)</f>
        <v>44886</v>
      </c>
      <c r="I2255" s="44"/>
      <c r="J2255" s="48">
        <f ca="1">IF(Curso[[#This Row],[Data Prevista]]&gt;TODAY(),0,IF(Curso[[#This Row],[Data Prevista]]=TODAY(),3,2))</f>
        <v>0</v>
      </c>
      <c r="K2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5" s="53" t="str">
        <f>IF((Curso[[#This Row],[Estudado]]-7)&lt;$H$2,"",Curso[[#This Row],[Estudado]]-7)</f>
        <v/>
      </c>
      <c r="M2255" s="53" t="str">
        <f>IF((Curso[[#This Row],[Estudado]]-15)&lt;$H$2,"",Curso[[#This Row],[Estudado]]-15)</f>
        <v/>
      </c>
      <c r="N2255" s="53" t="str">
        <f>IF((Curso[[#This Row],[Estudado]]-30)&lt;$H$2,"",Curso[[#This Row],[Estudado]]-30)</f>
        <v/>
      </c>
      <c r="O2255" s="53" t="str">
        <f>IF((Curso[[#This Row],[Estudado]]-60)&lt;$H$2,"",Curso[[#This Row],[Estudado]]-60)</f>
        <v/>
      </c>
      <c r="P2255" s="53" t="str">
        <f>IF((Curso[[#This Row],[Estudado]]-120)&lt;$H$2,"",Curso[[#This Row],[Estudado]]-120)</f>
        <v/>
      </c>
      <c r="Q2255" s="48"/>
    </row>
    <row r="2256" spans="1:17" x14ac:dyDescent="0.25">
      <c r="A2256" s="44">
        <f t="shared" si="102"/>
        <v>2255</v>
      </c>
      <c r="B2256" s="44" t="s">
        <v>1101</v>
      </c>
      <c r="C2256" s="44" t="s">
        <v>1386</v>
      </c>
      <c r="D2256" s="45">
        <v>2.3148148148148151E-3</v>
      </c>
      <c r="E2256" s="44"/>
      <c r="F2256" s="45">
        <f>Curso[[#This Row],[Tempo]]*$AG$4</f>
        <v>4.5907345054134342E-3</v>
      </c>
      <c r="G2256" s="46">
        <f t="shared" si="101"/>
        <v>15.913299135892602</v>
      </c>
      <c r="H2256" s="47">
        <f>_xlfn.XLOOKUP(Curso[[#This Row],[Tempo Progr Acum]],Controle[Tempo Esperado Acum],Controle[Data corrida],,1,1)</f>
        <v>44886</v>
      </c>
      <c r="I2256" s="44"/>
      <c r="J2256" s="48">
        <f ca="1">IF(Curso[[#This Row],[Data Prevista]]&gt;TODAY(),0,IF(Curso[[#This Row],[Data Prevista]]=TODAY(),3,2))</f>
        <v>0</v>
      </c>
      <c r="K2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6" s="53" t="str">
        <f>IF((Curso[[#This Row],[Estudado]]-7)&lt;$H$2,"",Curso[[#This Row],[Estudado]]-7)</f>
        <v/>
      </c>
      <c r="M2256" s="53" t="str">
        <f>IF((Curso[[#This Row],[Estudado]]-15)&lt;$H$2,"",Curso[[#This Row],[Estudado]]-15)</f>
        <v/>
      </c>
      <c r="N2256" s="53" t="str">
        <f>IF((Curso[[#This Row],[Estudado]]-30)&lt;$H$2,"",Curso[[#This Row],[Estudado]]-30)</f>
        <v/>
      </c>
      <c r="O2256" s="53" t="str">
        <f>IF((Curso[[#This Row],[Estudado]]-60)&lt;$H$2,"",Curso[[#This Row],[Estudado]]-60)</f>
        <v/>
      </c>
      <c r="P2256" s="53" t="str">
        <f>IF((Curso[[#This Row],[Estudado]]-120)&lt;$H$2,"",Curso[[#This Row],[Estudado]]-120)</f>
        <v/>
      </c>
      <c r="Q2256" s="48"/>
    </row>
    <row r="2257" spans="1:17" x14ac:dyDescent="0.25">
      <c r="A2257" s="44">
        <f t="shared" si="102"/>
        <v>2256</v>
      </c>
      <c r="B2257" s="44" t="s">
        <v>1101</v>
      </c>
      <c r="C2257" s="44" t="s">
        <v>1387</v>
      </c>
      <c r="D2257" s="45">
        <v>4.1666666666666666E-3</v>
      </c>
      <c r="E2257" s="44"/>
      <c r="F2257" s="45">
        <f>Curso[[#This Row],[Tempo]]*$AG$4</f>
        <v>8.2633221097441808E-3</v>
      </c>
      <c r="G2257" s="46">
        <f t="shared" si="101"/>
        <v>15.921562458002347</v>
      </c>
      <c r="H2257" s="47">
        <f>_xlfn.XLOOKUP(Curso[[#This Row],[Tempo Progr Acum]],Controle[Tempo Esperado Acum],Controle[Data corrida],,1,1)</f>
        <v>44886</v>
      </c>
      <c r="I2257" s="44"/>
      <c r="J2257" s="48">
        <f ca="1">IF(Curso[[#This Row],[Data Prevista]]&gt;TODAY(),0,IF(Curso[[#This Row],[Data Prevista]]=TODAY(),3,2))</f>
        <v>0</v>
      </c>
      <c r="K2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7" s="53" t="str">
        <f>IF((Curso[[#This Row],[Estudado]]-7)&lt;$H$2,"",Curso[[#This Row],[Estudado]]-7)</f>
        <v/>
      </c>
      <c r="M2257" s="53" t="str">
        <f>IF((Curso[[#This Row],[Estudado]]-15)&lt;$H$2,"",Curso[[#This Row],[Estudado]]-15)</f>
        <v/>
      </c>
      <c r="N2257" s="53" t="str">
        <f>IF((Curso[[#This Row],[Estudado]]-30)&lt;$H$2,"",Curso[[#This Row],[Estudado]]-30)</f>
        <v/>
      </c>
      <c r="O2257" s="53" t="str">
        <f>IF((Curso[[#This Row],[Estudado]]-60)&lt;$H$2,"",Curso[[#This Row],[Estudado]]-60)</f>
        <v/>
      </c>
      <c r="P2257" s="53" t="str">
        <f>IF((Curso[[#This Row],[Estudado]]-120)&lt;$H$2,"",Curso[[#This Row],[Estudado]]-120)</f>
        <v/>
      </c>
      <c r="Q2257" s="48"/>
    </row>
    <row r="2258" spans="1:17" x14ac:dyDescent="0.25">
      <c r="A2258" s="44">
        <f t="shared" si="102"/>
        <v>2257</v>
      </c>
      <c r="B2258" s="44" t="s">
        <v>1101</v>
      </c>
      <c r="C2258" s="44" t="s">
        <v>1388</v>
      </c>
      <c r="D2258" s="45">
        <v>2.5231481481481481E-3</v>
      </c>
      <c r="E2258" s="44"/>
      <c r="F2258" s="45">
        <f>Curso[[#This Row],[Tempo]]*$AG$4</f>
        <v>5.0039006109006429E-3</v>
      </c>
      <c r="G2258" s="46">
        <f t="shared" si="101"/>
        <v>15.926566358613247</v>
      </c>
      <c r="H2258" s="47">
        <f>_xlfn.XLOOKUP(Curso[[#This Row],[Tempo Progr Acum]],Controle[Tempo Esperado Acum],Controle[Data corrida],,1,1)</f>
        <v>44886</v>
      </c>
      <c r="I2258" s="44"/>
      <c r="J2258" s="48">
        <f ca="1">IF(Curso[[#This Row],[Data Prevista]]&gt;TODAY(),0,IF(Curso[[#This Row],[Data Prevista]]=TODAY(),3,2))</f>
        <v>0</v>
      </c>
      <c r="K2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8" s="53" t="str">
        <f>IF((Curso[[#This Row],[Estudado]]-7)&lt;$H$2,"",Curso[[#This Row],[Estudado]]-7)</f>
        <v/>
      </c>
      <c r="M2258" s="53" t="str">
        <f>IF((Curso[[#This Row],[Estudado]]-15)&lt;$H$2,"",Curso[[#This Row],[Estudado]]-15)</f>
        <v/>
      </c>
      <c r="N2258" s="53" t="str">
        <f>IF((Curso[[#This Row],[Estudado]]-30)&lt;$H$2,"",Curso[[#This Row],[Estudado]]-30)</f>
        <v/>
      </c>
      <c r="O2258" s="53" t="str">
        <f>IF((Curso[[#This Row],[Estudado]]-60)&lt;$H$2,"",Curso[[#This Row],[Estudado]]-60)</f>
        <v/>
      </c>
      <c r="P2258" s="53" t="str">
        <f>IF((Curso[[#This Row],[Estudado]]-120)&lt;$H$2,"",Curso[[#This Row],[Estudado]]-120)</f>
        <v/>
      </c>
      <c r="Q2258" s="48"/>
    </row>
    <row r="2259" spans="1:17" x14ac:dyDescent="0.25">
      <c r="A2259" s="44">
        <f t="shared" si="102"/>
        <v>2258</v>
      </c>
      <c r="B2259" s="44" t="s">
        <v>1101</v>
      </c>
      <c r="C2259" s="44" t="s">
        <v>1389</v>
      </c>
      <c r="D2259" s="45">
        <v>3.9467592592592592E-3</v>
      </c>
      <c r="E2259" s="44"/>
      <c r="F2259" s="45">
        <f>Curso[[#This Row],[Tempo]]*$AG$4</f>
        <v>7.8272023317299041E-3</v>
      </c>
      <c r="G2259" s="46">
        <f t="shared" si="101"/>
        <v>15.934393560944978</v>
      </c>
      <c r="H2259" s="47">
        <f>_xlfn.XLOOKUP(Curso[[#This Row],[Tempo Progr Acum]],Controle[Tempo Esperado Acum],Controle[Data corrida],,1,1)</f>
        <v>44886</v>
      </c>
      <c r="I2259" s="44"/>
      <c r="J2259" s="48">
        <f ca="1">IF(Curso[[#This Row],[Data Prevista]]&gt;TODAY(),0,IF(Curso[[#This Row],[Data Prevista]]=TODAY(),3,2))</f>
        <v>0</v>
      </c>
      <c r="K2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9" s="53" t="str">
        <f>IF((Curso[[#This Row],[Estudado]]-7)&lt;$H$2,"",Curso[[#This Row],[Estudado]]-7)</f>
        <v/>
      </c>
      <c r="M2259" s="53" t="str">
        <f>IF((Curso[[#This Row],[Estudado]]-15)&lt;$H$2,"",Curso[[#This Row],[Estudado]]-15)</f>
        <v/>
      </c>
      <c r="N2259" s="53" t="str">
        <f>IF((Curso[[#This Row],[Estudado]]-30)&lt;$H$2,"",Curso[[#This Row],[Estudado]]-30)</f>
        <v/>
      </c>
      <c r="O2259" s="53" t="str">
        <f>IF((Curso[[#This Row],[Estudado]]-60)&lt;$H$2,"",Curso[[#This Row],[Estudado]]-60)</f>
        <v/>
      </c>
      <c r="P2259" s="53" t="str">
        <f>IF((Curso[[#This Row],[Estudado]]-120)&lt;$H$2,"",Curso[[#This Row],[Estudado]]-120)</f>
        <v/>
      </c>
      <c r="Q2259" s="48"/>
    </row>
    <row r="2260" spans="1:17" x14ac:dyDescent="0.25">
      <c r="A2260" s="44">
        <f t="shared" si="102"/>
        <v>2259</v>
      </c>
      <c r="B2260" s="44" t="s">
        <v>1101</v>
      </c>
      <c r="C2260" s="44" t="s">
        <v>1390</v>
      </c>
      <c r="D2260" s="45">
        <v>3.1828703703703702E-3</v>
      </c>
      <c r="E2260" s="44"/>
      <c r="F2260" s="45">
        <f>Curso[[#This Row],[Tempo]]*$AG$4</f>
        <v>6.3122599449434713E-3</v>
      </c>
      <c r="G2260" s="46">
        <f t="shared" si="101"/>
        <v>15.940705820889921</v>
      </c>
      <c r="H2260" s="47">
        <f>_xlfn.XLOOKUP(Curso[[#This Row],[Tempo Progr Acum]],Controle[Tempo Esperado Acum],Controle[Data corrida],,1,1)</f>
        <v>44886</v>
      </c>
      <c r="I2260" s="44"/>
      <c r="J2260" s="48">
        <f ca="1">IF(Curso[[#This Row],[Data Prevista]]&gt;TODAY(),0,IF(Curso[[#This Row],[Data Prevista]]=TODAY(),3,2))</f>
        <v>0</v>
      </c>
      <c r="K2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0" s="53" t="str">
        <f>IF((Curso[[#This Row],[Estudado]]-7)&lt;$H$2,"",Curso[[#This Row],[Estudado]]-7)</f>
        <v/>
      </c>
      <c r="M2260" s="53" t="str">
        <f>IF((Curso[[#This Row],[Estudado]]-15)&lt;$H$2,"",Curso[[#This Row],[Estudado]]-15)</f>
        <v/>
      </c>
      <c r="N2260" s="53" t="str">
        <f>IF((Curso[[#This Row],[Estudado]]-30)&lt;$H$2,"",Curso[[#This Row],[Estudado]]-30)</f>
        <v/>
      </c>
      <c r="O2260" s="53" t="str">
        <f>IF((Curso[[#This Row],[Estudado]]-60)&lt;$H$2,"",Curso[[#This Row],[Estudado]]-60)</f>
        <v/>
      </c>
      <c r="P2260" s="53" t="str">
        <f>IF((Curso[[#This Row],[Estudado]]-120)&lt;$H$2,"",Curso[[#This Row],[Estudado]]-120)</f>
        <v/>
      </c>
      <c r="Q2260" s="48"/>
    </row>
    <row r="2261" spans="1:17" x14ac:dyDescent="0.25">
      <c r="A2261" s="44">
        <f t="shared" si="102"/>
        <v>2260</v>
      </c>
      <c r="B2261" s="44" t="s">
        <v>1101</v>
      </c>
      <c r="C2261" s="44" t="s">
        <v>1391</v>
      </c>
      <c r="D2261" s="45">
        <v>2.0717592592592593E-3</v>
      </c>
      <c r="E2261" s="44"/>
      <c r="F2261" s="45">
        <f>Curso[[#This Row],[Tempo]]*$AG$4</f>
        <v>4.1087073823450233E-3</v>
      </c>
      <c r="G2261" s="46">
        <f t="shared" si="101"/>
        <v>15.944814528272266</v>
      </c>
      <c r="H2261" s="47">
        <f>_xlfn.XLOOKUP(Curso[[#This Row],[Tempo Progr Acum]],Controle[Tempo Esperado Acum],Controle[Data corrida],,1,1)</f>
        <v>44886</v>
      </c>
      <c r="I2261" s="44"/>
      <c r="J2261" s="48">
        <f ca="1">IF(Curso[[#This Row],[Data Prevista]]&gt;TODAY(),0,IF(Curso[[#This Row],[Data Prevista]]=TODAY(),3,2))</f>
        <v>0</v>
      </c>
      <c r="K2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1" s="53" t="str">
        <f>IF((Curso[[#This Row],[Estudado]]-7)&lt;$H$2,"",Curso[[#This Row],[Estudado]]-7)</f>
        <v/>
      </c>
      <c r="M2261" s="53" t="str">
        <f>IF((Curso[[#This Row],[Estudado]]-15)&lt;$H$2,"",Curso[[#This Row],[Estudado]]-15)</f>
        <v/>
      </c>
      <c r="N2261" s="53" t="str">
        <f>IF((Curso[[#This Row],[Estudado]]-30)&lt;$H$2,"",Curso[[#This Row],[Estudado]]-30)</f>
        <v/>
      </c>
      <c r="O2261" s="53" t="str">
        <f>IF((Curso[[#This Row],[Estudado]]-60)&lt;$H$2,"",Curso[[#This Row],[Estudado]]-60)</f>
        <v/>
      </c>
      <c r="P2261" s="53" t="str">
        <f>IF((Curso[[#This Row],[Estudado]]-120)&lt;$H$2,"",Curso[[#This Row],[Estudado]]-120)</f>
        <v/>
      </c>
      <c r="Q2261" s="48"/>
    </row>
    <row r="2262" spans="1:17" x14ac:dyDescent="0.25">
      <c r="A2262" s="44">
        <f t="shared" si="102"/>
        <v>2261</v>
      </c>
      <c r="B2262" s="44" t="s">
        <v>1101</v>
      </c>
      <c r="C2262" s="44" t="s">
        <v>1392</v>
      </c>
      <c r="D2262" s="45">
        <v>2.0601851851851853E-3</v>
      </c>
      <c r="E2262" s="44"/>
      <c r="F2262" s="45">
        <f>Curso[[#This Row],[Tempo]]*$AG$4</f>
        <v>4.0857537098179563E-3</v>
      </c>
      <c r="G2262" s="46">
        <f t="shared" si="101"/>
        <v>15.948900281982084</v>
      </c>
      <c r="H2262" s="47">
        <f>_xlfn.XLOOKUP(Curso[[#This Row],[Tempo Progr Acum]],Controle[Tempo Esperado Acum],Controle[Data corrida],,1,1)</f>
        <v>44886</v>
      </c>
      <c r="I2262" s="44"/>
      <c r="J2262" s="48">
        <f ca="1">IF(Curso[[#This Row],[Data Prevista]]&gt;TODAY(),0,IF(Curso[[#This Row],[Data Prevista]]=TODAY(),3,2))</f>
        <v>0</v>
      </c>
      <c r="K2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2" s="53" t="str">
        <f>IF((Curso[[#This Row],[Estudado]]-7)&lt;$H$2,"",Curso[[#This Row],[Estudado]]-7)</f>
        <v/>
      </c>
      <c r="M2262" s="53" t="str">
        <f>IF((Curso[[#This Row],[Estudado]]-15)&lt;$H$2,"",Curso[[#This Row],[Estudado]]-15)</f>
        <v/>
      </c>
      <c r="N2262" s="53" t="str">
        <f>IF((Curso[[#This Row],[Estudado]]-30)&lt;$H$2,"",Curso[[#This Row],[Estudado]]-30)</f>
        <v/>
      </c>
      <c r="O2262" s="53" t="str">
        <f>IF((Curso[[#This Row],[Estudado]]-60)&lt;$H$2,"",Curso[[#This Row],[Estudado]]-60)</f>
        <v/>
      </c>
      <c r="P2262" s="53" t="str">
        <f>IF((Curso[[#This Row],[Estudado]]-120)&lt;$H$2,"",Curso[[#This Row],[Estudado]]-120)</f>
        <v/>
      </c>
      <c r="Q2262" s="48"/>
    </row>
    <row r="2263" spans="1:17" x14ac:dyDescent="0.25">
      <c r="A2263" s="44">
        <f t="shared" si="102"/>
        <v>2262</v>
      </c>
      <c r="B2263" s="44" t="s">
        <v>1101</v>
      </c>
      <c r="C2263" s="44" t="s">
        <v>1393</v>
      </c>
      <c r="D2263" s="45">
        <v>1.4930555555555556E-3</v>
      </c>
      <c r="E2263" s="44"/>
      <c r="F2263" s="45">
        <f>Curso[[#This Row],[Tempo]]*$AG$4</f>
        <v>2.9610237559916652E-3</v>
      </c>
      <c r="G2263" s="46">
        <f t="shared" si="101"/>
        <v>15.951861305738076</v>
      </c>
      <c r="H2263" s="47">
        <f>_xlfn.XLOOKUP(Curso[[#This Row],[Tempo Progr Acum]],Controle[Tempo Esperado Acum],Controle[Data corrida],,1,1)</f>
        <v>44886</v>
      </c>
      <c r="I2263" s="44"/>
      <c r="J2263" s="48">
        <f ca="1">IF(Curso[[#This Row],[Data Prevista]]&gt;TODAY(),0,IF(Curso[[#This Row],[Data Prevista]]=TODAY(),3,2))</f>
        <v>0</v>
      </c>
      <c r="K2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3" s="53" t="str">
        <f>IF((Curso[[#This Row],[Estudado]]-7)&lt;$H$2,"",Curso[[#This Row],[Estudado]]-7)</f>
        <v/>
      </c>
      <c r="M2263" s="53" t="str">
        <f>IF((Curso[[#This Row],[Estudado]]-15)&lt;$H$2,"",Curso[[#This Row],[Estudado]]-15)</f>
        <v/>
      </c>
      <c r="N2263" s="53" t="str">
        <f>IF((Curso[[#This Row],[Estudado]]-30)&lt;$H$2,"",Curso[[#This Row],[Estudado]]-30)</f>
        <v/>
      </c>
      <c r="O2263" s="53" t="str">
        <f>IF((Curso[[#This Row],[Estudado]]-60)&lt;$H$2,"",Curso[[#This Row],[Estudado]]-60)</f>
        <v/>
      </c>
      <c r="P2263" s="53" t="str">
        <f>IF((Curso[[#This Row],[Estudado]]-120)&lt;$H$2,"",Curso[[#This Row],[Estudado]]-120)</f>
        <v/>
      </c>
      <c r="Q2263" s="48"/>
    </row>
    <row r="2264" spans="1:17" x14ac:dyDescent="0.25">
      <c r="A2264" s="44">
        <f t="shared" si="102"/>
        <v>2263</v>
      </c>
      <c r="B2264" s="44" t="s">
        <v>1101</v>
      </c>
      <c r="C2264" s="44" t="s">
        <v>1394</v>
      </c>
      <c r="D2264" s="45">
        <v>4.0509259259259257E-3</v>
      </c>
      <c r="E2264" s="44"/>
      <c r="F2264" s="45">
        <f>Curso[[#This Row],[Tempo]]*$AG$4</f>
        <v>8.0337853844735085E-3</v>
      </c>
      <c r="G2264" s="46">
        <f t="shared" si="101"/>
        <v>15.959895091122549</v>
      </c>
      <c r="H2264" s="47">
        <f>_xlfn.XLOOKUP(Curso[[#This Row],[Tempo Progr Acum]],Controle[Tempo Esperado Acum],Controle[Data corrida],,1,1)</f>
        <v>44886</v>
      </c>
      <c r="I2264" s="44"/>
      <c r="J2264" s="48">
        <f ca="1">IF(Curso[[#This Row],[Data Prevista]]&gt;TODAY(),0,IF(Curso[[#This Row],[Data Prevista]]=TODAY(),3,2))</f>
        <v>0</v>
      </c>
      <c r="K2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4" s="53" t="str">
        <f>IF((Curso[[#This Row],[Estudado]]-7)&lt;$H$2,"",Curso[[#This Row],[Estudado]]-7)</f>
        <v/>
      </c>
      <c r="M2264" s="53" t="str">
        <f>IF((Curso[[#This Row],[Estudado]]-15)&lt;$H$2,"",Curso[[#This Row],[Estudado]]-15)</f>
        <v/>
      </c>
      <c r="N2264" s="53" t="str">
        <f>IF((Curso[[#This Row],[Estudado]]-30)&lt;$H$2,"",Curso[[#This Row],[Estudado]]-30)</f>
        <v/>
      </c>
      <c r="O2264" s="53" t="str">
        <f>IF((Curso[[#This Row],[Estudado]]-60)&lt;$H$2,"",Curso[[#This Row],[Estudado]]-60)</f>
        <v/>
      </c>
      <c r="P2264" s="53" t="str">
        <f>IF((Curso[[#This Row],[Estudado]]-120)&lt;$H$2,"",Curso[[#This Row],[Estudado]]-120)</f>
        <v/>
      </c>
      <c r="Q2264" s="48"/>
    </row>
    <row r="2265" spans="1:17" x14ac:dyDescent="0.25">
      <c r="A2265" s="44">
        <f t="shared" si="102"/>
        <v>2264</v>
      </c>
      <c r="B2265" s="44" t="s">
        <v>1101</v>
      </c>
      <c r="C2265" s="44" t="s">
        <v>1395</v>
      </c>
      <c r="D2265" s="45">
        <v>5.5555555555555558E-3</v>
      </c>
      <c r="E2265" s="44"/>
      <c r="F2265" s="45">
        <f>Curso[[#This Row],[Tempo]]*$AG$4</f>
        <v>1.1017762812992242E-2</v>
      </c>
      <c r="G2265" s="46">
        <f t="shared" si="101"/>
        <v>15.970912853935541</v>
      </c>
      <c r="H2265" s="47">
        <f>_xlfn.XLOOKUP(Curso[[#This Row],[Tempo Progr Acum]],Controle[Tempo Esperado Acum],Controle[Data corrida],,1,1)</f>
        <v>44886</v>
      </c>
      <c r="I2265" s="44"/>
      <c r="J2265" s="48">
        <f ca="1">IF(Curso[[#This Row],[Data Prevista]]&gt;TODAY(),0,IF(Curso[[#This Row],[Data Prevista]]=TODAY(),3,2))</f>
        <v>0</v>
      </c>
      <c r="K2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5" s="53" t="str">
        <f>IF((Curso[[#This Row],[Estudado]]-7)&lt;$H$2,"",Curso[[#This Row],[Estudado]]-7)</f>
        <v/>
      </c>
      <c r="M2265" s="53" t="str">
        <f>IF((Curso[[#This Row],[Estudado]]-15)&lt;$H$2,"",Curso[[#This Row],[Estudado]]-15)</f>
        <v/>
      </c>
      <c r="N2265" s="53" t="str">
        <f>IF((Curso[[#This Row],[Estudado]]-30)&lt;$H$2,"",Curso[[#This Row],[Estudado]]-30)</f>
        <v/>
      </c>
      <c r="O2265" s="53" t="str">
        <f>IF((Curso[[#This Row],[Estudado]]-60)&lt;$H$2,"",Curso[[#This Row],[Estudado]]-60)</f>
        <v/>
      </c>
      <c r="P2265" s="53" t="str">
        <f>IF((Curso[[#This Row],[Estudado]]-120)&lt;$H$2,"",Curso[[#This Row],[Estudado]]-120)</f>
        <v/>
      </c>
      <c r="Q2265" s="48"/>
    </row>
    <row r="2266" spans="1:17" x14ac:dyDescent="0.25">
      <c r="A2266" s="44">
        <f t="shared" si="102"/>
        <v>2265</v>
      </c>
      <c r="B2266" s="44" t="s">
        <v>1101</v>
      </c>
      <c r="C2266" s="44" t="s">
        <v>1396</v>
      </c>
      <c r="D2266" s="45">
        <v>4.2824074074074075E-3</v>
      </c>
      <c r="E2266" s="44"/>
      <c r="F2266" s="45">
        <f>Curso[[#This Row],[Tempo]]*$AG$4</f>
        <v>8.4928588350148531E-3</v>
      </c>
      <c r="G2266" s="46">
        <f t="shared" si="101"/>
        <v>15.979405712770555</v>
      </c>
      <c r="H2266" s="47">
        <f>_xlfn.XLOOKUP(Curso[[#This Row],[Tempo Progr Acum]],Controle[Tempo Esperado Acum],Controle[Data corrida],,1,1)</f>
        <v>44886</v>
      </c>
      <c r="I2266" s="44"/>
      <c r="J2266" s="48">
        <f ca="1">IF(Curso[[#This Row],[Data Prevista]]&gt;TODAY(),0,IF(Curso[[#This Row],[Data Prevista]]=TODAY(),3,2))</f>
        <v>0</v>
      </c>
      <c r="K2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6" s="53" t="str">
        <f>IF((Curso[[#This Row],[Estudado]]-7)&lt;$H$2,"",Curso[[#This Row],[Estudado]]-7)</f>
        <v/>
      </c>
      <c r="M2266" s="53" t="str">
        <f>IF((Curso[[#This Row],[Estudado]]-15)&lt;$H$2,"",Curso[[#This Row],[Estudado]]-15)</f>
        <v/>
      </c>
      <c r="N2266" s="53" t="str">
        <f>IF((Curso[[#This Row],[Estudado]]-30)&lt;$H$2,"",Curso[[#This Row],[Estudado]]-30)</f>
        <v/>
      </c>
      <c r="O2266" s="53" t="str">
        <f>IF((Curso[[#This Row],[Estudado]]-60)&lt;$H$2,"",Curso[[#This Row],[Estudado]]-60)</f>
        <v/>
      </c>
      <c r="P2266" s="53" t="str">
        <f>IF((Curso[[#This Row],[Estudado]]-120)&lt;$H$2,"",Curso[[#This Row],[Estudado]]-120)</f>
        <v/>
      </c>
      <c r="Q2266" s="48"/>
    </row>
    <row r="2267" spans="1:17" x14ac:dyDescent="0.25">
      <c r="A2267" s="44">
        <f t="shared" si="102"/>
        <v>2266</v>
      </c>
      <c r="B2267" s="44" t="s">
        <v>1101</v>
      </c>
      <c r="C2267" s="44" t="s">
        <v>1397</v>
      </c>
      <c r="D2267" s="45">
        <v>3.8888888888888883E-3</v>
      </c>
      <c r="E2267" s="44"/>
      <c r="F2267" s="45">
        <f>Curso[[#This Row],[Tempo]]*$AG$4</f>
        <v>7.7124339690945679E-3</v>
      </c>
      <c r="G2267" s="46">
        <f t="shared" si="101"/>
        <v>15.98711814673965</v>
      </c>
      <c r="H2267" s="47">
        <f>_xlfn.XLOOKUP(Curso[[#This Row],[Tempo Progr Acum]],Controle[Tempo Esperado Acum],Controle[Data corrida],,1,1)</f>
        <v>44887</v>
      </c>
      <c r="I2267" s="44"/>
      <c r="J2267" s="48">
        <f ca="1">IF(Curso[[#This Row],[Data Prevista]]&gt;TODAY(),0,IF(Curso[[#This Row],[Data Prevista]]=TODAY(),3,2))</f>
        <v>0</v>
      </c>
      <c r="K2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7" s="53" t="str">
        <f>IF((Curso[[#This Row],[Estudado]]-7)&lt;$H$2,"",Curso[[#This Row],[Estudado]]-7)</f>
        <v/>
      </c>
      <c r="M2267" s="53" t="str">
        <f>IF((Curso[[#This Row],[Estudado]]-15)&lt;$H$2,"",Curso[[#This Row],[Estudado]]-15)</f>
        <v/>
      </c>
      <c r="N2267" s="53" t="str">
        <f>IF((Curso[[#This Row],[Estudado]]-30)&lt;$H$2,"",Curso[[#This Row],[Estudado]]-30)</f>
        <v/>
      </c>
      <c r="O2267" s="53" t="str">
        <f>IF((Curso[[#This Row],[Estudado]]-60)&lt;$H$2,"",Curso[[#This Row],[Estudado]]-60)</f>
        <v/>
      </c>
      <c r="P2267" s="53" t="str">
        <f>IF((Curso[[#This Row],[Estudado]]-120)&lt;$H$2,"",Curso[[#This Row],[Estudado]]-120)</f>
        <v/>
      </c>
      <c r="Q2267" s="48"/>
    </row>
    <row r="2268" spans="1:17" x14ac:dyDescent="0.25">
      <c r="A2268" s="44">
        <f t="shared" si="102"/>
        <v>2267</v>
      </c>
      <c r="B2268" s="44" t="s">
        <v>1101</v>
      </c>
      <c r="C2268" s="44" t="s">
        <v>1398</v>
      </c>
      <c r="D2268" s="45">
        <v>4.31712962962963E-3</v>
      </c>
      <c r="E2268" s="44"/>
      <c r="F2268" s="45">
        <f>Curso[[#This Row],[Tempo]]*$AG$4</f>
        <v>8.5617198525960551E-3</v>
      </c>
      <c r="G2268" s="46">
        <f t="shared" si="101"/>
        <v>15.995679866592246</v>
      </c>
      <c r="H2268" s="47">
        <f>_xlfn.XLOOKUP(Curso[[#This Row],[Tempo Progr Acum]],Controle[Tempo Esperado Acum],Controle[Data corrida],,1,1)</f>
        <v>44887</v>
      </c>
      <c r="I2268" s="44"/>
      <c r="J2268" s="48">
        <f ca="1">IF(Curso[[#This Row],[Data Prevista]]&gt;TODAY(),0,IF(Curso[[#This Row],[Data Prevista]]=TODAY(),3,2))</f>
        <v>0</v>
      </c>
      <c r="K2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8" s="53" t="str">
        <f>IF((Curso[[#This Row],[Estudado]]-7)&lt;$H$2,"",Curso[[#This Row],[Estudado]]-7)</f>
        <v/>
      </c>
      <c r="M2268" s="53" t="str">
        <f>IF((Curso[[#This Row],[Estudado]]-15)&lt;$H$2,"",Curso[[#This Row],[Estudado]]-15)</f>
        <v/>
      </c>
      <c r="N2268" s="53" t="str">
        <f>IF((Curso[[#This Row],[Estudado]]-30)&lt;$H$2,"",Curso[[#This Row],[Estudado]]-30)</f>
        <v/>
      </c>
      <c r="O2268" s="53" t="str">
        <f>IF((Curso[[#This Row],[Estudado]]-60)&lt;$H$2,"",Curso[[#This Row],[Estudado]]-60)</f>
        <v/>
      </c>
      <c r="P2268" s="53" t="str">
        <f>IF((Curso[[#This Row],[Estudado]]-120)&lt;$H$2,"",Curso[[#This Row],[Estudado]]-120)</f>
        <v/>
      </c>
      <c r="Q2268" s="48"/>
    </row>
    <row r="2269" spans="1:17" x14ac:dyDescent="0.25">
      <c r="A2269" s="44">
        <f t="shared" si="102"/>
        <v>2268</v>
      </c>
      <c r="B2269" s="44" t="s">
        <v>1101</v>
      </c>
      <c r="C2269" s="44" t="s">
        <v>1399</v>
      </c>
      <c r="D2269" s="45">
        <v>6.5624999999999998E-3</v>
      </c>
      <c r="E2269" s="44"/>
      <c r="F2269" s="45">
        <f>Curso[[#This Row],[Tempo]]*$AG$4</f>
        <v>1.3014732322847085E-2</v>
      </c>
      <c r="G2269" s="46">
        <f t="shared" si="101"/>
        <v>16.008694598915092</v>
      </c>
      <c r="H2269" s="47">
        <f>_xlfn.XLOOKUP(Curso[[#This Row],[Tempo Progr Acum]],Controle[Tempo Esperado Acum],Controle[Data corrida],,1,1)</f>
        <v>44887</v>
      </c>
      <c r="I2269" s="44"/>
      <c r="J2269" s="48">
        <f ca="1">IF(Curso[[#This Row],[Data Prevista]]&gt;TODAY(),0,IF(Curso[[#This Row],[Data Prevista]]=TODAY(),3,2))</f>
        <v>0</v>
      </c>
      <c r="K2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9" s="53" t="str">
        <f>IF((Curso[[#This Row],[Estudado]]-7)&lt;$H$2,"",Curso[[#This Row],[Estudado]]-7)</f>
        <v/>
      </c>
      <c r="M2269" s="53" t="str">
        <f>IF((Curso[[#This Row],[Estudado]]-15)&lt;$H$2,"",Curso[[#This Row],[Estudado]]-15)</f>
        <v/>
      </c>
      <c r="N2269" s="53" t="str">
        <f>IF((Curso[[#This Row],[Estudado]]-30)&lt;$H$2,"",Curso[[#This Row],[Estudado]]-30)</f>
        <v/>
      </c>
      <c r="O2269" s="53" t="str">
        <f>IF((Curso[[#This Row],[Estudado]]-60)&lt;$H$2,"",Curso[[#This Row],[Estudado]]-60)</f>
        <v/>
      </c>
      <c r="P2269" s="53" t="str">
        <f>IF((Curso[[#This Row],[Estudado]]-120)&lt;$H$2,"",Curso[[#This Row],[Estudado]]-120)</f>
        <v/>
      </c>
      <c r="Q2269" s="48"/>
    </row>
    <row r="2270" spans="1:17" x14ac:dyDescent="0.25">
      <c r="A2270" s="44">
        <f t="shared" si="102"/>
        <v>2269</v>
      </c>
      <c r="B2270" s="44" t="s">
        <v>1101</v>
      </c>
      <c r="C2270" s="44" t="s">
        <v>1400</v>
      </c>
      <c r="D2270" s="45">
        <v>3.6111111111111114E-3</v>
      </c>
      <c r="E2270" s="44"/>
      <c r="F2270" s="45">
        <f>Curso[[#This Row],[Tempo]]*$AG$4</f>
        <v>7.1615458284449577E-3</v>
      </c>
      <c r="G2270" s="46">
        <f t="shared" si="101"/>
        <v>16.015856144743537</v>
      </c>
      <c r="H2270" s="47">
        <f>_xlfn.XLOOKUP(Curso[[#This Row],[Tempo Progr Acum]],Controle[Tempo Esperado Acum],Controle[Data corrida],,1,1)</f>
        <v>44887</v>
      </c>
      <c r="I2270" s="44"/>
      <c r="J2270" s="48">
        <f ca="1">IF(Curso[[#This Row],[Data Prevista]]&gt;TODAY(),0,IF(Curso[[#This Row],[Data Prevista]]=TODAY(),3,2))</f>
        <v>0</v>
      </c>
      <c r="K2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0" s="53" t="str">
        <f>IF((Curso[[#This Row],[Estudado]]-7)&lt;$H$2,"",Curso[[#This Row],[Estudado]]-7)</f>
        <v/>
      </c>
      <c r="M2270" s="53" t="str">
        <f>IF((Curso[[#This Row],[Estudado]]-15)&lt;$H$2,"",Curso[[#This Row],[Estudado]]-15)</f>
        <v/>
      </c>
      <c r="N2270" s="53" t="str">
        <f>IF((Curso[[#This Row],[Estudado]]-30)&lt;$H$2,"",Curso[[#This Row],[Estudado]]-30)</f>
        <v/>
      </c>
      <c r="O2270" s="53" t="str">
        <f>IF((Curso[[#This Row],[Estudado]]-60)&lt;$H$2,"",Curso[[#This Row],[Estudado]]-60)</f>
        <v/>
      </c>
      <c r="P2270" s="53" t="str">
        <f>IF((Curso[[#This Row],[Estudado]]-120)&lt;$H$2,"",Curso[[#This Row],[Estudado]]-120)</f>
        <v/>
      </c>
      <c r="Q2270" s="48"/>
    </row>
    <row r="2271" spans="1:17" x14ac:dyDescent="0.25">
      <c r="A2271" s="44">
        <f t="shared" si="102"/>
        <v>2270</v>
      </c>
      <c r="B2271" s="44" t="s">
        <v>1101</v>
      </c>
      <c r="C2271" s="44" t="s">
        <v>1401</v>
      </c>
      <c r="D2271" s="45">
        <v>2.3611111111111111E-3</v>
      </c>
      <c r="E2271" s="44"/>
      <c r="F2271" s="45">
        <f>Curso[[#This Row],[Tempo]]*$AG$4</f>
        <v>4.6825491955217024E-3</v>
      </c>
      <c r="G2271" s="46">
        <f t="shared" si="101"/>
        <v>16.020538693939059</v>
      </c>
      <c r="H2271" s="47">
        <f>_xlfn.XLOOKUP(Curso[[#This Row],[Tempo Progr Acum]],Controle[Tempo Esperado Acum],Controle[Data corrida],,1,1)</f>
        <v>44887</v>
      </c>
      <c r="I2271" s="44"/>
      <c r="J2271" s="48">
        <f ca="1">IF(Curso[[#This Row],[Data Prevista]]&gt;TODAY(),0,IF(Curso[[#This Row],[Data Prevista]]=TODAY(),3,2))</f>
        <v>0</v>
      </c>
      <c r="K2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1" s="53" t="str">
        <f>IF((Curso[[#This Row],[Estudado]]-7)&lt;$H$2,"",Curso[[#This Row],[Estudado]]-7)</f>
        <v/>
      </c>
      <c r="M2271" s="53" t="str">
        <f>IF((Curso[[#This Row],[Estudado]]-15)&lt;$H$2,"",Curso[[#This Row],[Estudado]]-15)</f>
        <v/>
      </c>
      <c r="N2271" s="53" t="str">
        <f>IF((Curso[[#This Row],[Estudado]]-30)&lt;$H$2,"",Curso[[#This Row],[Estudado]]-30)</f>
        <v/>
      </c>
      <c r="O2271" s="53" t="str">
        <f>IF((Curso[[#This Row],[Estudado]]-60)&lt;$H$2,"",Curso[[#This Row],[Estudado]]-60)</f>
        <v/>
      </c>
      <c r="P2271" s="53" t="str">
        <f>IF((Curso[[#This Row],[Estudado]]-120)&lt;$H$2,"",Curso[[#This Row],[Estudado]]-120)</f>
        <v/>
      </c>
      <c r="Q2271" s="48"/>
    </row>
    <row r="2272" spans="1:17" x14ac:dyDescent="0.25">
      <c r="A2272" s="44">
        <f t="shared" si="102"/>
        <v>2271</v>
      </c>
      <c r="B2272" s="44" t="s">
        <v>1101</v>
      </c>
      <c r="C2272" s="44" t="s">
        <v>1402</v>
      </c>
      <c r="D2272" s="45">
        <v>0</v>
      </c>
      <c r="E2272" s="44" t="s">
        <v>7</v>
      </c>
      <c r="F2272" s="45">
        <f>Curso[[#This Row],[Tempo]]*$AG$4</f>
        <v>0</v>
      </c>
      <c r="G2272" s="46">
        <f t="shared" si="101"/>
        <v>16.020538693939059</v>
      </c>
      <c r="H2272" s="47">
        <f>_xlfn.XLOOKUP(Curso[[#This Row],[Tempo Progr Acum]],Controle[Tempo Esperado Acum],Controle[Data corrida],,1,1)</f>
        <v>44887</v>
      </c>
      <c r="I2272" s="44"/>
      <c r="J2272" s="48">
        <f ca="1">IF(Curso[[#This Row],[Data Prevista]]&gt;TODAY(),0,IF(Curso[[#This Row],[Data Prevista]]=TODAY(),3,2))</f>
        <v>0</v>
      </c>
      <c r="K2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2" s="53" t="str">
        <f>IF((Curso[[#This Row],[Estudado]]-7)&lt;$H$2,"",Curso[[#This Row],[Estudado]]-7)</f>
        <v/>
      </c>
      <c r="M2272" s="53" t="str">
        <f>IF((Curso[[#This Row],[Estudado]]-15)&lt;$H$2,"",Curso[[#This Row],[Estudado]]-15)</f>
        <v/>
      </c>
      <c r="N2272" s="53" t="str">
        <f>IF((Curso[[#This Row],[Estudado]]-30)&lt;$H$2,"",Curso[[#This Row],[Estudado]]-30)</f>
        <v/>
      </c>
      <c r="O2272" s="53" t="str">
        <f>IF((Curso[[#This Row],[Estudado]]-60)&lt;$H$2,"",Curso[[#This Row],[Estudado]]-60)</f>
        <v/>
      </c>
      <c r="P2272" s="53" t="str">
        <f>IF((Curso[[#This Row],[Estudado]]-120)&lt;$H$2,"",Curso[[#This Row],[Estudado]]-120)</f>
        <v/>
      </c>
      <c r="Q2272" s="48"/>
    </row>
    <row r="2273" spans="1:17" x14ac:dyDescent="0.25">
      <c r="A2273" s="44">
        <f t="shared" si="102"/>
        <v>2272</v>
      </c>
      <c r="B2273" s="44" t="s">
        <v>1101</v>
      </c>
      <c r="C2273" s="44" t="s">
        <v>1403</v>
      </c>
      <c r="D2273" s="45">
        <v>4.8842592592592592E-3</v>
      </c>
      <c r="E2273" s="44"/>
      <c r="F2273" s="45">
        <f>Curso[[#This Row],[Tempo]]*$AG$4</f>
        <v>9.6864498064223453E-3</v>
      </c>
      <c r="G2273" s="46">
        <f t="shared" si="101"/>
        <v>16.030225143745483</v>
      </c>
      <c r="H2273" s="47">
        <f>_xlfn.XLOOKUP(Curso[[#This Row],[Tempo Progr Acum]],Controle[Tempo Esperado Acum],Controle[Data corrida],,1,1)</f>
        <v>44887</v>
      </c>
      <c r="I2273" s="44"/>
      <c r="J2273" s="48">
        <f ca="1">IF(Curso[[#This Row],[Data Prevista]]&gt;TODAY(),0,IF(Curso[[#This Row],[Data Prevista]]=TODAY(),3,2))</f>
        <v>0</v>
      </c>
      <c r="K2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3" s="53" t="str">
        <f>IF((Curso[[#This Row],[Estudado]]-7)&lt;$H$2,"",Curso[[#This Row],[Estudado]]-7)</f>
        <v/>
      </c>
      <c r="M2273" s="53" t="str">
        <f>IF((Curso[[#This Row],[Estudado]]-15)&lt;$H$2,"",Curso[[#This Row],[Estudado]]-15)</f>
        <v/>
      </c>
      <c r="N2273" s="53" t="str">
        <f>IF((Curso[[#This Row],[Estudado]]-30)&lt;$H$2,"",Curso[[#This Row],[Estudado]]-30)</f>
        <v/>
      </c>
      <c r="O2273" s="53" t="str">
        <f>IF((Curso[[#This Row],[Estudado]]-60)&lt;$H$2,"",Curso[[#This Row],[Estudado]]-60)</f>
        <v/>
      </c>
      <c r="P2273" s="53" t="str">
        <f>IF((Curso[[#This Row],[Estudado]]-120)&lt;$H$2,"",Curso[[#This Row],[Estudado]]-120)</f>
        <v/>
      </c>
      <c r="Q2273" s="48"/>
    </row>
    <row r="2274" spans="1:17" x14ac:dyDescent="0.25">
      <c r="A2274" s="44">
        <f t="shared" si="102"/>
        <v>2273</v>
      </c>
      <c r="B2274" s="44" t="s">
        <v>1101</v>
      </c>
      <c r="C2274" s="44" t="s">
        <v>1404</v>
      </c>
      <c r="D2274" s="45">
        <v>3.8541666666666668E-3</v>
      </c>
      <c r="E2274" s="44"/>
      <c r="F2274" s="45">
        <f>Curso[[#This Row],[Tempo]]*$AG$4</f>
        <v>7.6435729515133676E-3</v>
      </c>
      <c r="G2274" s="46">
        <f t="shared" si="101"/>
        <v>16.037868716696995</v>
      </c>
      <c r="H2274" s="47">
        <f>_xlfn.XLOOKUP(Curso[[#This Row],[Tempo Progr Acum]],Controle[Tempo Esperado Acum],Controle[Data corrida],,1,1)</f>
        <v>44887</v>
      </c>
      <c r="I2274" s="44"/>
      <c r="J2274" s="48">
        <f ca="1">IF(Curso[[#This Row],[Data Prevista]]&gt;TODAY(),0,IF(Curso[[#This Row],[Data Prevista]]=TODAY(),3,2))</f>
        <v>0</v>
      </c>
      <c r="K2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4" s="53" t="str">
        <f>IF((Curso[[#This Row],[Estudado]]-7)&lt;$H$2,"",Curso[[#This Row],[Estudado]]-7)</f>
        <v/>
      </c>
      <c r="M2274" s="53" t="str">
        <f>IF((Curso[[#This Row],[Estudado]]-15)&lt;$H$2,"",Curso[[#This Row],[Estudado]]-15)</f>
        <v/>
      </c>
      <c r="N2274" s="53" t="str">
        <f>IF((Curso[[#This Row],[Estudado]]-30)&lt;$H$2,"",Curso[[#This Row],[Estudado]]-30)</f>
        <v/>
      </c>
      <c r="O2274" s="53" t="str">
        <f>IF((Curso[[#This Row],[Estudado]]-60)&lt;$H$2,"",Curso[[#This Row],[Estudado]]-60)</f>
        <v/>
      </c>
      <c r="P2274" s="53" t="str">
        <f>IF((Curso[[#This Row],[Estudado]]-120)&lt;$H$2,"",Curso[[#This Row],[Estudado]]-120)</f>
        <v/>
      </c>
      <c r="Q2274" s="48"/>
    </row>
    <row r="2275" spans="1:17" x14ac:dyDescent="0.25">
      <c r="A2275" s="44">
        <f t="shared" si="102"/>
        <v>2274</v>
      </c>
      <c r="B2275" s="44" t="s">
        <v>1101</v>
      </c>
      <c r="C2275" s="44" t="s">
        <v>1405</v>
      </c>
      <c r="D2275" s="45">
        <v>3.1712962962962958E-3</v>
      </c>
      <c r="E2275" s="44"/>
      <c r="F2275" s="45">
        <f>Curso[[#This Row],[Tempo]]*$AG$4</f>
        <v>6.2893062724164034E-3</v>
      </c>
      <c r="G2275" s="46">
        <f t="shared" si="101"/>
        <v>16.044158022969413</v>
      </c>
      <c r="H2275" s="47">
        <f>_xlfn.XLOOKUP(Curso[[#This Row],[Tempo Progr Acum]],Controle[Tempo Esperado Acum],Controle[Data corrida],,1,1)</f>
        <v>44887</v>
      </c>
      <c r="I2275" s="44"/>
      <c r="J2275" s="48">
        <f ca="1">IF(Curso[[#This Row],[Data Prevista]]&gt;TODAY(),0,IF(Curso[[#This Row],[Data Prevista]]=TODAY(),3,2))</f>
        <v>0</v>
      </c>
      <c r="K2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5" s="53" t="str">
        <f>IF((Curso[[#This Row],[Estudado]]-7)&lt;$H$2,"",Curso[[#This Row],[Estudado]]-7)</f>
        <v/>
      </c>
      <c r="M2275" s="53" t="str">
        <f>IF((Curso[[#This Row],[Estudado]]-15)&lt;$H$2,"",Curso[[#This Row],[Estudado]]-15)</f>
        <v/>
      </c>
      <c r="N2275" s="53" t="str">
        <f>IF((Curso[[#This Row],[Estudado]]-30)&lt;$H$2,"",Curso[[#This Row],[Estudado]]-30)</f>
        <v/>
      </c>
      <c r="O2275" s="53" t="str">
        <f>IF((Curso[[#This Row],[Estudado]]-60)&lt;$H$2,"",Curso[[#This Row],[Estudado]]-60)</f>
        <v/>
      </c>
      <c r="P2275" s="53" t="str">
        <f>IF((Curso[[#This Row],[Estudado]]-120)&lt;$H$2,"",Curso[[#This Row],[Estudado]]-120)</f>
        <v/>
      </c>
      <c r="Q2275" s="48"/>
    </row>
    <row r="2276" spans="1:17" x14ac:dyDescent="0.25">
      <c r="A2276" s="44">
        <f t="shared" si="102"/>
        <v>2275</v>
      </c>
      <c r="B2276" s="44" t="s">
        <v>1101</v>
      </c>
      <c r="C2276" s="44" t="s">
        <v>1406</v>
      </c>
      <c r="D2276" s="45">
        <v>1.3425925925925925E-3</v>
      </c>
      <c r="E2276" s="44"/>
      <c r="F2276" s="45">
        <f>Curso[[#This Row],[Tempo]]*$AG$4</f>
        <v>2.6626260131397913E-3</v>
      </c>
      <c r="G2276" s="46">
        <f t="shared" si="101"/>
        <v>16.046820648982553</v>
      </c>
      <c r="H2276" s="47">
        <f>_xlfn.XLOOKUP(Curso[[#This Row],[Tempo Progr Acum]],Controle[Tempo Esperado Acum],Controle[Data corrida],,1,1)</f>
        <v>44887</v>
      </c>
      <c r="I2276" s="44"/>
      <c r="J2276" s="48">
        <f ca="1">IF(Curso[[#This Row],[Data Prevista]]&gt;TODAY(),0,IF(Curso[[#This Row],[Data Prevista]]=TODAY(),3,2))</f>
        <v>0</v>
      </c>
      <c r="K2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6" s="53" t="str">
        <f>IF((Curso[[#This Row],[Estudado]]-7)&lt;$H$2,"",Curso[[#This Row],[Estudado]]-7)</f>
        <v/>
      </c>
      <c r="M2276" s="53" t="str">
        <f>IF((Curso[[#This Row],[Estudado]]-15)&lt;$H$2,"",Curso[[#This Row],[Estudado]]-15)</f>
        <v/>
      </c>
      <c r="N2276" s="53" t="str">
        <f>IF((Curso[[#This Row],[Estudado]]-30)&lt;$H$2,"",Curso[[#This Row],[Estudado]]-30)</f>
        <v/>
      </c>
      <c r="O2276" s="53" t="str">
        <f>IF((Curso[[#This Row],[Estudado]]-60)&lt;$H$2,"",Curso[[#This Row],[Estudado]]-60)</f>
        <v/>
      </c>
      <c r="P2276" s="53" t="str">
        <f>IF((Curso[[#This Row],[Estudado]]-120)&lt;$H$2,"",Curso[[#This Row],[Estudado]]-120)</f>
        <v/>
      </c>
      <c r="Q2276" s="48"/>
    </row>
    <row r="2277" spans="1:17" x14ac:dyDescent="0.25">
      <c r="A2277" s="44">
        <f t="shared" si="102"/>
        <v>2276</v>
      </c>
      <c r="B2277" s="44" t="s">
        <v>1101</v>
      </c>
      <c r="C2277" s="44" t="s">
        <v>1407</v>
      </c>
      <c r="D2277" s="45">
        <v>2.2569444444444447E-3</v>
      </c>
      <c r="E2277" s="44"/>
      <c r="F2277" s="45">
        <f>Curso[[#This Row],[Tempo]]*$AG$4</f>
        <v>4.4759661427780989E-3</v>
      </c>
      <c r="G2277" s="46">
        <f t="shared" si="101"/>
        <v>16.051296615125331</v>
      </c>
      <c r="H2277" s="47">
        <f>_xlfn.XLOOKUP(Curso[[#This Row],[Tempo Progr Acum]],Controle[Tempo Esperado Acum],Controle[Data corrida],,1,1)</f>
        <v>44887</v>
      </c>
      <c r="I2277" s="44"/>
      <c r="J2277" s="48">
        <f ca="1">IF(Curso[[#This Row],[Data Prevista]]&gt;TODAY(),0,IF(Curso[[#This Row],[Data Prevista]]=TODAY(),3,2))</f>
        <v>0</v>
      </c>
      <c r="K2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7" s="53" t="str">
        <f>IF((Curso[[#This Row],[Estudado]]-7)&lt;$H$2,"",Curso[[#This Row],[Estudado]]-7)</f>
        <v/>
      </c>
      <c r="M2277" s="53" t="str">
        <f>IF((Curso[[#This Row],[Estudado]]-15)&lt;$H$2,"",Curso[[#This Row],[Estudado]]-15)</f>
        <v/>
      </c>
      <c r="N2277" s="53" t="str">
        <f>IF((Curso[[#This Row],[Estudado]]-30)&lt;$H$2,"",Curso[[#This Row],[Estudado]]-30)</f>
        <v/>
      </c>
      <c r="O2277" s="53" t="str">
        <f>IF((Curso[[#This Row],[Estudado]]-60)&lt;$H$2,"",Curso[[#This Row],[Estudado]]-60)</f>
        <v/>
      </c>
      <c r="P2277" s="53" t="str">
        <f>IF((Curso[[#This Row],[Estudado]]-120)&lt;$H$2,"",Curso[[#This Row],[Estudado]]-120)</f>
        <v/>
      </c>
      <c r="Q2277" s="48"/>
    </row>
    <row r="2278" spans="1:17" x14ac:dyDescent="0.25">
      <c r="A2278" s="44">
        <f t="shared" si="102"/>
        <v>2277</v>
      </c>
      <c r="B2278" s="44" t="s">
        <v>1101</v>
      </c>
      <c r="C2278" s="44" t="s">
        <v>1408</v>
      </c>
      <c r="D2278" s="45">
        <v>2.3611111111111111E-3</v>
      </c>
      <c r="E2278" s="44"/>
      <c r="F2278" s="45">
        <f>Curso[[#This Row],[Tempo]]*$AG$4</f>
        <v>4.6825491955217024E-3</v>
      </c>
      <c r="G2278" s="46">
        <f t="shared" si="101"/>
        <v>16.055979164320853</v>
      </c>
      <c r="H2278" s="47">
        <f>_xlfn.XLOOKUP(Curso[[#This Row],[Tempo Progr Acum]],Controle[Tempo Esperado Acum],Controle[Data corrida],,1,1)</f>
        <v>44887</v>
      </c>
      <c r="I2278" s="44"/>
      <c r="J2278" s="48">
        <f ca="1">IF(Curso[[#This Row],[Data Prevista]]&gt;TODAY(),0,IF(Curso[[#This Row],[Data Prevista]]=TODAY(),3,2))</f>
        <v>0</v>
      </c>
      <c r="K2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8" s="53" t="str">
        <f>IF((Curso[[#This Row],[Estudado]]-7)&lt;$H$2,"",Curso[[#This Row],[Estudado]]-7)</f>
        <v/>
      </c>
      <c r="M2278" s="53" t="str">
        <f>IF((Curso[[#This Row],[Estudado]]-15)&lt;$H$2,"",Curso[[#This Row],[Estudado]]-15)</f>
        <v/>
      </c>
      <c r="N2278" s="53" t="str">
        <f>IF((Curso[[#This Row],[Estudado]]-30)&lt;$H$2,"",Curso[[#This Row],[Estudado]]-30)</f>
        <v/>
      </c>
      <c r="O2278" s="53" t="str">
        <f>IF((Curso[[#This Row],[Estudado]]-60)&lt;$H$2,"",Curso[[#This Row],[Estudado]]-60)</f>
        <v/>
      </c>
      <c r="P2278" s="53" t="str">
        <f>IF((Curso[[#This Row],[Estudado]]-120)&lt;$H$2,"",Curso[[#This Row],[Estudado]]-120)</f>
        <v/>
      </c>
      <c r="Q2278" s="48"/>
    </row>
    <row r="2279" spans="1:17" x14ac:dyDescent="0.25">
      <c r="A2279" s="44">
        <f t="shared" si="102"/>
        <v>2278</v>
      </c>
      <c r="B2279" s="44" t="s">
        <v>1101</v>
      </c>
      <c r="C2279" s="44" t="s">
        <v>1409</v>
      </c>
      <c r="D2279" s="45">
        <v>0</v>
      </c>
      <c r="E2279" s="44" t="s">
        <v>7</v>
      </c>
      <c r="F2279" s="45">
        <f>Curso[[#This Row],[Tempo]]*$AG$4</f>
        <v>0</v>
      </c>
      <c r="G2279" s="46">
        <f t="shared" si="101"/>
        <v>16.055979164320853</v>
      </c>
      <c r="H2279" s="47">
        <f>_xlfn.XLOOKUP(Curso[[#This Row],[Tempo Progr Acum]],Controle[Tempo Esperado Acum],Controle[Data corrida],,1,1)</f>
        <v>44887</v>
      </c>
      <c r="I2279" s="44"/>
      <c r="J2279" s="48">
        <f ca="1">IF(Curso[[#This Row],[Data Prevista]]&gt;TODAY(),0,IF(Curso[[#This Row],[Data Prevista]]=TODAY(),3,2))</f>
        <v>0</v>
      </c>
      <c r="K2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9" s="53" t="str">
        <f>IF((Curso[[#This Row],[Estudado]]-7)&lt;$H$2,"",Curso[[#This Row],[Estudado]]-7)</f>
        <v/>
      </c>
      <c r="M2279" s="53" t="str">
        <f>IF((Curso[[#This Row],[Estudado]]-15)&lt;$H$2,"",Curso[[#This Row],[Estudado]]-15)</f>
        <v/>
      </c>
      <c r="N2279" s="53" t="str">
        <f>IF((Curso[[#This Row],[Estudado]]-30)&lt;$H$2,"",Curso[[#This Row],[Estudado]]-30)</f>
        <v/>
      </c>
      <c r="O2279" s="53" t="str">
        <f>IF((Curso[[#This Row],[Estudado]]-60)&lt;$H$2,"",Curso[[#This Row],[Estudado]]-60)</f>
        <v/>
      </c>
      <c r="P2279" s="53" t="str">
        <f>IF((Curso[[#This Row],[Estudado]]-120)&lt;$H$2,"",Curso[[#This Row],[Estudado]]-120)</f>
        <v/>
      </c>
      <c r="Q2279" s="48"/>
    </row>
    <row r="2280" spans="1:17" x14ac:dyDescent="0.25">
      <c r="A2280" s="44">
        <f t="shared" si="102"/>
        <v>2279</v>
      </c>
      <c r="B2280" s="44" t="s">
        <v>1101</v>
      </c>
      <c r="C2280" s="44" t="s">
        <v>1410</v>
      </c>
      <c r="D2280" s="45">
        <v>0</v>
      </c>
      <c r="E2280" s="44" t="s">
        <v>7</v>
      </c>
      <c r="F2280" s="45">
        <f>Curso[[#This Row],[Tempo]]*$AG$4</f>
        <v>0</v>
      </c>
      <c r="G2280" s="46">
        <f t="shared" si="101"/>
        <v>16.055979164320853</v>
      </c>
      <c r="H2280" s="47">
        <f>_xlfn.XLOOKUP(Curso[[#This Row],[Tempo Progr Acum]],Controle[Tempo Esperado Acum],Controle[Data corrida],,1,1)</f>
        <v>44887</v>
      </c>
      <c r="I2280" s="44"/>
      <c r="J2280" s="48">
        <f ca="1">IF(Curso[[#This Row],[Data Prevista]]&gt;TODAY(),0,IF(Curso[[#This Row],[Data Prevista]]=TODAY(),3,2))</f>
        <v>0</v>
      </c>
      <c r="K2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0" s="53" t="str">
        <f>IF((Curso[[#This Row],[Estudado]]-7)&lt;$H$2,"",Curso[[#This Row],[Estudado]]-7)</f>
        <v/>
      </c>
      <c r="M2280" s="53" t="str">
        <f>IF((Curso[[#This Row],[Estudado]]-15)&lt;$H$2,"",Curso[[#This Row],[Estudado]]-15)</f>
        <v/>
      </c>
      <c r="N2280" s="53" t="str">
        <f>IF((Curso[[#This Row],[Estudado]]-30)&lt;$H$2,"",Curso[[#This Row],[Estudado]]-30)</f>
        <v/>
      </c>
      <c r="O2280" s="53" t="str">
        <f>IF((Curso[[#This Row],[Estudado]]-60)&lt;$H$2,"",Curso[[#This Row],[Estudado]]-60)</f>
        <v/>
      </c>
      <c r="P2280" s="53" t="str">
        <f>IF((Curso[[#This Row],[Estudado]]-120)&lt;$H$2,"",Curso[[#This Row],[Estudado]]-120)</f>
        <v/>
      </c>
      <c r="Q2280" s="48"/>
    </row>
    <row r="2281" spans="1:17" x14ac:dyDescent="0.25">
      <c r="A2281" s="44">
        <f t="shared" si="102"/>
        <v>2280</v>
      </c>
      <c r="B2281" s="44" t="s">
        <v>1101</v>
      </c>
      <c r="C2281" s="44" t="s">
        <v>1411</v>
      </c>
      <c r="D2281" s="45">
        <v>0</v>
      </c>
      <c r="E2281" s="44" t="s">
        <v>7</v>
      </c>
      <c r="F2281" s="45">
        <f>Curso[[#This Row],[Tempo]]*$AG$4</f>
        <v>0</v>
      </c>
      <c r="G2281" s="46">
        <f t="shared" si="101"/>
        <v>16.055979164320853</v>
      </c>
      <c r="H2281" s="47">
        <f>_xlfn.XLOOKUP(Curso[[#This Row],[Tempo Progr Acum]],Controle[Tempo Esperado Acum],Controle[Data corrida],,1,1)</f>
        <v>44887</v>
      </c>
      <c r="I2281" s="44"/>
      <c r="J2281" s="48">
        <f ca="1">IF(Curso[[#This Row],[Data Prevista]]&gt;TODAY(),0,IF(Curso[[#This Row],[Data Prevista]]=TODAY(),3,2))</f>
        <v>0</v>
      </c>
      <c r="K2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1" s="53" t="str">
        <f>IF((Curso[[#This Row],[Estudado]]-7)&lt;$H$2,"",Curso[[#This Row],[Estudado]]-7)</f>
        <v/>
      </c>
      <c r="M2281" s="53" t="str">
        <f>IF((Curso[[#This Row],[Estudado]]-15)&lt;$H$2,"",Curso[[#This Row],[Estudado]]-15)</f>
        <v/>
      </c>
      <c r="N2281" s="53" t="str">
        <f>IF((Curso[[#This Row],[Estudado]]-30)&lt;$H$2,"",Curso[[#This Row],[Estudado]]-30)</f>
        <v/>
      </c>
      <c r="O2281" s="53" t="str">
        <f>IF((Curso[[#This Row],[Estudado]]-60)&lt;$H$2,"",Curso[[#This Row],[Estudado]]-60)</f>
        <v/>
      </c>
      <c r="P2281" s="53" t="str">
        <f>IF((Curso[[#This Row],[Estudado]]-120)&lt;$H$2,"",Curso[[#This Row],[Estudado]]-120)</f>
        <v/>
      </c>
      <c r="Q2281" s="48"/>
    </row>
    <row r="2282" spans="1:17" x14ac:dyDescent="0.25">
      <c r="A2282" s="44">
        <f t="shared" si="102"/>
        <v>2281</v>
      </c>
      <c r="B2282" s="44" t="s">
        <v>1101</v>
      </c>
      <c r="C2282" s="44" t="s">
        <v>1412</v>
      </c>
      <c r="D2282" s="45">
        <v>0</v>
      </c>
      <c r="E2282" s="44" t="s">
        <v>7</v>
      </c>
      <c r="F2282" s="45">
        <f>Curso[[#This Row],[Tempo]]*$AG$4</f>
        <v>0</v>
      </c>
      <c r="G2282" s="46">
        <f t="shared" si="101"/>
        <v>16.055979164320853</v>
      </c>
      <c r="H2282" s="47">
        <f>_xlfn.XLOOKUP(Curso[[#This Row],[Tempo Progr Acum]],Controle[Tempo Esperado Acum],Controle[Data corrida],,1,1)</f>
        <v>44887</v>
      </c>
      <c r="I2282" s="44"/>
      <c r="J2282" s="48">
        <f ca="1">IF(Curso[[#This Row],[Data Prevista]]&gt;TODAY(),0,IF(Curso[[#This Row],[Data Prevista]]=TODAY(),3,2))</f>
        <v>0</v>
      </c>
      <c r="K2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2" s="53" t="str">
        <f>IF((Curso[[#This Row],[Estudado]]-7)&lt;$H$2,"",Curso[[#This Row],[Estudado]]-7)</f>
        <v/>
      </c>
      <c r="M2282" s="53" t="str">
        <f>IF((Curso[[#This Row],[Estudado]]-15)&lt;$H$2,"",Curso[[#This Row],[Estudado]]-15)</f>
        <v/>
      </c>
      <c r="N2282" s="53" t="str">
        <f>IF((Curso[[#This Row],[Estudado]]-30)&lt;$H$2,"",Curso[[#This Row],[Estudado]]-30)</f>
        <v/>
      </c>
      <c r="O2282" s="53" t="str">
        <f>IF((Curso[[#This Row],[Estudado]]-60)&lt;$H$2,"",Curso[[#This Row],[Estudado]]-60)</f>
        <v/>
      </c>
      <c r="P2282" s="53" t="str">
        <f>IF((Curso[[#This Row],[Estudado]]-120)&lt;$H$2,"",Curso[[#This Row],[Estudado]]-120)</f>
        <v/>
      </c>
      <c r="Q2282" s="48"/>
    </row>
    <row r="2283" spans="1:17" x14ac:dyDescent="0.25">
      <c r="A2283" s="44">
        <f t="shared" si="102"/>
        <v>2282</v>
      </c>
      <c r="B2283" s="44" t="s">
        <v>1101</v>
      </c>
      <c r="C2283" s="44" t="s">
        <v>1413</v>
      </c>
      <c r="D2283" s="45">
        <v>0</v>
      </c>
      <c r="E2283" s="44" t="s">
        <v>7</v>
      </c>
      <c r="F2283" s="45">
        <f>Curso[[#This Row],[Tempo]]*$AG$4</f>
        <v>0</v>
      </c>
      <c r="G2283" s="46">
        <f t="shared" si="101"/>
        <v>16.055979164320853</v>
      </c>
      <c r="H2283" s="47">
        <f>_xlfn.XLOOKUP(Curso[[#This Row],[Tempo Progr Acum]],Controle[Tempo Esperado Acum],Controle[Data corrida],,1,1)</f>
        <v>44887</v>
      </c>
      <c r="I2283" s="44"/>
      <c r="J2283" s="48">
        <f ca="1">IF(Curso[[#This Row],[Data Prevista]]&gt;TODAY(),0,IF(Curso[[#This Row],[Data Prevista]]=TODAY(),3,2))</f>
        <v>0</v>
      </c>
      <c r="K2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3" s="53" t="str">
        <f>IF((Curso[[#This Row],[Estudado]]-7)&lt;$H$2,"",Curso[[#This Row],[Estudado]]-7)</f>
        <v/>
      </c>
      <c r="M2283" s="53" t="str">
        <f>IF((Curso[[#This Row],[Estudado]]-15)&lt;$H$2,"",Curso[[#This Row],[Estudado]]-15)</f>
        <v/>
      </c>
      <c r="N2283" s="53" t="str">
        <f>IF((Curso[[#This Row],[Estudado]]-30)&lt;$H$2,"",Curso[[#This Row],[Estudado]]-30)</f>
        <v/>
      </c>
      <c r="O2283" s="53" t="str">
        <f>IF((Curso[[#This Row],[Estudado]]-60)&lt;$H$2,"",Curso[[#This Row],[Estudado]]-60)</f>
        <v/>
      </c>
      <c r="P2283" s="53" t="str">
        <f>IF((Curso[[#This Row],[Estudado]]-120)&lt;$H$2,"",Curso[[#This Row],[Estudado]]-120)</f>
        <v/>
      </c>
      <c r="Q2283" s="48"/>
    </row>
    <row r="2284" spans="1:17" x14ac:dyDescent="0.25">
      <c r="A2284" s="44">
        <f t="shared" si="102"/>
        <v>2283</v>
      </c>
      <c r="B2284" s="44" t="s">
        <v>1101</v>
      </c>
      <c r="C2284" s="44" t="s">
        <v>1414</v>
      </c>
      <c r="D2284" s="45">
        <v>0</v>
      </c>
      <c r="E2284" s="44" t="s">
        <v>7</v>
      </c>
      <c r="F2284" s="45">
        <f>Curso[[#This Row],[Tempo]]*$AG$4</f>
        <v>0</v>
      </c>
      <c r="G2284" s="46">
        <f t="shared" si="101"/>
        <v>16.055979164320853</v>
      </c>
      <c r="H2284" s="47">
        <f>_xlfn.XLOOKUP(Curso[[#This Row],[Tempo Progr Acum]],Controle[Tempo Esperado Acum],Controle[Data corrida],,1,1)</f>
        <v>44887</v>
      </c>
      <c r="I2284" s="44"/>
      <c r="J2284" s="48">
        <f ca="1">IF(Curso[[#This Row],[Data Prevista]]&gt;TODAY(),0,IF(Curso[[#This Row],[Data Prevista]]=TODAY(),3,2))</f>
        <v>0</v>
      </c>
      <c r="K2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4" s="53" t="str">
        <f>IF((Curso[[#This Row],[Estudado]]-7)&lt;$H$2,"",Curso[[#This Row],[Estudado]]-7)</f>
        <v/>
      </c>
      <c r="M2284" s="53" t="str">
        <f>IF((Curso[[#This Row],[Estudado]]-15)&lt;$H$2,"",Curso[[#This Row],[Estudado]]-15)</f>
        <v/>
      </c>
      <c r="N2284" s="53" t="str">
        <f>IF((Curso[[#This Row],[Estudado]]-30)&lt;$H$2,"",Curso[[#This Row],[Estudado]]-30)</f>
        <v/>
      </c>
      <c r="O2284" s="53" t="str">
        <f>IF((Curso[[#This Row],[Estudado]]-60)&lt;$H$2,"",Curso[[#This Row],[Estudado]]-60)</f>
        <v/>
      </c>
      <c r="P2284" s="53" t="str">
        <f>IF((Curso[[#This Row],[Estudado]]-120)&lt;$H$2,"",Curso[[#This Row],[Estudado]]-120)</f>
        <v/>
      </c>
      <c r="Q2284" s="48"/>
    </row>
    <row r="2285" spans="1:17" x14ac:dyDescent="0.25">
      <c r="A2285" s="44">
        <f t="shared" si="102"/>
        <v>2284</v>
      </c>
      <c r="B2285" s="44" t="s">
        <v>1101</v>
      </c>
      <c r="C2285" s="44" t="s">
        <v>1415</v>
      </c>
      <c r="D2285" s="45">
        <v>0</v>
      </c>
      <c r="E2285" s="44" t="s">
        <v>7</v>
      </c>
      <c r="F2285" s="45">
        <f>Curso[[#This Row],[Tempo]]*$AG$4</f>
        <v>0</v>
      </c>
      <c r="G2285" s="46">
        <f t="shared" si="101"/>
        <v>16.055979164320853</v>
      </c>
      <c r="H2285" s="47">
        <f>_xlfn.XLOOKUP(Curso[[#This Row],[Tempo Progr Acum]],Controle[Tempo Esperado Acum],Controle[Data corrida],,1,1)</f>
        <v>44887</v>
      </c>
      <c r="I2285" s="44"/>
      <c r="J2285" s="48">
        <f ca="1">IF(Curso[[#This Row],[Data Prevista]]&gt;TODAY(),0,IF(Curso[[#This Row],[Data Prevista]]=TODAY(),3,2))</f>
        <v>0</v>
      </c>
      <c r="K2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5" s="53" t="str">
        <f>IF((Curso[[#This Row],[Estudado]]-7)&lt;$H$2,"",Curso[[#This Row],[Estudado]]-7)</f>
        <v/>
      </c>
      <c r="M2285" s="53" t="str">
        <f>IF((Curso[[#This Row],[Estudado]]-15)&lt;$H$2,"",Curso[[#This Row],[Estudado]]-15)</f>
        <v/>
      </c>
      <c r="N2285" s="53" t="str">
        <f>IF((Curso[[#This Row],[Estudado]]-30)&lt;$H$2,"",Curso[[#This Row],[Estudado]]-30)</f>
        <v/>
      </c>
      <c r="O2285" s="53" t="str">
        <f>IF((Curso[[#This Row],[Estudado]]-60)&lt;$H$2,"",Curso[[#This Row],[Estudado]]-60)</f>
        <v/>
      </c>
      <c r="P2285" s="53" t="str">
        <f>IF((Curso[[#This Row],[Estudado]]-120)&lt;$H$2,"",Curso[[#This Row],[Estudado]]-120)</f>
        <v/>
      </c>
      <c r="Q2285" s="48"/>
    </row>
    <row r="2286" spans="1:17" x14ac:dyDescent="0.25">
      <c r="A2286" s="44">
        <f t="shared" si="102"/>
        <v>2285</v>
      </c>
      <c r="B2286" s="44" t="s">
        <v>1101</v>
      </c>
      <c r="C2286" s="44" t="s">
        <v>1416</v>
      </c>
      <c r="D2286" s="45">
        <v>0</v>
      </c>
      <c r="E2286" s="44" t="s">
        <v>7</v>
      </c>
      <c r="F2286" s="45">
        <f>Curso[[#This Row],[Tempo]]*$AG$4</f>
        <v>0</v>
      </c>
      <c r="G2286" s="46">
        <f t="shared" si="101"/>
        <v>16.055979164320853</v>
      </c>
      <c r="H2286" s="47">
        <f>_xlfn.XLOOKUP(Curso[[#This Row],[Tempo Progr Acum]],Controle[Tempo Esperado Acum],Controle[Data corrida],,1,1)</f>
        <v>44887</v>
      </c>
      <c r="I2286" s="44"/>
      <c r="J2286" s="48">
        <f ca="1">IF(Curso[[#This Row],[Data Prevista]]&gt;TODAY(),0,IF(Curso[[#This Row],[Data Prevista]]=TODAY(),3,2))</f>
        <v>0</v>
      </c>
      <c r="K2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6" s="53" t="str">
        <f>IF((Curso[[#This Row],[Estudado]]-7)&lt;$H$2,"",Curso[[#This Row],[Estudado]]-7)</f>
        <v/>
      </c>
      <c r="M2286" s="53" t="str">
        <f>IF((Curso[[#This Row],[Estudado]]-15)&lt;$H$2,"",Curso[[#This Row],[Estudado]]-15)</f>
        <v/>
      </c>
      <c r="N2286" s="53" t="str">
        <f>IF((Curso[[#This Row],[Estudado]]-30)&lt;$H$2,"",Curso[[#This Row],[Estudado]]-30)</f>
        <v/>
      </c>
      <c r="O2286" s="53" t="str">
        <f>IF((Curso[[#This Row],[Estudado]]-60)&lt;$H$2,"",Curso[[#This Row],[Estudado]]-60)</f>
        <v/>
      </c>
      <c r="P2286" s="53" t="str">
        <f>IF((Curso[[#This Row],[Estudado]]-120)&lt;$H$2,"",Curso[[#This Row],[Estudado]]-120)</f>
        <v/>
      </c>
      <c r="Q2286" s="48"/>
    </row>
    <row r="2287" spans="1:17" x14ac:dyDescent="0.25">
      <c r="A2287" s="44">
        <f t="shared" si="102"/>
        <v>2286</v>
      </c>
      <c r="B2287" s="44" t="s">
        <v>1101</v>
      </c>
      <c r="C2287" s="44" t="s">
        <v>1417</v>
      </c>
      <c r="D2287" s="45">
        <v>0</v>
      </c>
      <c r="E2287" s="44" t="s">
        <v>7</v>
      </c>
      <c r="F2287" s="45">
        <f>Curso[[#This Row],[Tempo]]*$AG$4</f>
        <v>0</v>
      </c>
      <c r="G2287" s="46">
        <f t="shared" si="101"/>
        <v>16.055979164320853</v>
      </c>
      <c r="H2287" s="47">
        <f>_xlfn.XLOOKUP(Curso[[#This Row],[Tempo Progr Acum]],Controle[Tempo Esperado Acum],Controle[Data corrida],,1,1)</f>
        <v>44887</v>
      </c>
      <c r="I2287" s="44"/>
      <c r="J2287" s="48">
        <f ca="1">IF(Curso[[#This Row],[Data Prevista]]&gt;TODAY(),0,IF(Curso[[#This Row],[Data Prevista]]=TODAY(),3,2))</f>
        <v>0</v>
      </c>
      <c r="K2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7" s="53" t="str">
        <f>IF((Curso[[#This Row],[Estudado]]-7)&lt;$H$2,"",Curso[[#This Row],[Estudado]]-7)</f>
        <v/>
      </c>
      <c r="M2287" s="53" t="str">
        <f>IF((Curso[[#This Row],[Estudado]]-15)&lt;$H$2,"",Curso[[#This Row],[Estudado]]-15)</f>
        <v/>
      </c>
      <c r="N2287" s="53" t="str">
        <f>IF((Curso[[#This Row],[Estudado]]-30)&lt;$H$2,"",Curso[[#This Row],[Estudado]]-30)</f>
        <v/>
      </c>
      <c r="O2287" s="53" t="str">
        <f>IF((Curso[[#This Row],[Estudado]]-60)&lt;$H$2,"",Curso[[#This Row],[Estudado]]-60)</f>
        <v/>
      </c>
      <c r="P2287" s="53" t="str">
        <f>IF((Curso[[#This Row],[Estudado]]-120)&lt;$H$2,"",Curso[[#This Row],[Estudado]]-120)</f>
        <v/>
      </c>
      <c r="Q2287" s="48"/>
    </row>
    <row r="2288" spans="1:17" x14ac:dyDescent="0.25">
      <c r="A2288" s="44">
        <f t="shared" si="102"/>
        <v>2287</v>
      </c>
      <c r="B2288" s="44" t="s">
        <v>1101</v>
      </c>
      <c r="C2288" s="44" t="s">
        <v>1418</v>
      </c>
      <c r="D2288" s="45">
        <v>0</v>
      </c>
      <c r="E2288" s="44" t="s">
        <v>7</v>
      </c>
      <c r="F2288" s="45">
        <f>Curso[[#This Row],[Tempo]]*$AG$4</f>
        <v>0</v>
      </c>
      <c r="G2288" s="46">
        <f t="shared" si="101"/>
        <v>16.055979164320853</v>
      </c>
      <c r="H2288" s="47">
        <f>_xlfn.XLOOKUP(Curso[[#This Row],[Tempo Progr Acum]],Controle[Tempo Esperado Acum],Controle[Data corrida],,1,1)</f>
        <v>44887</v>
      </c>
      <c r="I2288" s="44"/>
      <c r="J2288" s="48">
        <f ca="1">IF(Curso[[#This Row],[Data Prevista]]&gt;TODAY(),0,IF(Curso[[#This Row],[Data Prevista]]=TODAY(),3,2))</f>
        <v>0</v>
      </c>
      <c r="K2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8" s="53" t="str">
        <f>IF((Curso[[#This Row],[Estudado]]-7)&lt;$H$2,"",Curso[[#This Row],[Estudado]]-7)</f>
        <v/>
      </c>
      <c r="M2288" s="53" t="str">
        <f>IF((Curso[[#This Row],[Estudado]]-15)&lt;$H$2,"",Curso[[#This Row],[Estudado]]-15)</f>
        <v/>
      </c>
      <c r="N2288" s="53" t="str">
        <f>IF((Curso[[#This Row],[Estudado]]-30)&lt;$H$2,"",Curso[[#This Row],[Estudado]]-30)</f>
        <v/>
      </c>
      <c r="O2288" s="53" t="str">
        <f>IF((Curso[[#This Row],[Estudado]]-60)&lt;$H$2,"",Curso[[#This Row],[Estudado]]-60)</f>
        <v/>
      </c>
      <c r="P2288" s="53" t="str">
        <f>IF((Curso[[#This Row],[Estudado]]-120)&lt;$H$2,"",Curso[[#This Row],[Estudado]]-120)</f>
        <v/>
      </c>
      <c r="Q2288" s="48"/>
    </row>
    <row r="2289" spans="1:17" x14ac:dyDescent="0.25">
      <c r="A2289" s="44">
        <f t="shared" si="102"/>
        <v>2288</v>
      </c>
      <c r="B2289" s="44" t="s">
        <v>1101</v>
      </c>
      <c r="C2289" s="44" t="s">
        <v>70</v>
      </c>
      <c r="D2289" s="45">
        <v>0</v>
      </c>
      <c r="E2289" s="44" t="s">
        <v>7</v>
      </c>
      <c r="F2289" s="45">
        <f>Curso[[#This Row],[Tempo]]*$AG$4</f>
        <v>0</v>
      </c>
      <c r="G2289" s="46">
        <f t="shared" si="101"/>
        <v>16.055979164320853</v>
      </c>
      <c r="H2289" s="47">
        <f>_xlfn.XLOOKUP(Curso[[#This Row],[Tempo Progr Acum]],Controle[Tempo Esperado Acum],Controle[Data corrida],,1,1)</f>
        <v>44887</v>
      </c>
      <c r="I2289" s="44"/>
      <c r="J2289" s="48">
        <f ca="1">IF(Curso[[#This Row],[Data Prevista]]&gt;TODAY(),0,IF(Curso[[#This Row],[Data Prevista]]=TODAY(),3,2))</f>
        <v>0</v>
      </c>
      <c r="K2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9" s="53" t="str">
        <f>IF((Curso[[#This Row],[Estudado]]-7)&lt;$H$2,"",Curso[[#This Row],[Estudado]]-7)</f>
        <v/>
      </c>
      <c r="M2289" s="53" t="str">
        <f>IF((Curso[[#This Row],[Estudado]]-15)&lt;$H$2,"",Curso[[#This Row],[Estudado]]-15)</f>
        <v/>
      </c>
      <c r="N2289" s="53" t="str">
        <f>IF((Curso[[#This Row],[Estudado]]-30)&lt;$H$2,"",Curso[[#This Row],[Estudado]]-30)</f>
        <v/>
      </c>
      <c r="O2289" s="53" t="str">
        <f>IF((Curso[[#This Row],[Estudado]]-60)&lt;$H$2,"",Curso[[#This Row],[Estudado]]-60)</f>
        <v/>
      </c>
      <c r="P2289" s="53" t="str">
        <f>IF((Curso[[#This Row],[Estudado]]-120)&lt;$H$2,"",Curso[[#This Row],[Estudado]]-120)</f>
        <v/>
      </c>
      <c r="Q2289" s="48"/>
    </row>
    <row r="2290" spans="1:17" x14ac:dyDescent="0.25">
      <c r="A2290" s="44">
        <f t="shared" si="102"/>
        <v>2289</v>
      </c>
      <c r="B2290" s="44" t="s">
        <v>1101</v>
      </c>
      <c r="C2290" s="44" t="s">
        <v>39</v>
      </c>
      <c r="D2290" s="45">
        <v>0</v>
      </c>
      <c r="E2290" s="44" t="s">
        <v>7</v>
      </c>
      <c r="F2290" s="45">
        <f>Curso[[#This Row],[Tempo]]*$AG$4</f>
        <v>0</v>
      </c>
      <c r="G2290" s="46">
        <f t="shared" si="101"/>
        <v>16.055979164320853</v>
      </c>
      <c r="H2290" s="47">
        <f>_xlfn.XLOOKUP(Curso[[#This Row],[Tempo Progr Acum]],Controle[Tempo Esperado Acum],Controle[Data corrida],,1,1)</f>
        <v>44887</v>
      </c>
      <c r="I2290" s="44"/>
      <c r="J2290" s="48">
        <f ca="1">IF(Curso[[#This Row],[Data Prevista]]&gt;TODAY(),0,IF(Curso[[#This Row],[Data Prevista]]=TODAY(),3,2))</f>
        <v>0</v>
      </c>
      <c r="K2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0" s="53" t="str">
        <f>IF((Curso[[#This Row],[Estudado]]-7)&lt;$H$2,"",Curso[[#This Row],[Estudado]]-7)</f>
        <v/>
      </c>
      <c r="M2290" s="53" t="str">
        <f>IF((Curso[[#This Row],[Estudado]]-15)&lt;$H$2,"",Curso[[#This Row],[Estudado]]-15)</f>
        <v/>
      </c>
      <c r="N2290" s="53" t="str">
        <f>IF((Curso[[#This Row],[Estudado]]-30)&lt;$H$2,"",Curso[[#This Row],[Estudado]]-30)</f>
        <v/>
      </c>
      <c r="O2290" s="53" t="str">
        <f>IF((Curso[[#This Row],[Estudado]]-60)&lt;$H$2,"",Curso[[#This Row],[Estudado]]-60)</f>
        <v/>
      </c>
      <c r="P2290" s="53" t="str">
        <f>IF((Curso[[#This Row],[Estudado]]-120)&lt;$H$2,"",Curso[[#This Row],[Estudado]]-120)</f>
        <v/>
      </c>
      <c r="Q2290" s="48"/>
    </row>
    <row r="2291" spans="1:17" x14ac:dyDescent="0.25">
      <c r="A2291" s="44">
        <f t="shared" si="102"/>
        <v>2290</v>
      </c>
      <c r="B2291" s="44" t="s">
        <v>1101</v>
      </c>
      <c r="C2291" s="44" t="s">
        <v>42</v>
      </c>
      <c r="D2291" s="45">
        <v>8.3333333333333339E-4</v>
      </c>
      <c r="E2291" s="44"/>
      <c r="F2291" s="45">
        <f>Curso[[#This Row],[Tempo]]*$AG$4</f>
        <v>1.6526644219488364E-3</v>
      </c>
      <c r="G2291" s="46">
        <f t="shared" si="101"/>
        <v>16.057631828742803</v>
      </c>
      <c r="H2291" s="47">
        <f>_xlfn.XLOOKUP(Curso[[#This Row],[Tempo Progr Acum]],Controle[Tempo Esperado Acum],Controle[Data corrida],,1,1)</f>
        <v>44887</v>
      </c>
      <c r="I2291" s="44"/>
      <c r="J2291" s="48">
        <f ca="1">IF(Curso[[#This Row],[Data Prevista]]&gt;TODAY(),0,IF(Curso[[#This Row],[Data Prevista]]=TODAY(),3,2))</f>
        <v>0</v>
      </c>
      <c r="K2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1" s="53" t="str">
        <f>IF((Curso[[#This Row],[Estudado]]-7)&lt;$H$2,"",Curso[[#This Row],[Estudado]]-7)</f>
        <v/>
      </c>
      <c r="M2291" s="53" t="str">
        <f>IF((Curso[[#This Row],[Estudado]]-15)&lt;$H$2,"",Curso[[#This Row],[Estudado]]-15)</f>
        <v/>
      </c>
      <c r="N2291" s="53" t="str">
        <f>IF((Curso[[#This Row],[Estudado]]-30)&lt;$H$2,"",Curso[[#This Row],[Estudado]]-30)</f>
        <v/>
      </c>
      <c r="O2291" s="53" t="str">
        <f>IF((Curso[[#This Row],[Estudado]]-60)&lt;$H$2,"",Curso[[#This Row],[Estudado]]-60)</f>
        <v/>
      </c>
      <c r="P2291" s="53" t="str">
        <f>IF((Curso[[#This Row],[Estudado]]-120)&lt;$H$2,"",Curso[[#This Row],[Estudado]]-120)</f>
        <v/>
      </c>
      <c r="Q2291" s="48"/>
    </row>
    <row r="2292" spans="1:17" x14ac:dyDescent="0.25">
      <c r="A2292" s="44">
        <f t="shared" si="102"/>
        <v>2291</v>
      </c>
      <c r="B2292" s="44" t="s">
        <v>1101</v>
      </c>
      <c r="C2292" s="44" t="s">
        <v>1419</v>
      </c>
      <c r="D2292" s="45">
        <v>4.409722222222222E-3</v>
      </c>
      <c r="E2292" s="44"/>
      <c r="F2292" s="45">
        <f>Curso[[#This Row],[Tempo]]*$AG$4</f>
        <v>8.7453492328125916E-3</v>
      </c>
      <c r="G2292" s="46">
        <f t="shared" si="101"/>
        <v>16.066377177975614</v>
      </c>
      <c r="H2292" s="47">
        <f>_xlfn.XLOOKUP(Curso[[#This Row],[Tempo Progr Acum]],Controle[Tempo Esperado Acum],Controle[Data corrida],,1,1)</f>
        <v>44887</v>
      </c>
      <c r="I2292" s="44"/>
      <c r="J2292" s="48">
        <f ca="1">IF(Curso[[#This Row],[Data Prevista]]&gt;TODAY(),0,IF(Curso[[#This Row],[Data Prevista]]=TODAY(),3,2))</f>
        <v>0</v>
      </c>
      <c r="K2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2" s="53" t="str">
        <f>IF((Curso[[#This Row],[Estudado]]-7)&lt;$H$2,"",Curso[[#This Row],[Estudado]]-7)</f>
        <v/>
      </c>
      <c r="M2292" s="53" t="str">
        <f>IF((Curso[[#This Row],[Estudado]]-15)&lt;$H$2,"",Curso[[#This Row],[Estudado]]-15)</f>
        <v/>
      </c>
      <c r="N2292" s="53" t="str">
        <f>IF((Curso[[#This Row],[Estudado]]-30)&lt;$H$2,"",Curso[[#This Row],[Estudado]]-30)</f>
        <v/>
      </c>
      <c r="O2292" s="53" t="str">
        <f>IF((Curso[[#This Row],[Estudado]]-60)&lt;$H$2,"",Curso[[#This Row],[Estudado]]-60)</f>
        <v/>
      </c>
      <c r="P2292" s="53" t="str">
        <f>IF((Curso[[#This Row],[Estudado]]-120)&lt;$H$2,"",Curso[[#This Row],[Estudado]]-120)</f>
        <v/>
      </c>
      <c r="Q2292" s="48"/>
    </row>
    <row r="2293" spans="1:17" x14ac:dyDescent="0.25">
      <c r="A2293" s="44">
        <f t="shared" si="102"/>
        <v>2292</v>
      </c>
      <c r="B2293" s="44" t="s">
        <v>1101</v>
      </c>
      <c r="C2293" s="44" t="s">
        <v>1420</v>
      </c>
      <c r="D2293" s="45">
        <v>2.2106481481481478E-3</v>
      </c>
      <c r="E2293" s="44"/>
      <c r="F2293" s="45">
        <f>Curso[[#This Row],[Tempo]]*$AG$4</f>
        <v>4.3841514526698289E-3</v>
      </c>
      <c r="G2293" s="46">
        <f t="shared" si="101"/>
        <v>16.070761329428283</v>
      </c>
      <c r="H2293" s="47">
        <f>_xlfn.XLOOKUP(Curso[[#This Row],[Tempo Progr Acum]],Controle[Tempo Esperado Acum],Controle[Data corrida],,1,1)</f>
        <v>44888</v>
      </c>
      <c r="I2293" s="44"/>
      <c r="J2293" s="48">
        <f ca="1">IF(Curso[[#This Row],[Data Prevista]]&gt;TODAY(),0,IF(Curso[[#This Row],[Data Prevista]]=TODAY(),3,2))</f>
        <v>0</v>
      </c>
      <c r="K2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3" s="53" t="str">
        <f>IF((Curso[[#This Row],[Estudado]]-7)&lt;$H$2,"",Curso[[#This Row],[Estudado]]-7)</f>
        <v/>
      </c>
      <c r="M2293" s="53" t="str">
        <f>IF((Curso[[#This Row],[Estudado]]-15)&lt;$H$2,"",Curso[[#This Row],[Estudado]]-15)</f>
        <v/>
      </c>
      <c r="N2293" s="53" t="str">
        <f>IF((Curso[[#This Row],[Estudado]]-30)&lt;$H$2,"",Curso[[#This Row],[Estudado]]-30)</f>
        <v/>
      </c>
      <c r="O2293" s="53" t="str">
        <f>IF((Curso[[#This Row],[Estudado]]-60)&lt;$H$2,"",Curso[[#This Row],[Estudado]]-60)</f>
        <v/>
      </c>
      <c r="P2293" s="53" t="str">
        <f>IF((Curso[[#This Row],[Estudado]]-120)&lt;$H$2,"",Curso[[#This Row],[Estudado]]-120)</f>
        <v/>
      </c>
      <c r="Q2293" s="48"/>
    </row>
    <row r="2294" spans="1:17" x14ac:dyDescent="0.25">
      <c r="A2294" s="44">
        <f t="shared" si="102"/>
        <v>2293</v>
      </c>
      <c r="B2294" s="44" t="s">
        <v>1101</v>
      </c>
      <c r="C2294" s="44" t="s">
        <v>1421</v>
      </c>
      <c r="D2294" s="45">
        <v>0</v>
      </c>
      <c r="E2294" s="44" t="s">
        <v>7</v>
      </c>
      <c r="F2294" s="45">
        <f>Curso[[#This Row],[Tempo]]*$AG$4</f>
        <v>0</v>
      </c>
      <c r="G2294" s="46">
        <f t="shared" si="101"/>
        <v>16.070761329428283</v>
      </c>
      <c r="H2294" s="47">
        <f>_xlfn.XLOOKUP(Curso[[#This Row],[Tempo Progr Acum]],Controle[Tempo Esperado Acum],Controle[Data corrida],,1,1)</f>
        <v>44888</v>
      </c>
      <c r="I2294" s="44"/>
      <c r="J2294" s="48">
        <f ca="1">IF(Curso[[#This Row],[Data Prevista]]&gt;TODAY(),0,IF(Curso[[#This Row],[Data Prevista]]=TODAY(),3,2))</f>
        <v>0</v>
      </c>
      <c r="K2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4" s="53" t="str">
        <f>IF((Curso[[#This Row],[Estudado]]-7)&lt;$H$2,"",Curso[[#This Row],[Estudado]]-7)</f>
        <v/>
      </c>
      <c r="M2294" s="53" t="str">
        <f>IF((Curso[[#This Row],[Estudado]]-15)&lt;$H$2,"",Curso[[#This Row],[Estudado]]-15)</f>
        <v/>
      </c>
      <c r="N2294" s="53" t="str">
        <f>IF((Curso[[#This Row],[Estudado]]-30)&lt;$H$2,"",Curso[[#This Row],[Estudado]]-30)</f>
        <v/>
      </c>
      <c r="O2294" s="53" t="str">
        <f>IF((Curso[[#This Row],[Estudado]]-60)&lt;$H$2,"",Curso[[#This Row],[Estudado]]-60)</f>
        <v/>
      </c>
      <c r="P2294" s="53" t="str">
        <f>IF((Curso[[#This Row],[Estudado]]-120)&lt;$H$2,"",Curso[[#This Row],[Estudado]]-120)</f>
        <v/>
      </c>
      <c r="Q2294" s="48"/>
    </row>
    <row r="2295" spans="1:17" x14ac:dyDescent="0.25">
      <c r="A2295" s="44">
        <f t="shared" si="102"/>
        <v>2294</v>
      </c>
      <c r="B2295" s="44" t="s">
        <v>1101</v>
      </c>
      <c r="C2295" s="44" t="s">
        <v>1422</v>
      </c>
      <c r="D2295" s="45">
        <v>0</v>
      </c>
      <c r="E2295" s="44" t="s">
        <v>7</v>
      </c>
      <c r="F2295" s="45">
        <f>Curso[[#This Row],[Tempo]]*$AG$4</f>
        <v>0</v>
      </c>
      <c r="G2295" s="46">
        <f t="shared" si="101"/>
        <v>16.070761329428283</v>
      </c>
      <c r="H2295" s="47">
        <f>_xlfn.XLOOKUP(Curso[[#This Row],[Tempo Progr Acum]],Controle[Tempo Esperado Acum],Controle[Data corrida],,1,1)</f>
        <v>44888</v>
      </c>
      <c r="I2295" s="44"/>
      <c r="J2295" s="48">
        <f ca="1">IF(Curso[[#This Row],[Data Prevista]]&gt;TODAY(),0,IF(Curso[[#This Row],[Data Prevista]]=TODAY(),3,2))</f>
        <v>0</v>
      </c>
      <c r="K2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5" s="53" t="str">
        <f>IF((Curso[[#This Row],[Estudado]]-7)&lt;$H$2,"",Curso[[#This Row],[Estudado]]-7)</f>
        <v/>
      </c>
      <c r="M2295" s="53" t="str">
        <f>IF((Curso[[#This Row],[Estudado]]-15)&lt;$H$2,"",Curso[[#This Row],[Estudado]]-15)</f>
        <v/>
      </c>
      <c r="N2295" s="53" t="str">
        <f>IF((Curso[[#This Row],[Estudado]]-30)&lt;$H$2,"",Curso[[#This Row],[Estudado]]-30)</f>
        <v/>
      </c>
      <c r="O2295" s="53" t="str">
        <f>IF((Curso[[#This Row],[Estudado]]-60)&lt;$H$2,"",Curso[[#This Row],[Estudado]]-60)</f>
        <v/>
      </c>
      <c r="P2295" s="53" t="str">
        <f>IF((Curso[[#This Row],[Estudado]]-120)&lt;$H$2,"",Curso[[#This Row],[Estudado]]-120)</f>
        <v/>
      </c>
      <c r="Q2295" s="48"/>
    </row>
    <row r="2296" spans="1:17" x14ac:dyDescent="0.25">
      <c r="A2296" s="44">
        <f t="shared" si="102"/>
        <v>2295</v>
      </c>
      <c r="B2296" s="44" t="s">
        <v>1101</v>
      </c>
      <c r="C2296" s="44" t="s">
        <v>1423</v>
      </c>
      <c r="D2296" s="45">
        <v>0</v>
      </c>
      <c r="E2296" s="44" t="s">
        <v>7</v>
      </c>
      <c r="F2296" s="45">
        <f>Curso[[#This Row],[Tempo]]*$AG$4</f>
        <v>0</v>
      </c>
      <c r="G2296" s="46">
        <f t="shared" si="101"/>
        <v>16.070761329428283</v>
      </c>
      <c r="H2296" s="47">
        <f>_xlfn.XLOOKUP(Curso[[#This Row],[Tempo Progr Acum]],Controle[Tempo Esperado Acum],Controle[Data corrida],,1,1)</f>
        <v>44888</v>
      </c>
      <c r="I2296" s="44"/>
      <c r="J2296" s="48">
        <f ca="1">IF(Curso[[#This Row],[Data Prevista]]&gt;TODAY(),0,IF(Curso[[#This Row],[Data Prevista]]=TODAY(),3,2))</f>
        <v>0</v>
      </c>
      <c r="K2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6" s="53" t="str">
        <f>IF((Curso[[#This Row],[Estudado]]-7)&lt;$H$2,"",Curso[[#This Row],[Estudado]]-7)</f>
        <v/>
      </c>
      <c r="M2296" s="53" t="str">
        <f>IF((Curso[[#This Row],[Estudado]]-15)&lt;$H$2,"",Curso[[#This Row],[Estudado]]-15)</f>
        <v/>
      </c>
      <c r="N2296" s="53" t="str">
        <f>IF((Curso[[#This Row],[Estudado]]-30)&lt;$H$2,"",Curso[[#This Row],[Estudado]]-30)</f>
        <v/>
      </c>
      <c r="O2296" s="53" t="str">
        <f>IF((Curso[[#This Row],[Estudado]]-60)&lt;$H$2,"",Curso[[#This Row],[Estudado]]-60)</f>
        <v/>
      </c>
      <c r="P2296" s="53" t="str">
        <f>IF((Curso[[#This Row],[Estudado]]-120)&lt;$H$2,"",Curso[[#This Row],[Estudado]]-120)</f>
        <v/>
      </c>
      <c r="Q2296" s="48"/>
    </row>
    <row r="2297" spans="1:17" x14ac:dyDescent="0.25">
      <c r="A2297" s="44">
        <f t="shared" si="102"/>
        <v>2296</v>
      </c>
      <c r="B2297" s="44" t="s">
        <v>1101</v>
      </c>
      <c r="C2297" s="44" t="s">
        <v>1424</v>
      </c>
      <c r="D2297" s="45">
        <v>4.7916666666666672E-3</v>
      </c>
      <c r="E2297" s="44"/>
      <c r="F2297" s="45">
        <f>Curso[[#This Row],[Tempo]]*$AG$4</f>
        <v>9.5028204262058089E-3</v>
      </c>
      <c r="G2297" s="46">
        <f t="shared" si="101"/>
        <v>16.080264149854489</v>
      </c>
      <c r="H2297" s="47">
        <f>_xlfn.XLOOKUP(Curso[[#This Row],[Tempo Progr Acum]],Controle[Tempo Esperado Acum],Controle[Data corrida],,1,1)</f>
        <v>44888</v>
      </c>
      <c r="I2297" s="44"/>
      <c r="J2297" s="48">
        <f ca="1">IF(Curso[[#This Row],[Data Prevista]]&gt;TODAY(),0,IF(Curso[[#This Row],[Data Prevista]]=TODAY(),3,2))</f>
        <v>0</v>
      </c>
      <c r="K2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7" s="53" t="str">
        <f>IF((Curso[[#This Row],[Estudado]]-7)&lt;$H$2,"",Curso[[#This Row],[Estudado]]-7)</f>
        <v/>
      </c>
      <c r="M2297" s="53" t="str">
        <f>IF((Curso[[#This Row],[Estudado]]-15)&lt;$H$2,"",Curso[[#This Row],[Estudado]]-15)</f>
        <v/>
      </c>
      <c r="N2297" s="53" t="str">
        <f>IF((Curso[[#This Row],[Estudado]]-30)&lt;$H$2,"",Curso[[#This Row],[Estudado]]-30)</f>
        <v/>
      </c>
      <c r="O2297" s="53" t="str">
        <f>IF((Curso[[#This Row],[Estudado]]-60)&lt;$H$2,"",Curso[[#This Row],[Estudado]]-60)</f>
        <v/>
      </c>
      <c r="P2297" s="53" t="str">
        <f>IF((Curso[[#This Row],[Estudado]]-120)&lt;$H$2,"",Curso[[#This Row],[Estudado]]-120)</f>
        <v/>
      </c>
      <c r="Q2297" s="48"/>
    </row>
    <row r="2298" spans="1:17" x14ac:dyDescent="0.25">
      <c r="A2298" s="44">
        <f t="shared" si="102"/>
        <v>2297</v>
      </c>
      <c r="B2298" s="44" t="s">
        <v>1101</v>
      </c>
      <c r="C2298" s="44" t="s">
        <v>1425</v>
      </c>
      <c r="D2298" s="45">
        <v>6.2847222222222228E-3</v>
      </c>
      <c r="E2298" s="44"/>
      <c r="F2298" s="45">
        <f>Curso[[#This Row],[Tempo]]*$AG$4</f>
        <v>1.2463844182197474E-2</v>
      </c>
      <c r="G2298" s="46">
        <f t="shared" si="101"/>
        <v>16.092727994036686</v>
      </c>
      <c r="H2298" s="47">
        <f>_xlfn.XLOOKUP(Curso[[#This Row],[Tempo Progr Acum]],Controle[Tempo Esperado Acum],Controle[Data corrida],,1,1)</f>
        <v>44888</v>
      </c>
      <c r="I2298" s="44"/>
      <c r="J2298" s="48">
        <f ca="1">IF(Curso[[#This Row],[Data Prevista]]&gt;TODAY(),0,IF(Curso[[#This Row],[Data Prevista]]=TODAY(),3,2))</f>
        <v>0</v>
      </c>
      <c r="K2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8" s="53" t="str">
        <f>IF((Curso[[#This Row],[Estudado]]-7)&lt;$H$2,"",Curso[[#This Row],[Estudado]]-7)</f>
        <v/>
      </c>
      <c r="M2298" s="53" t="str">
        <f>IF((Curso[[#This Row],[Estudado]]-15)&lt;$H$2,"",Curso[[#This Row],[Estudado]]-15)</f>
        <v/>
      </c>
      <c r="N2298" s="53" t="str">
        <f>IF((Curso[[#This Row],[Estudado]]-30)&lt;$H$2,"",Curso[[#This Row],[Estudado]]-30)</f>
        <v/>
      </c>
      <c r="O2298" s="53" t="str">
        <f>IF((Curso[[#This Row],[Estudado]]-60)&lt;$H$2,"",Curso[[#This Row],[Estudado]]-60)</f>
        <v/>
      </c>
      <c r="P2298" s="53" t="str">
        <f>IF((Curso[[#This Row],[Estudado]]-120)&lt;$H$2,"",Curso[[#This Row],[Estudado]]-120)</f>
        <v/>
      </c>
      <c r="Q2298" s="48"/>
    </row>
    <row r="2299" spans="1:17" x14ac:dyDescent="0.25">
      <c r="A2299" s="44">
        <f t="shared" si="102"/>
        <v>2298</v>
      </c>
      <c r="B2299" s="44" t="s">
        <v>1101</v>
      </c>
      <c r="C2299" s="44" t="s">
        <v>1426</v>
      </c>
      <c r="D2299" s="45">
        <v>4.4212962962962956E-3</v>
      </c>
      <c r="E2299" s="44"/>
      <c r="F2299" s="45">
        <f>Curso[[#This Row],[Tempo]]*$AG$4</f>
        <v>8.7683029053396578E-3</v>
      </c>
      <c r="G2299" s="46">
        <f t="shared" si="101"/>
        <v>16.101496296942024</v>
      </c>
      <c r="H2299" s="47">
        <f>_xlfn.XLOOKUP(Curso[[#This Row],[Tempo Progr Acum]],Controle[Tempo Esperado Acum],Controle[Data corrida],,1,1)</f>
        <v>44888</v>
      </c>
      <c r="I2299" s="44"/>
      <c r="J2299" s="48">
        <f ca="1">IF(Curso[[#This Row],[Data Prevista]]&gt;TODAY(),0,IF(Curso[[#This Row],[Data Prevista]]=TODAY(),3,2))</f>
        <v>0</v>
      </c>
      <c r="K2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9" s="53" t="str">
        <f>IF((Curso[[#This Row],[Estudado]]-7)&lt;$H$2,"",Curso[[#This Row],[Estudado]]-7)</f>
        <v/>
      </c>
      <c r="M2299" s="53" t="str">
        <f>IF((Curso[[#This Row],[Estudado]]-15)&lt;$H$2,"",Curso[[#This Row],[Estudado]]-15)</f>
        <v/>
      </c>
      <c r="N2299" s="53" t="str">
        <f>IF((Curso[[#This Row],[Estudado]]-30)&lt;$H$2,"",Curso[[#This Row],[Estudado]]-30)</f>
        <v/>
      </c>
      <c r="O2299" s="53" t="str">
        <f>IF((Curso[[#This Row],[Estudado]]-60)&lt;$H$2,"",Curso[[#This Row],[Estudado]]-60)</f>
        <v/>
      </c>
      <c r="P2299" s="53" t="str">
        <f>IF((Curso[[#This Row],[Estudado]]-120)&lt;$H$2,"",Curso[[#This Row],[Estudado]]-120)</f>
        <v/>
      </c>
      <c r="Q2299" s="48"/>
    </row>
    <row r="2300" spans="1:17" x14ac:dyDescent="0.25">
      <c r="A2300" s="44">
        <f t="shared" si="102"/>
        <v>2299</v>
      </c>
      <c r="B2300" s="44" t="s">
        <v>1101</v>
      </c>
      <c r="C2300" s="44" t="s">
        <v>1427</v>
      </c>
      <c r="D2300" s="45">
        <v>6.9560185185185185E-3</v>
      </c>
      <c r="E2300" s="44"/>
      <c r="F2300" s="45">
        <f>Curso[[#This Row],[Tempo]]*$AG$4</f>
        <v>1.3795157188767369E-2</v>
      </c>
      <c r="G2300" s="46">
        <f t="shared" si="101"/>
        <v>16.115291454130791</v>
      </c>
      <c r="H2300" s="47">
        <f>_xlfn.XLOOKUP(Curso[[#This Row],[Tempo Progr Acum]],Controle[Tempo Esperado Acum],Controle[Data corrida],,1,1)</f>
        <v>44888</v>
      </c>
      <c r="I2300" s="44"/>
      <c r="J2300" s="48">
        <f ca="1">IF(Curso[[#This Row],[Data Prevista]]&gt;TODAY(),0,IF(Curso[[#This Row],[Data Prevista]]=TODAY(),3,2))</f>
        <v>0</v>
      </c>
      <c r="K2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0" s="53" t="str">
        <f>IF((Curso[[#This Row],[Estudado]]-7)&lt;$H$2,"",Curso[[#This Row],[Estudado]]-7)</f>
        <v/>
      </c>
      <c r="M2300" s="53" t="str">
        <f>IF((Curso[[#This Row],[Estudado]]-15)&lt;$H$2,"",Curso[[#This Row],[Estudado]]-15)</f>
        <v/>
      </c>
      <c r="N2300" s="53" t="str">
        <f>IF((Curso[[#This Row],[Estudado]]-30)&lt;$H$2,"",Curso[[#This Row],[Estudado]]-30)</f>
        <v/>
      </c>
      <c r="O2300" s="53" t="str">
        <f>IF((Curso[[#This Row],[Estudado]]-60)&lt;$H$2,"",Curso[[#This Row],[Estudado]]-60)</f>
        <v/>
      </c>
      <c r="P2300" s="53" t="str">
        <f>IF((Curso[[#This Row],[Estudado]]-120)&lt;$H$2,"",Curso[[#This Row],[Estudado]]-120)</f>
        <v/>
      </c>
      <c r="Q2300" s="48"/>
    </row>
    <row r="2301" spans="1:17" x14ac:dyDescent="0.25">
      <c r="A2301" s="44">
        <f t="shared" si="102"/>
        <v>2300</v>
      </c>
      <c r="B2301" s="44" t="s">
        <v>1101</v>
      </c>
      <c r="C2301" s="44" t="s">
        <v>1428</v>
      </c>
      <c r="D2301" s="45">
        <v>0</v>
      </c>
      <c r="E2301" s="44" t="s">
        <v>7</v>
      </c>
      <c r="F2301" s="45">
        <f>Curso[[#This Row],[Tempo]]*$AG$4</f>
        <v>0</v>
      </c>
      <c r="G2301" s="46">
        <f t="shared" si="101"/>
        <v>16.115291454130791</v>
      </c>
      <c r="H2301" s="47">
        <f>_xlfn.XLOOKUP(Curso[[#This Row],[Tempo Progr Acum]],Controle[Tempo Esperado Acum],Controle[Data corrida],,1,1)</f>
        <v>44888</v>
      </c>
      <c r="I2301" s="44"/>
      <c r="J2301" s="48">
        <f ca="1">IF(Curso[[#This Row],[Data Prevista]]&gt;TODAY(),0,IF(Curso[[#This Row],[Data Prevista]]=TODAY(),3,2))</f>
        <v>0</v>
      </c>
      <c r="K2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1" s="53" t="str">
        <f>IF((Curso[[#This Row],[Estudado]]-7)&lt;$H$2,"",Curso[[#This Row],[Estudado]]-7)</f>
        <v/>
      </c>
      <c r="M2301" s="53" t="str">
        <f>IF((Curso[[#This Row],[Estudado]]-15)&lt;$H$2,"",Curso[[#This Row],[Estudado]]-15)</f>
        <v/>
      </c>
      <c r="N2301" s="53" t="str">
        <f>IF((Curso[[#This Row],[Estudado]]-30)&lt;$H$2,"",Curso[[#This Row],[Estudado]]-30)</f>
        <v/>
      </c>
      <c r="O2301" s="53" t="str">
        <f>IF((Curso[[#This Row],[Estudado]]-60)&lt;$H$2,"",Curso[[#This Row],[Estudado]]-60)</f>
        <v/>
      </c>
      <c r="P2301" s="53" t="str">
        <f>IF((Curso[[#This Row],[Estudado]]-120)&lt;$H$2,"",Curso[[#This Row],[Estudado]]-120)</f>
        <v/>
      </c>
      <c r="Q2301" s="48"/>
    </row>
    <row r="2302" spans="1:17" x14ac:dyDescent="0.25">
      <c r="A2302" s="44">
        <f t="shared" si="102"/>
        <v>2301</v>
      </c>
      <c r="B2302" s="44" t="s">
        <v>1101</v>
      </c>
      <c r="C2302" s="44" t="s">
        <v>1429</v>
      </c>
      <c r="D2302" s="45">
        <v>0</v>
      </c>
      <c r="E2302" s="44" t="s">
        <v>7</v>
      </c>
      <c r="F2302" s="45">
        <f>Curso[[#This Row],[Tempo]]*$AG$4</f>
        <v>0</v>
      </c>
      <c r="G2302" s="46">
        <f t="shared" si="101"/>
        <v>16.115291454130791</v>
      </c>
      <c r="H2302" s="47">
        <f>_xlfn.XLOOKUP(Curso[[#This Row],[Tempo Progr Acum]],Controle[Tempo Esperado Acum],Controle[Data corrida],,1,1)</f>
        <v>44888</v>
      </c>
      <c r="I2302" s="44"/>
      <c r="J2302" s="48">
        <f ca="1">IF(Curso[[#This Row],[Data Prevista]]&gt;TODAY(),0,IF(Curso[[#This Row],[Data Prevista]]=TODAY(),3,2))</f>
        <v>0</v>
      </c>
      <c r="K2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2" s="53" t="str">
        <f>IF((Curso[[#This Row],[Estudado]]-7)&lt;$H$2,"",Curso[[#This Row],[Estudado]]-7)</f>
        <v/>
      </c>
      <c r="M2302" s="53" t="str">
        <f>IF((Curso[[#This Row],[Estudado]]-15)&lt;$H$2,"",Curso[[#This Row],[Estudado]]-15)</f>
        <v/>
      </c>
      <c r="N2302" s="53" t="str">
        <f>IF((Curso[[#This Row],[Estudado]]-30)&lt;$H$2,"",Curso[[#This Row],[Estudado]]-30)</f>
        <v/>
      </c>
      <c r="O2302" s="53" t="str">
        <f>IF((Curso[[#This Row],[Estudado]]-60)&lt;$H$2,"",Curso[[#This Row],[Estudado]]-60)</f>
        <v/>
      </c>
      <c r="P2302" s="53" t="str">
        <f>IF((Curso[[#This Row],[Estudado]]-120)&lt;$H$2,"",Curso[[#This Row],[Estudado]]-120)</f>
        <v/>
      </c>
      <c r="Q2302" s="48"/>
    </row>
    <row r="2303" spans="1:17" x14ac:dyDescent="0.25">
      <c r="A2303" s="44">
        <f t="shared" si="102"/>
        <v>2302</v>
      </c>
      <c r="B2303" s="44" t="s">
        <v>1101</v>
      </c>
      <c r="C2303" s="44" t="s">
        <v>1430</v>
      </c>
      <c r="D2303" s="45">
        <v>0</v>
      </c>
      <c r="E2303" s="44" t="s">
        <v>7</v>
      </c>
      <c r="F2303" s="45">
        <f>Curso[[#This Row],[Tempo]]*$AG$4</f>
        <v>0</v>
      </c>
      <c r="G2303" s="46">
        <f t="shared" si="101"/>
        <v>16.115291454130791</v>
      </c>
      <c r="H2303" s="47">
        <f>_xlfn.XLOOKUP(Curso[[#This Row],[Tempo Progr Acum]],Controle[Tempo Esperado Acum],Controle[Data corrida],,1,1)</f>
        <v>44888</v>
      </c>
      <c r="I2303" s="44"/>
      <c r="J2303" s="48">
        <f ca="1">IF(Curso[[#This Row],[Data Prevista]]&gt;TODAY(),0,IF(Curso[[#This Row],[Data Prevista]]=TODAY(),3,2))</f>
        <v>0</v>
      </c>
      <c r="K2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3" s="53" t="str">
        <f>IF((Curso[[#This Row],[Estudado]]-7)&lt;$H$2,"",Curso[[#This Row],[Estudado]]-7)</f>
        <v/>
      </c>
      <c r="M2303" s="53" t="str">
        <f>IF((Curso[[#This Row],[Estudado]]-15)&lt;$H$2,"",Curso[[#This Row],[Estudado]]-15)</f>
        <v/>
      </c>
      <c r="N2303" s="53" t="str">
        <f>IF((Curso[[#This Row],[Estudado]]-30)&lt;$H$2,"",Curso[[#This Row],[Estudado]]-30)</f>
        <v/>
      </c>
      <c r="O2303" s="53" t="str">
        <f>IF((Curso[[#This Row],[Estudado]]-60)&lt;$H$2,"",Curso[[#This Row],[Estudado]]-60)</f>
        <v/>
      </c>
      <c r="P2303" s="53" t="str">
        <f>IF((Curso[[#This Row],[Estudado]]-120)&lt;$H$2,"",Curso[[#This Row],[Estudado]]-120)</f>
        <v/>
      </c>
      <c r="Q2303" s="48"/>
    </row>
    <row r="2304" spans="1:17" x14ac:dyDescent="0.25">
      <c r="A2304" s="44">
        <f t="shared" si="102"/>
        <v>2303</v>
      </c>
      <c r="B2304" s="44" t="s">
        <v>1101</v>
      </c>
      <c r="C2304" s="44" t="s">
        <v>1431</v>
      </c>
      <c r="D2304" s="45">
        <v>0</v>
      </c>
      <c r="E2304" s="44" t="s">
        <v>7</v>
      </c>
      <c r="F2304" s="45">
        <f>Curso[[#This Row],[Tempo]]*$AG$4</f>
        <v>0</v>
      </c>
      <c r="G2304" s="46">
        <f t="shared" si="101"/>
        <v>16.115291454130791</v>
      </c>
      <c r="H2304" s="47">
        <f>_xlfn.XLOOKUP(Curso[[#This Row],[Tempo Progr Acum]],Controle[Tempo Esperado Acum],Controle[Data corrida],,1,1)</f>
        <v>44888</v>
      </c>
      <c r="I2304" s="44"/>
      <c r="J2304" s="48">
        <f ca="1">IF(Curso[[#This Row],[Data Prevista]]&gt;TODAY(),0,IF(Curso[[#This Row],[Data Prevista]]=TODAY(),3,2))</f>
        <v>0</v>
      </c>
      <c r="K2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4" s="53" t="str">
        <f>IF((Curso[[#This Row],[Estudado]]-7)&lt;$H$2,"",Curso[[#This Row],[Estudado]]-7)</f>
        <v/>
      </c>
      <c r="M2304" s="53" t="str">
        <f>IF((Curso[[#This Row],[Estudado]]-15)&lt;$H$2,"",Curso[[#This Row],[Estudado]]-15)</f>
        <v/>
      </c>
      <c r="N2304" s="53" t="str">
        <f>IF((Curso[[#This Row],[Estudado]]-30)&lt;$H$2,"",Curso[[#This Row],[Estudado]]-30)</f>
        <v/>
      </c>
      <c r="O2304" s="53" t="str">
        <f>IF((Curso[[#This Row],[Estudado]]-60)&lt;$H$2,"",Curso[[#This Row],[Estudado]]-60)</f>
        <v/>
      </c>
      <c r="P2304" s="53" t="str">
        <f>IF((Curso[[#This Row],[Estudado]]-120)&lt;$H$2,"",Curso[[#This Row],[Estudado]]-120)</f>
        <v/>
      </c>
      <c r="Q2304" s="48"/>
    </row>
    <row r="2305" spans="1:17" x14ac:dyDescent="0.25">
      <c r="A2305" s="44">
        <f t="shared" si="102"/>
        <v>2304</v>
      </c>
      <c r="B2305" s="44" t="s">
        <v>1101</v>
      </c>
      <c r="C2305" s="44" t="s">
        <v>1432</v>
      </c>
      <c r="D2305" s="45">
        <v>0</v>
      </c>
      <c r="E2305" s="44" t="s">
        <v>7</v>
      </c>
      <c r="F2305" s="45">
        <f>Curso[[#This Row],[Tempo]]*$AG$4</f>
        <v>0</v>
      </c>
      <c r="G2305" s="46">
        <f t="shared" si="101"/>
        <v>16.115291454130791</v>
      </c>
      <c r="H2305" s="47">
        <f>_xlfn.XLOOKUP(Curso[[#This Row],[Tempo Progr Acum]],Controle[Tempo Esperado Acum],Controle[Data corrida],,1,1)</f>
        <v>44888</v>
      </c>
      <c r="I2305" s="44"/>
      <c r="J2305" s="48">
        <f ca="1">IF(Curso[[#This Row],[Data Prevista]]&gt;TODAY(),0,IF(Curso[[#This Row],[Data Prevista]]=TODAY(),3,2))</f>
        <v>0</v>
      </c>
      <c r="K2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5" s="53" t="str">
        <f>IF((Curso[[#This Row],[Estudado]]-7)&lt;$H$2,"",Curso[[#This Row],[Estudado]]-7)</f>
        <v/>
      </c>
      <c r="M2305" s="53" t="str">
        <f>IF((Curso[[#This Row],[Estudado]]-15)&lt;$H$2,"",Curso[[#This Row],[Estudado]]-15)</f>
        <v/>
      </c>
      <c r="N2305" s="53" t="str">
        <f>IF((Curso[[#This Row],[Estudado]]-30)&lt;$H$2,"",Curso[[#This Row],[Estudado]]-30)</f>
        <v/>
      </c>
      <c r="O2305" s="53" t="str">
        <f>IF((Curso[[#This Row],[Estudado]]-60)&lt;$H$2,"",Curso[[#This Row],[Estudado]]-60)</f>
        <v/>
      </c>
      <c r="P2305" s="53" t="str">
        <f>IF((Curso[[#This Row],[Estudado]]-120)&lt;$H$2,"",Curso[[#This Row],[Estudado]]-120)</f>
        <v/>
      </c>
      <c r="Q2305" s="48"/>
    </row>
    <row r="2306" spans="1:17" x14ac:dyDescent="0.25">
      <c r="A2306" s="44">
        <f t="shared" si="102"/>
        <v>2305</v>
      </c>
      <c r="B2306" s="44" t="s">
        <v>1101</v>
      </c>
      <c r="C2306" s="44" t="s">
        <v>1433</v>
      </c>
      <c r="D2306" s="45">
        <v>3.1249999999999997E-3</v>
      </c>
      <c r="E2306" s="44"/>
      <c r="F2306" s="45">
        <f>Curso[[#This Row],[Tempo]]*$AG$4</f>
        <v>6.1974915823081352E-3</v>
      </c>
      <c r="G2306" s="46">
        <f t="shared" si="101"/>
        <v>16.1214889457131</v>
      </c>
      <c r="H2306" s="47">
        <f>_xlfn.XLOOKUP(Curso[[#This Row],[Tempo Progr Acum]],Controle[Tempo Esperado Acum],Controle[Data corrida],,1,1)</f>
        <v>44888</v>
      </c>
      <c r="I2306" s="44"/>
      <c r="J2306" s="48">
        <f ca="1">IF(Curso[[#This Row],[Data Prevista]]&gt;TODAY(),0,IF(Curso[[#This Row],[Data Prevista]]=TODAY(),3,2))</f>
        <v>0</v>
      </c>
      <c r="K2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6" s="53" t="str">
        <f>IF((Curso[[#This Row],[Estudado]]-7)&lt;$H$2,"",Curso[[#This Row],[Estudado]]-7)</f>
        <v/>
      </c>
      <c r="M2306" s="53" t="str">
        <f>IF((Curso[[#This Row],[Estudado]]-15)&lt;$H$2,"",Curso[[#This Row],[Estudado]]-15)</f>
        <v/>
      </c>
      <c r="N2306" s="53" t="str">
        <f>IF((Curso[[#This Row],[Estudado]]-30)&lt;$H$2,"",Curso[[#This Row],[Estudado]]-30)</f>
        <v/>
      </c>
      <c r="O2306" s="53" t="str">
        <f>IF((Curso[[#This Row],[Estudado]]-60)&lt;$H$2,"",Curso[[#This Row],[Estudado]]-60)</f>
        <v/>
      </c>
      <c r="P2306" s="53" t="str">
        <f>IF((Curso[[#This Row],[Estudado]]-120)&lt;$H$2,"",Curso[[#This Row],[Estudado]]-120)</f>
        <v/>
      </c>
      <c r="Q2306" s="48"/>
    </row>
    <row r="2307" spans="1:17" x14ac:dyDescent="0.25">
      <c r="A2307" s="44">
        <f t="shared" si="102"/>
        <v>2306</v>
      </c>
      <c r="B2307" s="44" t="s">
        <v>1101</v>
      </c>
      <c r="C2307" s="44" t="s">
        <v>1434</v>
      </c>
      <c r="D2307" s="45">
        <v>4.2013888888888891E-3</v>
      </c>
      <c r="E2307" s="44"/>
      <c r="F2307" s="45">
        <f>Curso[[#This Row],[Tempo]]*$AG$4</f>
        <v>8.3321831273253828E-3</v>
      </c>
      <c r="G2307" s="46">
        <f t="shared" si="101"/>
        <v>16.129821128840426</v>
      </c>
      <c r="H2307" s="47">
        <f>_xlfn.XLOOKUP(Curso[[#This Row],[Tempo Progr Acum]],Controle[Tempo Esperado Acum],Controle[Data corrida],,1,1)</f>
        <v>44888</v>
      </c>
      <c r="I2307" s="44"/>
      <c r="J2307" s="48">
        <f ca="1">IF(Curso[[#This Row],[Data Prevista]]&gt;TODAY(),0,IF(Curso[[#This Row],[Data Prevista]]=TODAY(),3,2))</f>
        <v>0</v>
      </c>
      <c r="K2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7" s="53" t="str">
        <f>IF((Curso[[#This Row],[Estudado]]-7)&lt;$H$2,"",Curso[[#This Row],[Estudado]]-7)</f>
        <v/>
      </c>
      <c r="M2307" s="53" t="str">
        <f>IF((Curso[[#This Row],[Estudado]]-15)&lt;$H$2,"",Curso[[#This Row],[Estudado]]-15)</f>
        <v/>
      </c>
      <c r="N2307" s="53" t="str">
        <f>IF((Curso[[#This Row],[Estudado]]-30)&lt;$H$2,"",Curso[[#This Row],[Estudado]]-30)</f>
        <v/>
      </c>
      <c r="O2307" s="53" t="str">
        <f>IF((Curso[[#This Row],[Estudado]]-60)&lt;$H$2,"",Curso[[#This Row],[Estudado]]-60)</f>
        <v/>
      </c>
      <c r="P2307" s="53" t="str">
        <f>IF((Curso[[#This Row],[Estudado]]-120)&lt;$H$2,"",Curso[[#This Row],[Estudado]]-120)</f>
        <v/>
      </c>
      <c r="Q2307" s="48"/>
    </row>
    <row r="2308" spans="1:17" x14ac:dyDescent="0.25">
      <c r="A2308" s="44">
        <f t="shared" si="102"/>
        <v>2307</v>
      </c>
      <c r="B2308" s="44" t="s">
        <v>1101</v>
      </c>
      <c r="C2308" s="44" t="s">
        <v>1435</v>
      </c>
      <c r="D2308" s="45">
        <v>5.9143518518518521E-3</v>
      </c>
      <c r="E2308" s="44"/>
      <c r="F2308" s="45">
        <f>Curso[[#This Row],[Tempo]]*$AG$4</f>
        <v>1.1729326661331325E-2</v>
      </c>
      <c r="G2308" s="46">
        <f t="shared" ref="G2308:G2371" si="103">F2308+G2307</f>
        <v>16.141550455501758</v>
      </c>
      <c r="H2308" s="47">
        <f>_xlfn.XLOOKUP(Curso[[#This Row],[Tempo Progr Acum]],Controle[Tempo Esperado Acum],Controle[Data corrida],,1,1)</f>
        <v>44888</v>
      </c>
      <c r="I2308" s="44"/>
      <c r="J2308" s="48">
        <f ca="1">IF(Curso[[#This Row],[Data Prevista]]&gt;TODAY(),0,IF(Curso[[#This Row],[Data Prevista]]=TODAY(),3,2))</f>
        <v>0</v>
      </c>
      <c r="K2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8" s="53" t="str">
        <f>IF((Curso[[#This Row],[Estudado]]-7)&lt;$H$2,"",Curso[[#This Row],[Estudado]]-7)</f>
        <v/>
      </c>
      <c r="M2308" s="53" t="str">
        <f>IF((Curso[[#This Row],[Estudado]]-15)&lt;$H$2,"",Curso[[#This Row],[Estudado]]-15)</f>
        <v/>
      </c>
      <c r="N2308" s="53" t="str">
        <f>IF((Curso[[#This Row],[Estudado]]-30)&lt;$H$2,"",Curso[[#This Row],[Estudado]]-30)</f>
        <v/>
      </c>
      <c r="O2308" s="53" t="str">
        <f>IF((Curso[[#This Row],[Estudado]]-60)&lt;$H$2,"",Curso[[#This Row],[Estudado]]-60)</f>
        <v/>
      </c>
      <c r="P2308" s="53" t="str">
        <f>IF((Curso[[#This Row],[Estudado]]-120)&lt;$H$2,"",Curso[[#This Row],[Estudado]]-120)</f>
        <v/>
      </c>
      <c r="Q2308" s="48"/>
    </row>
    <row r="2309" spans="1:17" x14ac:dyDescent="0.25">
      <c r="A2309" s="44">
        <f t="shared" si="102"/>
        <v>2308</v>
      </c>
      <c r="B2309" s="44" t="s">
        <v>1101</v>
      </c>
      <c r="C2309" s="44" t="s">
        <v>1436</v>
      </c>
      <c r="D2309" s="45">
        <v>5.2777777777777771E-3</v>
      </c>
      <c r="E2309" s="44"/>
      <c r="F2309" s="45">
        <f>Curso[[#This Row],[Tempo]]*$AG$4</f>
        <v>1.0466874672342629E-2</v>
      </c>
      <c r="G2309" s="46">
        <f t="shared" si="103"/>
        <v>16.1520173301741</v>
      </c>
      <c r="H2309" s="47">
        <f>_xlfn.XLOOKUP(Curso[[#This Row],[Tempo Progr Acum]],Controle[Tempo Esperado Acum],Controle[Data corrida],,1,1)</f>
        <v>44888</v>
      </c>
      <c r="I2309" s="44"/>
      <c r="J2309" s="48">
        <f ca="1">IF(Curso[[#This Row],[Data Prevista]]&gt;TODAY(),0,IF(Curso[[#This Row],[Data Prevista]]=TODAY(),3,2))</f>
        <v>0</v>
      </c>
      <c r="K2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9" s="53" t="str">
        <f>IF((Curso[[#This Row],[Estudado]]-7)&lt;$H$2,"",Curso[[#This Row],[Estudado]]-7)</f>
        <v/>
      </c>
      <c r="M2309" s="53" t="str">
        <f>IF((Curso[[#This Row],[Estudado]]-15)&lt;$H$2,"",Curso[[#This Row],[Estudado]]-15)</f>
        <v/>
      </c>
      <c r="N2309" s="53" t="str">
        <f>IF((Curso[[#This Row],[Estudado]]-30)&lt;$H$2,"",Curso[[#This Row],[Estudado]]-30)</f>
        <v/>
      </c>
      <c r="O2309" s="53" t="str">
        <f>IF((Curso[[#This Row],[Estudado]]-60)&lt;$H$2,"",Curso[[#This Row],[Estudado]]-60)</f>
        <v/>
      </c>
      <c r="P2309" s="53" t="str">
        <f>IF((Curso[[#This Row],[Estudado]]-120)&lt;$H$2,"",Curso[[#This Row],[Estudado]]-120)</f>
        <v/>
      </c>
      <c r="Q2309" s="48"/>
    </row>
    <row r="2310" spans="1:17" x14ac:dyDescent="0.25">
      <c r="A2310" s="44">
        <f t="shared" ref="A2310:A2373" si="104">A2309+1</f>
        <v>2309</v>
      </c>
      <c r="B2310" s="44" t="s">
        <v>1101</v>
      </c>
      <c r="C2310" s="44" t="s">
        <v>1437</v>
      </c>
      <c r="D2310" s="45">
        <v>4.7106481481481478E-3</v>
      </c>
      <c r="E2310" s="44"/>
      <c r="F2310" s="45">
        <f>Curso[[#This Row],[Tempo]]*$AG$4</f>
        <v>9.3421447185163368E-3</v>
      </c>
      <c r="G2310" s="46">
        <f t="shared" si="103"/>
        <v>16.161359474892617</v>
      </c>
      <c r="H2310" s="47">
        <f>_xlfn.XLOOKUP(Curso[[#This Row],[Tempo Progr Acum]],Controle[Tempo Esperado Acum],Controle[Data corrida],,1,1)</f>
        <v>44889</v>
      </c>
      <c r="I2310" s="44"/>
      <c r="J2310" s="48">
        <f ca="1">IF(Curso[[#This Row],[Data Prevista]]&gt;TODAY(),0,IF(Curso[[#This Row],[Data Prevista]]=TODAY(),3,2))</f>
        <v>0</v>
      </c>
      <c r="K2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0" s="53" t="str">
        <f>IF((Curso[[#This Row],[Estudado]]-7)&lt;$H$2,"",Curso[[#This Row],[Estudado]]-7)</f>
        <v/>
      </c>
      <c r="M2310" s="53" t="str">
        <f>IF((Curso[[#This Row],[Estudado]]-15)&lt;$H$2,"",Curso[[#This Row],[Estudado]]-15)</f>
        <v/>
      </c>
      <c r="N2310" s="53" t="str">
        <f>IF((Curso[[#This Row],[Estudado]]-30)&lt;$H$2,"",Curso[[#This Row],[Estudado]]-30)</f>
        <v/>
      </c>
      <c r="O2310" s="53" t="str">
        <f>IF((Curso[[#This Row],[Estudado]]-60)&lt;$H$2,"",Curso[[#This Row],[Estudado]]-60)</f>
        <v/>
      </c>
      <c r="P2310" s="53" t="str">
        <f>IF((Curso[[#This Row],[Estudado]]-120)&lt;$H$2,"",Curso[[#This Row],[Estudado]]-120)</f>
        <v/>
      </c>
      <c r="Q2310" s="48"/>
    </row>
    <row r="2311" spans="1:17" x14ac:dyDescent="0.25">
      <c r="A2311" s="44">
        <f t="shared" si="104"/>
        <v>2310</v>
      </c>
      <c r="B2311" s="44" t="s">
        <v>1101</v>
      </c>
      <c r="C2311" s="44" t="s">
        <v>1438</v>
      </c>
      <c r="D2311" s="45">
        <v>4.5717592592592589E-3</v>
      </c>
      <c r="E2311" s="44"/>
      <c r="F2311" s="45">
        <f>Curso[[#This Row],[Tempo]]*$AG$4</f>
        <v>9.0667006481915322E-3</v>
      </c>
      <c r="G2311" s="46">
        <f t="shared" si="103"/>
        <v>16.170426175540808</v>
      </c>
      <c r="H2311" s="47">
        <f>_xlfn.XLOOKUP(Curso[[#This Row],[Tempo Progr Acum]],Controle[Tempo Esperado Acum],Controle[Data corrida],,1,1)</f>
        <v>44889</v>
      </c>
      <c r="I2311" s="44"/>
      <c r="J2311" s="48">
        <f ca="1">IF(Curso[[#This Row],[Data Prevista]]&gt;TODAY(),0,IF(Curso[[#This Row],[Data Prevista]]=TODAY(),3,2))</f>
        <v>0</v>
      </c>
      <c r="K2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1" s="53" t="str">
        <f>IF((Curso[[#This Row],[Estudado]]-7)&lt;$H$2,"",Curso[[#This Row],[Estudado]]-7)</f>
        <v/>
      </c>
      <c r="M2311" s="53" t="str">
        <f>IF((Curso[[#This Row],[Estudado]]-15)&lt;$H$2,"",Curso[[#This Row],[Estudado]]-15)</f>
        <v/>
      </c>
      <c r="N2311" s="53" t="str">
        <f>IF((Curso[[#This Row],[Estudado]]-30)&lt;$H$2,"",Curso[[#This Row],[Estudado]]-30)</f>
        <v/>
      </c>
      <c r="O2311" s="53" t="str">
        <f>IF((Curso[[#This Row],[Estudado]]-60)&lt;$H$2,"",Curso[[#This Row],[Estudado]]-60)</f>
        <v/>
      </c>
      <c r="P2311" s="53" t="str">
        <f>IF((Curso[[#This Row],[Estudado]]-120)&lt;$H$2,"",Curso[[#This Row],[Estudado]]-120)</f>
        <v/>
      </c>
      <c r="Q2311" s="48"/>
    </row>
    <row r="2312" spans="1:17" x14ac:dyDescent="0.25">
      <c r="A2312" s="44">
        <f t="shared" si="104"/>
        <v>2311</v>
      </c>
      <c r="B2312" s="44" t="s">
        <v>1101</v>
      </c>
      <c r="C2312" s="44" t="s">
        <v>1439</v>
      </c>
      <c r="D2312" s="45">
        <v>4.7222222222222223E-3</v>
      </c>
      <c r="E2312" s="44"/>
      <c r="F2312" s="45">
        <f>Curso[[#This Row],[Tempo]]*$AG$4</f>
        <v>9.3650983910434048E-3</v>
      </c>
      <c r="G2312" s="46">
        <f t="shared" si="103"/>
        <v>16.179791273931851</v>
      </c>
      <c r="H2312" s="47">
        <f>_xlfn.XLOOKUP(Curso[[#This Row],[Tempo Progr Acum]],Controle[Tempo Esperado Acum],Controle[Data corrida],,1,1)</f>
        <v>44889</v>
      </c>
      <c r="I2312" s="44"/>
      <c r="J2312" s="48">
        <f ca="1">IF(Curso[[#This Row],[Data Prevista]]&gt;TODAY(),0,IF(Curso[[#This Row],[Data Prevista]]=TODAY(),3,2))</f>
        <v>0</v>
      </c>
      <c r="K2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2" s="53" t="str">
        <f>IF((Curso[[#This Row],[Estudado]]-7)&lt;$H$2,"",Curso[[#This Row],[Estudado]]-7)</f>
        <v/>
      </c>
      <c r="M2312" s="53" t="str">
        <f>IF((Curso[[#This Row],[Estudado]]-15)&lt;$H$2,"",Curso[[#This Row],[Estudado]]-15)</f>
        <v/>
      </c>
      <c r="N2312" s="53" t="str">
        <f>IF((Curso[[#This Row],[Estudado]]-30)&lt;$H$2,"",Curso[[#This Row],[Estudado]]-30)</f>
        <v/>
      </c>
      <c r="O2312" s="53" t="str">
        <f>IF((Curso[[#This Row],[Estudado]]-60)&lt;$H$2,"",Curso[[#This Row],[Estudado]]-60)</f>
        <v/>
      </c>
      <c r="P2312" s="53" t="str">
        <f>IF((Curso[[#This Row],[Estudado]]-120)&lt;$H$2,"",Curso[[#This Row],[Estudado]]-120)</f>
        <v/>
      </c>
      <c r="Q2312" s="48"/>
    </row>
    <row r="2313" spans="1:17" x14ac:dyDescent="0.25">
      <c r="A2313" s="44">
        <f t="shared" si="104"/>
        <v>2312</v>
      </c>
      <c r="B2313" s="44" t="s">
        <v>1101</v>
      </c>
      <c r="C2313" s="44" t="s">
        <v>1440</v>
      </c>
      <c r="D2313" s="45">
        <v>4.8379629629629632E-3</v>
      </c>
      <c r="E2313" s="44"/>
      <c r="F2313" s="45">
        <f>Curso[[#This Row],[Tempo]]*$AG$4</f>
        <v>9.5946351163140771E-3</v>
      </c>
      <c r="G2313" s="46">
        <f t="shared" si="103"/>
        <v>16.189385909048166</v>
      </c>
      <c r="H2313" s="47">
        <f>_xlfn.XLOOKUP(Curso[[#This Row],[Tempo Progr Acum]],Controle[Tempo Esperado Acum],Controle[Data corrida],,1,1)</f>
        <v>44889</v>
      </c>
      <c r="I2313" s="44"/>
      <c r="J2313" s="48">
        <f ca="1">IF(Curso[[#This Row],[Data Prevista]]&gt;TODAY(),0,IF(Curso[[#This Row],[Data Prevista]]=TODAY(),3,2))</f>
        <v>0</v>
      </c>
      <c r="K2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3" s="53" t="str">
        <f>IF((Curso[[#This Row],[Estudado]]-7)&lt;$H$2,"",Curso[[#This Row],[Estudado]]-7)</f>
        <v/>
      </c>
      <c r="M2313" s="53" t="str">
        <f>IF((Curso[[#This Row],[Estudado]]-15)&lt;$H$2,"",Curso[[#This Row],[Estudado]]-15)</f>
        <v/>
      </c>
      <c r="N2313" s="53" t="str">
        <f>IF((Curso[[#This Row],[Estudado]]-30)&lt;$H$2,"",Curso[[#This Row],[Estudado]]-30)</f>
        <v/>
      </c>
      <c r="O2313" s="53" t="str">
        <f>IF((Curso[[#This Row],[Estudado]]-60)&lt;$H$2,"",Curso[[#This Row],[Estudado]]-60)</f>
        <v/>
      </c>
      <c r="P2313" s="53" t="str">
        <f>IF((Curso[[#This Row],[Estudado]]-120)&lt;$H$2,"",Curso[[#This Row],[Estudado]]-120)</f>
        <v/>
      </c>
      <c r="Q2313" s="48"/>
    </row>
    <row r="2314" spans="1:17" x14ac:dyDescent="0.25">
      <c r="A2314" s="44">
        <f t="shared" si="104"/>
        <v>2313</v>
      </c>
      <c r="B2314" s="44" t="s">
        <v>1101</v>
      </c>
      <c r="C2314" s="44" t="s">
        <v>1441</v>
      </c>
      <c r="D2314" s="45">
        <v>3.2175925925925926E-3</v>
      </c>
      <c r="E2314" s="44"/>
      <c r="F2314" s="45">
        <f>Curso[[#This Row],[Tempo]]*$AG$4</f>
        <v>6.3811209625246734E-3</v>
      </c>
      <c r="G2314" s="46">
        <f t="shared" si="103"/>
        <v>16.195767030010693</v>
      </c>
      <c r="H2314" s="47">
        <f>_xlfn.XLOOKUP(Curso[[#This Row],[Tempo Progr Acum]],Controle[Tempo Esperado Acum],Controle[Data corrida],,1,1)</f>
        <v>44889</v>
      </c>
      <c r="I2314" s="44"/>
      <c r="J2314" s="48">
        <f ca="1">IF(Curso[[#This Row],[Data Prevista]]&gt;TODAY(),0,IF(Curso[[#This Row],[Data Prevista]]=TODAY(),3,2))</f>
        <v>0</v>
      </c>
      <c r="K2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4" s="53" t="str">
        <f>IF((Curso[[#This Row],[Estudado]]-7)&lt;$H$2,"",Curso[[#This Row],[Estudado]]-7)</f>
        <v/>
      </c>
      <c r="M2314" s="53" t="str">
        <f>IF((Curso[[#This Row],[Estudado]]-15)&lt;$H$2,"",Curso[[#This Row],[Estudado]]-15)</f>
        <v/>
      </c>
      <c r="N2314" s="53" t="str">
        <f>IF((Curso[[#This Row],[Estudado]]-30)&lt;$H$2,"",Curso[[#This Row],[Estudado]]-30)</f>
        <v/>
      </c>
      <c r="O2314" s="53" t="str">
        <f>IF((Curso[[#This Row],[Estudado]]-60)&lt;$H$2,"",Curso[[#This Row],[Estudado]]-60)</f>
        <v/>
      </c>
      <c r="P2314" s="53" t="str">
        <f>IF((Curso[[#This Row],[Estudado]]-120)&lt;$H$2,"",Curso[[#This Row],[Estudado]]-120)</f>
        <v/>
      </c>
      <c r="Q2314" s="48"/>
    </row>
    <row r="2315" spans="1:17" x14ac:dyDescent="0.25">
      <c r="A2315" s="44">
        <f t="shared" si="104"/>
        <v>2314</v>
      </c>
      <c r="B2315" s="44" t="s">
        <v>1101</v>
      </c>
      <c r="C2315" s="44" t="s">
        <v>1442</v>
      </c>
      <c r="D2315" s="45">
        <v>6.9097222222222225E-3</v>
      </c>
      <c r="E2315" s="44"/>
      <c r="F2315" s="45">
        <f>Curso[[#This Row],[Tempo]]*$AG$4</f>
        <v>1.37033424986591E-2</v>
      </c>
      <c r="G2315" s="46">
        <f t="shared" si="103"/>
        <v>16.209470372509351</v>
      </c>
      <c r="H2315" s="47">
        <f>_xlfn.XLOOKUP(Curso[[#This Row],[Tempo Progr Acum]],Controle[Tempo Esperado Acum],Controle[Data corrida],,1,1)</f>
        <v>44889</v>
      </c>
      <c r="I2315" s="44"/>
      <c r="J2315" s="48">
        <f ca="1">IF(Curso[[#This Row],[Data Prevista]]&gt;TODAY(),0,IF(Curso[[#This Row],[Data Prevista]]=TODAY(),3,2))</f>
        <v>0</v>
      </c>
      <c r="K2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5" s="53" t="str">
        <f>IF((Curso[[#This Row],[Estudado]]-7)&lt;$H$2,"",Curso[[#This Row],[Estudado]]-7)</f>
        <v/>
      </c>
      <c r="M2315" s="53" t="str">
        <f>IF((Curso[[#This Row],[Estudado]]-15)&lt;$H$2,"",Curso[[#This Row],[Estudado]]-15)</f>
        <v/>
      </c>
      <c r="N2315" s="53" t="str">
        <f>IF((Curso[[#This Row],[Estudado]]-30)&lt;$H$2,"",Curso[[#This Row],[Estudado]]-30)</f>
        <v/>
      </c>
      <c r="O2315" s="53" t="str">
        <f>IF((Curso[[#This Row],[Estudado]]-60)&lt;$H$2,"",Curso[[#This Row],[Estudado]]-60)</f>
        <v/>
      </c>
      <c r="P2315" s="53" t="str">
        <f>IF((Curso[[#This Row],[Estudado]]-120)&lt;$H$2,"",Curso[[#This Row],[Estudado]]-120)</f>
        <v/>
      </c>
      <c r="Q2315" s="48"/>
    </row>
    <row r="2316" spans="1:17" x14ac:dyDescent="0.25">
      <c r="A2316" s="44">
        <f t="shared" si="104"/>
        <v>2315</v>
      </c>
      <c r="B2316" s="44" t="s">
        <v>1101</v>
      </c>
      <c r="C2316" s="44" t="s">
        <v>1443</v>
      </c>
      <c r="D2316" s="45">
        <v>4.3055555555555555E-3</v>
      </c>
      <c r="E2316" s="44"/>
      <c r="F2316" s="45">
        <f>Curso[[#This Row],[Tempo]]*$AG$4</f>
        <v>8.5387661800689872E-3</v>
      </c>
      <c r="G2316" s="46">
        <f t="shared" si="103"/>
        <v>16.218009138689421</v>
      </c>
      <c r="H2316" s="47">
        <f>_xlfn.XLOOKUP(Curso[[#This Row],[Tempo Progr Acum]],Controle[Tempo Esperado Acum],Controle[Data corrida],,1,1)</f>
        <v>44889</v>
      </c>
      <c r="I2316" s="44"/>
      <c r="J2316" s="48">
        <f ca="1">IF(Curso[[#This Row],[Data Prevista]]&gt;TODAY(),0,IF(Curso[[#This Row],[Data Prevista]]=TODAY(),3,2))</f>
        <v>0</v>
      </c>
      <c r="K2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6" s="53" t="str">
        <f>IF((Curso[[#This Row],[Estudado]]-7)&lt;$H$2,"",Curso[[#This Row],[Estudado]]-7)</f>
        <v/>
      </c>
      <c r="M2316" s="53" t="str">
        <f>IF((Curso[[#This Row],[Estudado]]-15)&lt;$H$2,"",Curso[[#This Row],[Estudado]]-15)</f>
        <v/>
      </c>
      <c r="N2316" s="53" t="str">
        <f>IF((Curso[[#This Row],[Estudado]]-30)&lt;$H$2,"",Curso[[#This Row],[Estudado]]-30)</f>
        <v/>
      </c>
      <c r="O2316" s="53" t="str">
        <f>IF((Curso[[#This Row],[Estudado]]-60)&lt;$H$2,"",Curso[[#This Row],[Estudado]]-60)</f>
        <v/>
      </c>
      <c r="P2316" s="53" t="str">
        <f>IF((Curso[[#This Row],[Estudado]]-120)&lt;$H$2,"",Curso[[#This Row],[Estudado]]-120)</f>
        <v/>
      </c>
      <c r="Q2316" s="48"/>
    </row>
    <row r="2317" spans="1:17" x14ac:dyDescent="0.25">
      <c r="A2317" s="44">
        <f t="shared" si="104"/>
        <v>2316</v>
      </c>
      <c r="B2317" s="44" t="s">
        <v>1101</v>
      </c>
      <c r="C2317" s="44" t="s">
        <v>1444</v>
      </c>
      <c r="D2317" s="45">
        <v>2.1064814814814813E-3</v>
      </c>
      <c r="E2317" s="44"/>
      <c r="F2317" s="45">
        <f>Curso[[#This Row],[Tempo]]*$AG$4</f>
        <v>4.1775683999262245E-3</v>
      </c>
      <c r="G2317" s="46">
        <f t="shared" si="103"/>
        <v>16.222186707089346</v>
      </c>
      <c r="H2317" s="47">
        <f>_xlfn.XLOOKUP(Curso[[#This Row],[Tempo Progr Acum]],Controle[Tempo Esperado Acum],Controle[Data corrida],,1,1)</f>
        <v>44889</v>
      </c>
      <c r="I2317" s="44"/>
      <c r="J2317" s="48">
        <f ca="1">IF(Curso[[#This Row],[Data Prevista]]&gt;TODAY(),0,IF(Curso[[#This Row],[Data Prevista]]=TODAY(),3,2))</f>
        <v>0</v>
      </c>
      <c r="K2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7" s="53" t="str">
        <f>IF((Curso[[#This Row],[Estudado]]-7)&lt;$H$2,"",Curso[[#This Row],[Estudado]]-7)</f>
        <v/>
      </c>
      <c r="M2317" s="53" t="str">
        <f>IF((Curso[[#This Row],[Estudado]]-15)&lt;$H$2,"",Curso[[#This Row],[Estudado]]-15)</f>
        <v/>
      </c>
      <c r="N2317" s="53" t="str">
        <f>IF((Curso[[#This Row],[Estudado]]-30)&lt;$H$2,"",Curso[[#This Row],[Estudado]]-30)</f>
        <v/>
      </c>
      <c r="O2317" s="53" t="str">
        <f>IF((Curso[[#This Row],[Estudado]]-60)&lt;$H$2,"",Curso[[#This Row],[Estudado]]-60)</f>
        <v/>
      </c>
      <c r="P2317" s="53" t="str">
        <f>IF((Curso[[#This Row],[Estudado]]-120)&lt;$H$2,"",Curso[[#This Row],[Estudado]]-120)</f>
        <v/>
      </c>
      <c r="Q2317" s="48"/>
    </row>
    <row r="2318" spans="1:17" x14ac:dyDescent="0.25">
      <c r="A2318" s="44">
        <f t="shared" si="104"/>
        <v>2317</v>
      </c>
      <c r="B2318" s="44" t="s">
        <v>1101</v>
      </c>
      <c r="C2318" s="44" t="s">
        <v>1445</v>
      </c>
      <c r="D2318" s="45">
        <v>5.2314814814814819E-3</v>
      </c>
      <c r="E2318" s="44"/>
      <c r="F2318" s="45">
        <f>Curso[[#This Row],[Tempo]]*$AG$4</f>
        <v>1.0375059982234362E-2</v>
      </c>
      <c r="G2318" s="46">
        <f t="shared" si="103"/>
        <v>16.23256176707158</v>
      </c>
      <c r="H2318" s="47">
        <f>_xlfn.XLOOKUP(Curso[[#This Row],[Tempo Progr Acum]],Controle[Tempo Esperado Acum],Controle[Data corrida],,1,1)</f>
        <v>44889</v>
      </c>
      <c r="I2318" s="44"/>
      <c r="J2318" s="48">
        <f ca="1">IF(Curso[[#This Row],[Data Prevista]]&gt;TODAY(),0,IF(Curso[[#This Row],[Data Prevista]]=TODAY(),3,2))</f>
        <v>0</v>
      </c>
      <c r="K2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8" s="53" t="str">
        <f>IF((Curso[[#This Row],[Estudado]]-7)&lt;$H$2,"",Curso[[#This Row],[Estudado]]-7)</f>
        <v/>
      </c>
      <c r="M2318" s="53" t="str">
        <f>IF((Curso[[#This Row],[Estudado]]-15)&lt;$H$2,"",Curso[[#This Row],[Estudado]]-15)</f>
        <v/>
      </c>
      <c r="N2318" s="53" t="str">
        <f>IF((Curso[[#This Row],[Estudado]]-30)&lt;$H$2,"",Curso[[#This Row],[Estudado]]-30)</f>
        <v/>
      </c>
      <c r="O2318" s="53" t="str">
        <f>IF((Curso[[#This Row],[Estudado]]-60)&lt;$H$2,"",Curso[[#This Row],[Estudado]]-60)</f>
        <v/>
      </c>
      <c r="P2318" s="53" t="str">
        <f>IF((Curso[[#This Row],[Estudado]]-120)&lt;$H$2,"",Curso[[#This Row],[Estudado]]-120)</f>
        <v/>
      </c>
      <c r="Q2318" s="48"/>
    </row>
    <row r="2319" spans="1:17" x14ac:dyDescent="0.25">
      <c r="A2319" s="44">
        <f t="shared" si="104"/>
        <v>2318</v>
      </c>
      <c r="B2319" s="44" t="s">
        <v>1101</v>
      </c>
      <c r="C2319" s="44" t="s">
        <v>1446</v>
      </c>
      <c r="D2319" s="45">
        <v>5.3356481481481484E-3</v>
      </c>
      <c r="E2319" s="44"/>
      <c r="F2319" s="45">
        <f>Curso[[#This Row],[Tempo]]*$AG$4</f>
        <v>1.0581643034977965E-2</v>
      </c>
      <c r="G2319" s="46">
        <f t="shared" si="103"/>
        <v>16.243143410106558</v>
      </c>
      <c r="H2319" s="47">
        <f>_xlfn.XLOOKUP(Curso[[#This Row],[Tempo Progr Acum]],Controle[Tempo Esperado Acum],Controle[Data corrida],,1,1)</f>
        <v>44890</v>
      </c>
      <c r="I2319" s="44"/>
      <c r="J2319" s="48">
        <f ca="1">IF(Curso[[#This Row],[Data Prevista]]&gt;TODAY(),0,IF(Curso[[#This Row],[Data Prevista]]=TODAY(),3,2))</f>
        <v>0</v>
      </c>
      <c r="K2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9" s="53" t="str">
        <f>IF((Curso[[#This Row],[Estudado]]-7)&lt;$H$2,"",Curso[[#This Row],[Estudado]]-7)</f>
        <v/>
      </c>
      <c r="M2319" s="53" t="str">
        <f>IF((Curso[[#This Row],[Estudado]]-15)&lt;$H$2,"",Curso[[#This Row],[Estudado]]-15)</f>
        <v/>
      </c>
      <c r="N2319" s="53" t="str">
        <f>IF((Curso[[#This Row],[Estudado]]-30)&lt;$H$2,"",Curso[[#This Row],[Estudado]]-30)</f>
        <v/>
      </c>
      <c r="O2319" s="53" t="str">
        <f>IF((Curso[[#This Row],[Estudado]]-60)&lt;$H$2,"",Curso[[#This Row],[Estudado]]-60)</f>
        <v/>
      </c>
      <c r="P2319" s="53" t="str">
        <f>IF((Curso[[#This Row],[Estudado]]-120)&lt;$H$2,"",Curso[[#This Row],[Estudado]]-120)</f>
        <v/>
      </c>
      <c r="Q2319" s="48"/>
    </row>
    <row r="2320" spans="1:17" x14ac:dyDescent="0.25">
      <c r="A2320" s="44">
        <f t="shared" si="104"/>
        <v>2319</v>
      </c>
      <c r="B2320" s="44" t="s">
        <v>1101</v>
      </c>
      <c r="C2320" s="44" t="s">
        <v>1447</v>
      </c>
      <c r="D2320" s="45">
        <v>3.0208333333333333E-3</v>
      </c>
      <c r="E2320" s="44"/>
      <c r="F2320" s="45">
        <f>Curso[[#This Row],[Tempo]]*$AG$4</f>
        <v>5.9909085295645308E-3</v>
      </c>
      <c r="G2320" s="46">
        <f t="shared" si="103"/>
        <v>16.249134318636123</v>
      </c>
      <c r="H2320" s="47">
        <f>_xlfn.XLOOKUP(Curso[[#This Row],[Tempo Progr Acum]],Controle[Tempo Esperado Acum],Controle[Data corrida],,1,1)</f>
        <v>44890</v>
      </c>
      <c r="I2320" s="44"/>
      <c r="J2320" s="48">
        <f ca="1">IF(Curso[[#This Row],[Data Prevista]]&gt;TODAY(),0,IF(Curso[[#This Row],[Data Prevista]]=TODAY(),3,2))</f>
        <v>0</v>
      </c>
      <c r="K2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0" s="53" t="str">
        <f>IF((Curso[[#This Row],[Estudado]]-7)&lt;$H$2,"",Curso[[#This Row],[Estudado]]-7)</f>
        <v/>
      </c>
      <c r="M2320" s="53" t="str">
        <f>IF((Curso[[#This Row],[Estudado]]-15)&lt;$H$2,"",Curso[[#This Row],[Estudado]]-15)</f>
        <v/>
      </c>
      <c r="N2320" s="53" t="str">
        <f>IF((Curso[[#This Row],[Estudado]]-30)&lt;$H$2,"",Curso[[#This Row],[Estudado]]-30)</f>
        <v/>
      </c>
      <c r="O2320" s="53" t="str">
        <f>IF((Curso[[#This Row],[Estudado]]-60)&lt;$H$2,"",Curso[[#This Row],[Estudado]]-60)</f>
        <v/>
      </c>
      <c r="P2320" s="53" t="str">
        <f>IF((Curso[[#This Row],[Estudado]]-120)&lt;$H$2,"",Curso[[#This Row],[Estudado]]-120)</f>
        <v/>
      </c>
      <c r="Q2320" s="48"/>
    </row>
    <row r="2321" spans="1:17" x14ac:dyDescent="0.25">
      <c r="A2321" s="44">
        <f t="shared" si="104"/>
        <v>2320</v>
      </c>
      <c r="B2321" s="44" t="s">
        <v>1101</v>
      </c>
      <c r="C2321" s="44" t="s">
        <v>1448</v>
      </c>
      <c r="D2321" s="45">
        <v>2.8935185185185188E-3</v>
      </c>
      <c r="E2321" s="44"/>
      <c r="F2321" s="45">
        <f>Curso[[#This Row],[Tempo]]*$AG$4</f>
        <v>5.7384181317667931E-3</v>
      </c>
      <c r="G2321" s="46">
        <f t="shared" si="103"/>
        <v>16.25487273676789</v>
      </c>
      <c r="H2321" s="47">
        <f>_xlfn.XLOOKUP(Curso[[#This Row],[Tempo Progr Acum]],Controle[Tempo Esperado Acum],Controle[Data corrida],,1,1)</f>
        <v>44890</v>
      </c>
      <c r="I2321" s="44"/>
      <c r="J2321" s="48">
        <f ca="1">IF(Curso[[#This Row],[Data Prevista]]&gt;TODAY(),0,IF(Curso[[#This Row],[Data Prevista]]=TODAY(),3,2))</f>
        <v>0</v>
      </c>
      <c r="K2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1" s="53" t="str">
        <f>IF((Curso[[#This Row],[Estudado]]-7)&lt;$H$2,"",Curso[[#This Row],[Estudado]]-7)</f>
        <v/>
      </c>
      <c r="M2321" s="53" t="str">
        <f>IF((Curso[[#This Row],[Estudado]]-15)&lt;$H$2,"",Curso[[#This Row],[Estudado]]-15)</f>
        <v/>
      </c>
      <c r="N2321" s="53" t="str">
        <f>IF((Curso[[#This Row],[Estudado]]-30)&lt;$H$2,"",Curso[[#This Row],[Estudado]]-30)</f>
        <v/>
      </c>
      <c r="O2321" s="53" t="str">
        <f>IF((Curso[[#This Row],[Estudado]]-60)&lt;$H$2,"",Curso[[#This Row],[Estudado]]-60)</f>
        <v/>
      </c>
      <c r="P2321" s="53" t="str">
        <f>IF((Curso[[#This Row],[Estudado]]-120)&lt;$H$2,"",Curso[[#This Row],[Estudado]]-120)</f>
        <v/>
      </c>
      <c r="Q2321" s="48"/>
    </row>
    <row r="2322" spans="1:17" x14ac:dyDescent="0.25">
      <c r="A2322" s="44">
        <f t="shared" si="104"/>
        <v>2321</v>
      </c>
      <c r="B2322" s="44" t="s">
        <v>1101</v>
      </c>
      <c r="C2322" s="44" t="s">
        <v>1449</v>
      </c>
      <c r="D2322" s="45">
        <v>2.2106481481481478E-3</v>
      </c>
      <c r="E2322" s="44"/>
      <c r="F2322" s="45">
        <f>Curso[[#This Row],[Tempo]]*$AG$4</f>
        <v>4.3841514526698289E-3</v>
      </c>
      <c r="G2322" s="46">
        <f t="shared" si="103"/>
        <v>16.259256888220559</v>
      </c>
      <c r="H2322" s="47">
        <f>_xlfn.XLOOKUP(Curso[[#This Row],[Tempo Progr Acum]],Controle[Tempo Esperado Acum],Controle[Data corrida],,1,1)</f>
        <v>44890</v>
      </c>
      <c r="I2322" s="44"/>
      <c r="J2322" s="48">
        <f ca="1">IF(Curso[[#This Row],[Data Prevista]]&gt;TODAY(),0,IF(Curso[[#This Row],[Data Prevista]]=TODAY(),3,2))</f>
        <v>0</v>
      </c>
      <c r="K2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2" s="53" t="str">
        <f>IF((Curso[[#This Row],[Estudado]]-7)&lt;$H$2,"",Curso[[#This Row],[Estudado]]-7)</f>
        <v/>
      </c>
      <c r="M2322" s="53" t="str">
        <f>IF((Curso[[#This Row],[Estudado]]-15)&lt;$H$2,"",Curso[[#This Row],[Estudado]]-15)</f>
        <v/>
      </c>
      <c r="N2322" s="53" t="str">
        <f>IF((Curso[[#This Row],[Estudado]]-30)&lt;$H$2,"",Curso[[#This Row],[Estudado]]-30)</f>
        <v/>
      </c>
      <c r="O2322" s="53" t="str">
        <f>IF((Curso[[#This Row],[Estudado]]-60)&lt;$H$2,"",Curso[[#This Row],[Estudado]]-60)</f>
        <v/>
      </c>
      <c r="P2322" s="53" t="str">
        <f>IF((Curso[[#This Row],[Estudado]]-120)&lt;$H$2,"",Curso[[#This Row],[Estudado]]-120)</f>
        <v/>
      </c>
      <c r="Q2322" s="48"/>
    </row>
    <row r="2323" spans="1:17" x14ac:dyDescent="0.25">
      <c r="A2323" s="44">
        <f t="shared" si="104"/>
        <v>2322</v>
      </c>
      <c r="B2323" s="44" t="s">
        <v>1101</v>
      </c>
      <c r="C2323" s="44" t="s">
        <v>1450</v>
      </c>
      <c r="D2323" s="45">
        <v>3.645833333333333E-3</v>
      </c>
      <c r="E2323" s="44"/>
      <c r="F2323" s="45">
        <f>Curso[[#This Row],[Tempo]]*$AG$4</f>
        <v>7.230406846026158E-3</v>
      </c>
      <c r="G2323" s="46">
        <f t="shared" si="103"/>
        <v>16.266487295066586</v>
      </c>
      <c r="H2323" s="47">
        <f>_xlfn.XLOOKUP(Curso[[#This Row],[Tempo Progr Acum]],Controle[Tempo Esperado Acum],Controle[Data corrida],,1,1)</f>
        <v>44890</v>
      </c>
      <c r="I2323" s="44"/>
      <c r="J2323" s="48">
        <f ca="1">IF(Curso[[#This Row],[Data Prevista]]&gt;TODAY(),0,IF(Curso[[#This Row],[Data Prevista]]=TODAY(),3,2))</f>
        <v>0</v>
      </c>
      <c r="K2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3" s="53" t="str">
        <f>IF((Curso[[#This Row],[Estudado]]-7)&lt;$H$2,"",Curso[[#This Row],[Estudado]]-7)</f>
        <v/>
      </c>
      <c r="M2323" s="53" t="str">
        <f>IF((Curso[[#This Row],[Estudado]]-15)&lt;$H$2,"",Curso[[#This Row],[Estudado]]-15)</f>
        <v/>
      </c>
      <c r="N2323" s="53" t="str">
        <f>IF((Curso[[#This Row],[Estudado]]-30)&lt;$H$2,"",Curso[[#This Row],[Estudado]]-30)</f>
        <v/>
      </c>
      <c r="O2323" s="53" t="str">
        <f>IF((Curso[[#This Row],[Estudado]]-60)&lt;$H$2,"",Curso[[#This Row],[Estudado]]-60)</f>
        <v/>
      </c>
      <c r="P2323" s="53" t="str">
        <f>IF((Curso[[#This Row],[Estudado]]-120)&lt;$H$2,"",Curso[[#This Row],[Estudado]]-120)</f>
        <v/>
      </c>
      <c r="Q2323" s="48"/>
    </row>
    <row r="2324" spans="1:17" x14ac:dyDescent="0.25">
      <c r="A2324" s="44">
        <f t="shared" si="104"/>
        <v>2323</v>
      </c>
      <c r="B2324" s="44" t="s">
        <v>1101</v>
      </c>
      <c r="C2324" s="44" t="s">
        <v>1451</v>
      </c>
      <c r="D2324" s="45">
        <v>3.1249999999999997E-3</v>
      </c>
      <c r="E2324" s="44"/>
      <c r="F2324" s="45">
        <f>Curso[[#This Row],[Tempo]]*$AG$4</f>
        <v>6.1974915823081352E-3</v>
      </c>
      <c r="G2324" s="46">
        <f t="shared" si="103"/>
        <v>16.272684786648895</v>
      </c>
      <c r="H2324" s="47">
        <f>_xlfn.XLOOKUP(Curso[[#This Row],[Tempo Progr Acum]],Controle[Tempo Esperado Acum],Controle[Data corrida],,1,1)</f>
        <v>44890</v>
      </c>
      <c r="I2324" s="44"/>
      <c r="J2324" s="48">
        <f ca="1">IF(Curso[[#This Row],[Data Prevista]]&gt;TODAY(),0,IF(Curso[[#This Row],[Data Prevista]]=TODAY(),3,2))</f>
        <v>0</v>
      </c>
      <c r="K2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4" s="53" t="str">
        <f>IF((Curso[[#This Row],[Estudado]]-7)&lt;$H$2,"",Curso[[#This Row],[Estudado]]-7)</f>
        <v/>
      </c>
      <c r="M2324" s="53" t="str">
        <f>IF((Curso[[#This Row],[Estudado]]-15)&lt;$H$2,"",Curso[[#This Row],[Estudado]]-15)</f>
        <v/>
      </c>
      <c r="N2324" s="53" t="str">
        <f>IF((Curso[[#This Row],[Estudado]]-30)&lt;$H$2,"",Curso[[#This Row],[Estudado]]-30)</f>
        <v/>
      </c>
      <c r="O2324" s="53" t="str">
        <f>IF((Curso[[#This Row],[Estudado]]-60)&lt;$H$2,"",Curso[[#This Row],[Estudado]]-60)</f>
        <v/>
      </c>
      <c r="P2324" s="53" t="str">
        <f>IF((Curso[[#This Row],[Estudado]]-120)&lt;$H$2,"",Curso[[#This Row],[Estudado]]-120)</f>
        <v/>
      </c>
      <c r="Q2324" s="48"/>
    </row>
    <row r="2325" spans="1:17" x14ac:dyDescent="0.25">
      <c r="A2325" s="44">
        <f t="shared" si="104"/>
        <v>2324</v>
      </c>
      <c r="B2325" s="44" t="s">
        <v>1101</v>
      </c>
      <c r="C2325" s="44" t="s">
        <v>1452</v>
      </c>
      <c r="D2325" s="45">
        <v>2.8240740740740739E-3</v>
      </c>
      <c r="E2325" s="44"/>
      <c r="F2325" s="45">
        <f>Curso[[#This Row],[Tempo]]*$AG$4</f>
        <v>5.600696096604389E-3</v>
      </c>
      <c r="G2325" s="46">
        <f t="shared" si="103"/>
        <v>16.278285482745499</v>
      </c>
      <c r="H2325" s="47">
        <f>_xlfn.XLOOKUP(Curso[[#This Row],[Tempo Progr Acum]],Controle[Tempo Esperado Acum],Controle[Data corrida],,1,1)</f>
        <v>44890</v>
      </c>
      <c r="I2325" s="44"/>
      <c r="J2325" s="48">
        <f ca="1">IF(Curso[[#This Row],[Data Prevista]]&gt;TODAY(),0,IF(Curso[[#This Row],[Data Prevista]]=TODAY(),3,2))</f>
        <v>0</v>
      </c>
      <c r="K2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5" s="53" t="str">
        <f>IF((Curso[[#This Row],[Estudado]]-7)&lt;$H$2,"",Curso[[#This Row],[Estudado]]-7)</f>
        <v/>
      </c>
      <c r="M2325" s="53" t="str">
        <f>IF((Curso[[#This Row],[Estudado]]-15)&lt;$H$2,"",Curso[[#This Row],[Estudado]]-15)</f>
        <v/>
      </c>
      <c r="N2325" s="53" t="str">
        <f>IF((Curso[[#This Row],[Estudado]]-30)&lt;$H$2,"",Curso[[#This Row],[Estudado]]-30)</f>
        <v/>
      </c>
      <c r="O2325" s="53" t="str">
        <f>IF((Curso[[#This Row],[Estudado]]-60)&lt;$H$2,"",Curso[[#This Row],[Estudado]]-60)</f>
        <v/>
      </c>
      <c r="P2325" s="53" t="str">
        <f>IF((Curso[[#This Row],[Estudado]]-120)&lt;$H$2,"",Curso[[#This Row],[Estudado]]-120)</f>
        <v/>
      </c>
      <c r="Q2325" s="48"/>
    </row>
    <row r="2326" spans="1:17" x14ac:dyDescent="0.25">
      <c r="A2326" s="44">
        <f t="shared" si="104"/>
        <v>2325</v>
      </c>
      <c r="B2326" s="44" t="s">
        <v>1101</v>
      </c>
      <c r="C2326" s="44" t="s">
        <v>1453</v>
      </c>
      <c r="D2326" s="45">
        <v>5.6944444444444438E-3</v>
      </c>
      <c r="E2326" s="44"/>
      <c r="F2326" s="45">
        <f>Curso[[#This Row],[Tempo]]*$AG$4</f>
        <v>1.1293206883317046E-2</v>
      </c>
      <c r="G2326" s="46">
        <f t="shared" si="103"/>
        <v>16.289578689628815</v>
      </c>
      <c r="H2326" s="47">
        <f>_xlfn.XLOOKUP(Curso[[#This Row],[Tempo Progr Acum]],Controle[Tempo Esperado Acum],Controle[Data corrida],,1,1)</f>
        <v>44890</v>
      </c>
      <c r="I2326" s="44"/>
      <c r="J2326" s="48">
        <f ca="1">IF(Curso[[#This Row],[Data Prevista]]&gt;TODAY(),0,IF(Curso[[#This Row],[Data Prevista]]=TODAY(),3,2))</f>
        <v>0</v>
      </c>
      <c r="K2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6" s="53" t="str">
        <f>IF((Curso[[#This Row],[Estudado]]-7)&lt;$H$2,"",Curso[[#This Row],[Estudado]]-7)</f>
        <v/>
      </c>
      <c r="M2326" s="53" t="str">
        <f>IF((Curso[[#This Row],[Estudado]]-15)&lt;$H$2,"",Curso[[#This Row],[Estudado]]-15)</f>
        <v/>
      </c>
      <c r="N2326" s="53" t="str">
        <f>IF((Curso[[#This Row],[Estudado]]-30)&lt;$H$2,"",Curso[[#This Row],[Estudado]]-30)</f>
        <v/>
      </c>
      <c r="O2326" s="53" t="str">
        <f>IF((Curso[[#This Row],[Estudado]]-60)&lt;$H$2,"",Curso[[#This Row],[Estudado]]-60)</f>
        <v/>
      </c>
      <c r="P2326" s="53" t="str">
        <f>IF((Curso[[#This Row],[Estudado]]-120)&lt;$H$2,"",Curso[[#This Row],[Estudado]]-120)</f>
        <v/>
      </c>
      <c r="Q2326" s="48"/>
    </row>
    <row r="2327" spans="1:17" x14ac:dyDescent="0.25">
      <c r="A2327" s="44">
        <f t="shared" si="104"/>
        <v>2326</v>
      </c>
      <c r="B2327" s="44" t="s">
        <v>1101</v>
      </c>
      <c r="C2327" s="44" t="s">
        <v>1454</v>
      </c>
      <c r="D2327" s="45">
        <v>1.3888888888888889E-3</v>
      </c>
      <c r="E2327" s="44"/>
      <c r="F2327" s="45">
        <f>Curso[[#This Row],[Tempo]]*$AG$4</f>
        <v>2.7544407032480604E-3</v>
      </c>
      <c r="G2327" s="46">
        <f t="shared" si="103"/>
        <v>16.292333130332064</v>
      </c>
      <c r="H2327" s="47">
        <f>_xlfn.XLOOKUP(Curso[[#This Row],[Tempo Progr Acum]],Controle[Tempo Esperado Acum],Controle[Data corrida],,1,1)</f>
        <v>44890</v>
      </c>
      <c r="I2327" s="44"/>
      <c r="J2327" s="48">
        <f ca="1">IF(Curso[[#This Row],[Data Prevista]]&gt;TODAY(),0,IF(Curso[[#This Row],[Data Prevista]]=TODAY(),3,2))</f>
        <v>0</v>
      </c>
      <c r="K2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7" s="53" t="str">
        <f>IF((Curso[[#This Row],[Estudado]]-7)&lt;$H$2,"",Curso[[#This Row],[Estudado]]-7)</f>
        <v/>
      </c>
      <c r="M2327" s="53" t="str">
        <f>IF((Curso[[#This Row],[Estudado]]-15)&lt;$H$2,"",Curso[[#This Row],[Estudado]]-15)</f>
        <v/>
      </c>
      <c r="N2327" s="53" t="str">
        <f>IF((Curso[[#This Row],[Estudado]]-30)&lt;$H$2,"",Curso[[#This Row],[Estudado]]-30)</f>
        <v/>
      </c>
      <c r="O2327" s="53" t="str">
        <f>IF((Curso[[#This Row],[Estudado]]-60)&lt;$H$2,"",Curso[[#This Row],[Estudado]]-60)</f>
        <v/>
      </c>
      <c r="P2327" s="53" t="str">
        <f>IF((Curso[[#This Row],[Estudado]]-120)&lt;$H$2,"",Curso[[#This Row],[Estudado]]-120)</f>
        <v/>
      </c>
      <c r="Q2327" s="48"/>
    </row>
    <row r="2328" spans="1:17" x14ac:dyDescent="0.25">
      <c r="A2328" s="44">
        <f t="shared" si="104"/>
        <v>2327</v>
      </c>
      <c r="B2328" s="44" t="s">
        <v>1101</v>
      </c>
      <c r="C2328" s="44" t="s">
        <v>1455</v>
      </c>
      <c r="D2328" s="45">
        <v>2.0138888888888888E-3</v>
      </c>
      <c r="E2328" s="44"/>
      <c r="F2328" s="45">
        <f>Curso[[#This Row],[Tempo]]*$AG$4</f>
        <v>3.9939390197096872E-3</v>
      </c>
      <c r="G2328" s="46">
        <f t="shared" si="103"/>
        <v>16.296327069351776</v>
      </c>
      <c r="H2328" s="47">
        <f>_xlfn.XLOOKUP(Curso[[#This Row],[Tempo Progr Acum]],Controle[Tempo Esperado Acum],Controle[Data corrida],,1,1)</f>
        <v>44890</v>
      </c>
      <c r="I2328" s="44"/>
      <c r="J2328" s="48">
        <f ca="1">IF(Curso[[#This Row],[Data Prevista]]&gt;TODAY(),0,IF(Curso[[#This Row],[Data Prevista]]=TODAY(),3,2))</f>
        <v>0</v>
      </c>
      <c r="K2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8" s="53" t="str">
        <f>IF((Curso[[#This Row],[Estudado]]-7)&lt;$H$2,"",Curso[[#This Row],[Estudado]]-7)</f>
        <v/>
      </c>
      <c r="M2328" s="53" t="str">
        <f>IF((Curso[[#This Row],[Estudado]]-15)&lt;$H$2,"",Curso[[#This Row],[Estudado]]-15)</f>
        <v/>
      </c>
      <c r="N2328" s="53" t="str">
        <f>IF((Curso[[#This Row],[Estudado]]-30)&lt;$H$2,"",Curso[[#This Row],[Estudado]]-30)</f>
        <v/>
      </c>
      <c r="O2328" s="53" t="str">
        <f>IF((Curso[[#This Row],[Estudado]]-60)&lt;$H$2,"",Curso[[#This Row],[Estudado]]-60)</f>
        <v/>
      </c>
      <c r="P2328" s="53" t="str">
        <f>IF((Curso[[#This Row],[Estudado]]-120)&lt;$H$2,"",Curso[[#This Row],[Estudado]]-120)</f>
        <v/>
      </c>
      <c r="Q2328" s="48"/>
    </row>
    <row r="2329" spans="1:17" x14ac:dyDescent="0.25">
      <c r="A2329" s="44">
        <f t="shared" si="104"/>
        <v>2328</v>
      </c>
      <c r="B2329" s="44" t="s">
        <v>1101</v>
      </c>
      <c r="C2329" s="44" t="s">
        <v>1456</v>
      </c>
      <c r="D2329" s="45">
        <v>4.1319444444444442E-3</v>
      </c>
      <c r="E2329" s="44"/>
      <c r="F2329" s="45">
        <f>Curso[[#This Row],[Tempo]]*$AG$4</f>
        <v>8.1944610921629787E-3</v>
      </c>
      <c r="G2329" s="46">
        <f t="shared" si="103"/>
        <v>16.304521530443939</v>
      </c>
      <c r="H2329" s="47">
        <f>_xlfn.XLOOKUP(Curso[[#This Row],[Tempo Progr Acum]],Controle[Tempo Esperado Acum],Controle[Data corrida],,1,1)</f>
        <v>44890</v>
      </c>
      <c r="I2329" s="44"/>
      <c r="J2329" s="48">
        <f ca="1">IF(Curso[[#This Row],[Data Prevista]]&gt;TODAY(),0,IF(Curso[[#This Row],[Data Prevista]]=TODAY(),3,2))</f>
        <v>0</v>
      </c>
      <c r="K2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9" s="53" t="str">
        <f>IF((Curso[[#This Row],[Estudado]]-7)&lt;$H$2,"",Curso[[#This Row],[Estudado]]-7)</f>
        <v/>
      </c>
      <c r="M2329" s="53" t="str">
        <f>IF((Curso[[#This Row],[Estudado]]-15)&lt;$H$2,"",Curso[[#This Row],[Estudado]]-15)</f>
        <v/>
      </c>
      <c r="N2329" s="53" t="str">
        <f>IF((Curso[[#This Row],[Estudado]]-30)&lt;$H$2,"",Curso[[#This Row],[Estudado]]-30)</f>
        <v/>
      </c>
      <c r="O2329" s="53" t="str">
        <f>IF((Curso[[#This Row],[Estudado]]-60)&lt;$H$2,"",Curso[[#This Row],[Estudado]]-60)</f>
        <v/>
      </c>
      <c r="P2329" s="53" t="str">
        <f>IF((Curso[[#This Row],[Estudado]]-120)&lt;$H$2,"",Curso[[#This Row],[Estudado]]-120)</f>
        <v/>
      </c>
      <c r="Q2329" s="48"/>
    </row>
    <row r="2330" spans="1:17" x14ac:dyDescent="0.25">
      <c r="A2330" s="44">
        <f t="shared" si="104"/>
        <v>2329</v>
      </c>
      <c r="B2330" s="44" t="s">
        <v>1101</v>
      </c>
      <c r="C2330" s="44" t="s">
        <v>1457</v>
      </c>
      <c r="D2330" s="45">
        <v>0</v>
      </c>
      <c r="E2330" s="44" t="s">
        <v>7</v>
      </c>
      <c r="F2330" s="45">
        <f>Curso[[#This Row],[Tempo]]*$AG$4</f>
        <v>0</v>
      </c>
      <c r="G2330" s="46">
        <f t="shared" si="103"/>
        <v>16.304521530443939</v>
      </c>
      <c r="H2330" s="47">
        <f>_xlfn.XLOOKUP(Curso[[#This Row],[Tempo Progr Acum]],Controle[Tempo Esperado Acum],Controle[Data corrida],,1,1)</f>
        <v>44890</v>
      </c>
      <c r="I2330" s="44"/>
      <c r="J2330" s="48">
        <f ca="1">IF(Curso[[#This Row],[Data Prevista]]&gt;TODAY(),0,IF(Curso[[#This Row],[Data Prevista]]=TODAY(),3,2))</f>
        <v>0</v>
      </c>
      <c r="K2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0" s="53" t="str">
        <f>IF((Curso[[#This Row],[Estudado]]-7)&lt;$H$2,"",Curso[[#This Row],[Estudado]]-7)</f>
        <v/>
      </c>
      <c r="M2330" s="53" t="str">
        <f>IF((Curso[[#This Row],[Estudado]]-15)&lt;$H$2,"",Curso[[#This Row],[Estudado]]-15)</f>
        <v/>
      </c>
      <c r="N2330" s="53" t="str">
        <f>IF((Curso[[#This Row],[Estudado]]-30)&lt;$H$2,"",Curso[[#This Row],[Estudado]]-30)</f>
        <v/>
      </c>
      <c r="O2330" s="53" t="str">
        <f>IF((Curso[[#This Row],[Estudado]]-60)&lt;$H$2,"",Curso[[#This Row],[Estudado]]-60)</f>
        <v/>
      </c>
      <c r="P2330" s="53" t="str">
        <f>IF((Curso[[#This Row],[Estudado]]-120)&lt;$H$2,"",Curso[[#This Row],[Estudado]]-120)</f>
        <v/>
      </c>
      <c r="Q2330" s="48"/>
    </row>
    <row r="2331" spans="1:17" x14ac:dyDescent="0.25">
      <c r="A2331" s="44">
        <f t="shared" si="104"/>
        <v>2330</v>
      </c>
      <c r="B2331" s="44" t="s">
        <v>1101</v>
      </c>
      <c r="C2331" s="44" t="s">
        <v>1458</v>
      </c>
      <c r="D2331" s="45">
        <v>0</v>
      </c>
      <c r="E2331" s="44" t="s">
        <v>7</v>
      </c>
      <c r="F2331" s="45">
        <f>Curso[[#This Row],[Tempo]]*$AG$4</f>
        <v>0</v>
      </c>
      <c r="G2331" s="46">
        <f t="shared" si="103"/>
        <v>16.304521530443939</v>
      </c>
      <c r="H2331" s="47">
        <f>_xlfn.XLOOKUP(Curso[[#This Row],[Tempo Progr Acum]],Controle[Tempo Esperado Acum],Controle[Data corrida],,1,1)</f>
        <v>44890</v>
      </c>
      <c r="I2331" s="44"/>
      <c r="J2331" s="48">
        <f ca="1">IF(Curso[[#This Row],[Data Prevista]]&gt;TODAY(),0,IF(Curso[[#This Row],[Data Prevista]]=TODAY(),3,2))</f>
        <v>0</v>
      </c>
      <c r="K2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1" s="53" t="str">
        <f>IF((Curso[[#This Row],[Estudado]]-7)&lt;$H$2,"",Curso[[#This Row],[Estudado]]-7)</f>
        <v/>
      </c>
      <c r="M2331" s="53" t="str">
        <f>IF((Curso[[#This Row],[Estudado]]-15)&lt;$H$2,"",Curso[[#This Row],[Estudado]]-15)</f>
        <v/>
      </c>
      <c r="N2331" s="53" t="str">
        <f>IF((Curso[[#This Row],[Estudado]]-30)&lt;$H$2,"",Curso[[#This Row],[Estudado]]-30)</f>
        <v/>
      </c>
      <c r="O2331" s="53" t="str">
        <f>IF((Curso[[#This Row],[Estudado]]-60)&lt;$H$2,"",Curso[[#This Row],[Estudado]]-60)</f>
        <v/>
      </c>
      <c r="P2331" s="53" t="str">
        <f>IF((Curso[[#This Row],[Estudado]]-120)&lt;$H$2,"",Curso[[#This Row],[Estudado]]-120)</f>
        <v/>
      </c>
      <c r="Q2331" s="48"/>
    </row>
    <row r="2332" spans="1:17" x14ac:dyDescent="0.25">
      <c r="A2332" s="44">
        <f t="shared" si="104"/>
        <v>2331</v>
      </c>
      <c r="B2332" s="44" t="s">
        <v>1101</v>
      </c>
      <c r="C2332" s="44" t="s">
        <v>1459</v>
      </c>
      <c r="D2332" s="45">
        <v>0</v>
      </c>
      <c r="E2332" s="44" t="s">
        <v>7</v>
      </c>
      <c r="F2332" s="45">
        <f>Curso[[#This Row],[Tempo]]*$AG$4</f>
        <v>0</v>
      </c>
      <c r="G2332" s="46">
        <f t="shared" si="103"/>
        <v>16.304521530443939</v>
      </c>
      <c r="H2332" s="47">
        <f>_xlfn.XLOOKUP(Curso[[#This Row],[Tempo Progr Acum]],Controle[Tempo Esperado Acum],Controle[Data corrida],,1,1)</f>
        <v>44890</v>
      </c>
      <c r="I2332" s="44"/>
      <c r="J2332" s="48">
        <f ca="1">IF(Curso[[#This Row],[Data Prevista]]&gt;TODAY(),0,IF(Curso[[#This Row],[Data Prevista]]=TODAY(),3,2))</f>
        <v>0</v>
      </c>
      <c r="K2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2" s="53" t="str">
        <f>IF((Curso[[#This Row],[Estudado]]-7)&lt;$H$2,"",Curso[[#This Row],[Estudado]]-7)</f>
        <v/>
      </c>
      <c r="M2332" s="53" t="str">
        <f>IF((Curso[[#This Row],[Estudado]]-15)&lt;$H$2,"",Curso[[#This Row],[Estudado]]-15)</f>
        <v/>
      </c>
      <c r="N2332" s="53" t="str">
        <f>IF((Curso[[#This Row],[Estudado]]-30)&lt;$H$2,"",Curso[[#This Row],[Estudado]]-30)</f>
        <v/>
      </c>
      <c r="O2332" s="53" t="str">
        <f>IF((Curso[[#This Row],[Estudado]]-60)&lt;$H$2,"",Curso[[#This Row],[Estudado]]-60)</f>
        <v/>
      </c>
      <c r="P2332" s="53" t="str">
        <f>IF((Curso[[#This Row],[Estudado]]-120)&lt;$H$2,"",Curso[[#This Row],[Estudado]]-120)</f>
        <v/>
      </c>
      <c r="Q2332" s="48"/>
    </row>
    <row r="2333" spans="1:17" x14ac:dyDescent="0.25">
      <c r="A2333" s="44">
        <f t="shared" si="104"/>
        <v>2332</v>
      </c>
      <c r="B2333" s="44" t="s">
        <v>1101</v>
      </c>
      <c r="C2333" s="44" t="s">
        <v>1460</v>
      </c>
      <c r="D2333" s="45">
        <v>0</v>
      </c>
      <c r="E2333" s="44" t="s">
        <v>7</v>
      </c>
      <c r="F2333" s="45">
        <f>Curso[[#This Row],[Tempo]]*$AG$4</f>
        <v>0</v>
      </c>
      <c r="G2333" s="46">
        <f t="shared" si="103"/>
        <v>16.304521530443939</v>
      </c>
      <c r="H2333" s="47">
        <f>_xlfn.XLOOKUP(Curso[[#This Row],[Tempo Progr Acum]],Controle[Tempo Esperado Acum],Controle[Data corrida],,1,1)</f>
        <v>44890</v>
      </c>
      <c r="I2333" s="44"/>
      <c r="J2333" s="48">
        <f ca="1">IF(Curso[[#This Row],[Data Prevista]]&gt;TODAY(),0,IF(Curso[[#This Row],[Data Prevista]]=TODAY(),3,2))</f>
        <v>0</v>
      </c>
      <c r="K2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3" s="53" t="str">
        <f>IF((Curso[[#This Row],[Estudado]]-7)&lt;$H$2,"",Curso[[#This Row],[Estudado]]-7)</f>
        <v/>
      </c>
      <c r="M2333" s="53" t="str">
        <f>IF((Curso[[#This Row],[Estudado]]-15)&lt;$H$2,"",Curso[[#This Row],[Estudado]]-15)</f>
        <v/>
      </c>
      <c r="N2333" s="53" t="str">
        <f>IF((Curso[[#This Row],[Estudado]]-30)&lt;$H$2,"",Curso[[#This Row],[Estudado]]-30)</f>
        <v/>
      </c>
      <c r="O2333" s="53" t="str">
        <f>IF((Curso[[#This Row],[Estudado]]-60)&lt;$H$2,"",Curso[[#This Row],[Estudado]]-60)</f>
        <v/>
      </c>
      <c r="P2333" s="53" t="str">
        <f>IF((Curso[[#This Row],[Estudado]]-120)&lt;$H$2,"",Curso[[#This Row],[Estudado]]-120)</f>
        <v/>
      </c>
      <c r="Q2333" s="48"/>
    </row>
    <row r="2334" spans="1:17" x14ac:dyDescent="0.25">
      <c r="A2334" s="44">
        <f t="shared" si="104"/>
        <v>2333</v>
      </c>
      <c r="B2334" s="44" t="s">
        <v>1101</v>
      </c>
      <c r="C2334" s="44" t="s">
        <v>1461</v>
      </c>
      <c r="D2334" s="45">
        <v>0</v>
      </c>
      <c r="E2334" s="44" t="s">
        <v>7</v>
      </c>
      <c r="F2334" s="45">
        <f>Curso[[#This Row],[Tempo]]*$AG$4</f>
        <v>0</v>
      </c>
      <c r="G2334" s="46">
        <f t="shared" si="103"/>
        <v>16.304521530443939</v>
      </c>
      <c r="H2334" s="47">
        <f>_xlfn.XLOOKUP(Curso[[#This Row],[Tempo Progr Acum]],Controle[Tempo Esperado Acum],Controle[Data corrida],,1,1)</f>
        <v>44890</v>
      </c>
      <c r="I2334" s="44"/>
      <c r="J2334" s="48">
        <f ca="1">IF(Curso[[#This Row],[Data Prevista]]&gt;TODAY(),0,IF(Curso[[#This Row],[Data Prevista]]=TODAY(),3,2))</f>
        <v>0</v>
      </c>
      <c r="K2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4" s="53" t="str">
        <f>IF((Curso[[#This Row],[Estudado]]-7)&lt;$H$2,"",Curso[[#This Row],[Estudado]]-7)</f>
        <v/>
      </c>
      <c r="M2334" s="53" t="str">
        <f>IF((Curso[[#This Row],[Estudado]]-15)&lt;$H$2,"",Curso[[#This Row],[Estudado]]-15)</f>
        <v/>
      </c>
      <c r="N2334" s="53" t="str">
        <f>IF((Curso[[#This Row],[Estudado]]-30)&lt;$H$2,"",Curso[[#This Row],[Estudado]]-30)</f>
        <v/>
      </c>
      <c r="O2334" s="53" t="str">
        <f>IF((Curso[[#This Row],[Estudado]]-60)&lt;$H$2,"",Curso[[#This Row],[Estudado]]-60)</f>
        <v/>
      </c>
      <c r="P2334" s="53" t="str">
        <f>IF((Curso[[#This Row],[Estudado]]-120)&lt;$H$2,"",Curso[[#This Row],[Estudado]]-120)</f>
        <v/>
      </c>
      <c r="Q2334" s="48"/>
    </row>
    <row r="2335" spans="1:17" x14ac:dyDescent="0.25">
      <c r="A2335" s="44">
        <f t="shared" si="104"/>
        <v>2334</v>
      </c>
      <c r="B2335" s="44" t="s">
        <v>1101</v>
      </c>
      <c r="C2335" s="44" t="s">
        <v>1459</v>
      </c>
      <c r="D2335" s="45">
        <v>2.4421296296296296E-3</v>
      </c>
      <c r="E2335" s="44"/>
      <c r="F2335" s="45">
        <f>Curso[[#This Row],[Tempo]]*$AG$4</f>
        <v>4.8432249032111727E-3</v>
      </c>
      <c r="G2335" s="46">
        <f t="shared" si="103"/>
        <v>16.309364755347151</v>
      </c>
      <c r="H2335" s="47">
        <f>_xlfn.XLOOKUP(Curso[[#This Row],[Tempo Progr Acum]],Controle[Tempo Esperado Acum],Controle[Data corrida],,1,1)</f>
        <v>44890</v>
      </c>
      <c r="I2335" s="44"/>
      <c r="J2335" s="48">
        <f ca="1">IF(Curso[[#This Row],[Data Prevista]]&gt;TODAY(),0,IF(Curso[[#This Row],[Data Prevista]]=TODAY(),3,2))</f>
        <v>0</v>
      </c>
      <c r="K2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5" s="53" t="str">
        <f>IF((Curso[[#This Row],[Estudado]]-7)&lt;$H$2,"",Curso[[#This Row],[Estudado]]-7)</f>
        <v/>
      </c>
      <c r="M2335" s="53" t="str">
        <f>IF((Curso[[#This Row],[Estudado]]-15)&lt;$H$2,"",Curso[[#This Row],[Estudado]]-15)</f>
        <v/>
      </c>
      <c r="N2335" s="53" t="str">
        <f>IF((Curso[[#This Row],[Estudado]]-30)&lt;$H$2,"",Curso[[#This Row],[Estudado]]-30)</f>
        <v/>
      </c>
      <c r="O2335" s="53" t="str">
        <f>IF((Curso[[#This Row],[Estudado]]-60)&lt;$H$2,"",Curso[[#This Row],[Estudado]]-60)</f>
        <v/>
      </c>
      <c r="P2335" s="53" t="str">
        <f>IF((Curso[[#This Row],[Estudado]]-120)&lt;$H$2,"",Curso[[#This Row],[Estudado]]-120)</f>
        <v/>
      </c>
      <c r="Q2335" s="48"/>
    </row>
    <row r="2336" spans="1:17" x14ac:dyDescent="0.25">
      <c r="A2336" s="44">
        <f t="shared" si="104"/>
        <v>2335</v>
      </c>
      <c r="B2336" s="44" t="s">
        <v>1101</v>
      </c>
      <c r="C2336" s="44" t="s">
        <v>1462</v>
      </c>
      <c r="D2336" s="45">
        <v>4.108796296296297E-3</v>
      </c>
      <c r="E2336" s="44"/>
      <c r="F2336" s="45">
        <f>Curso[[#This Row],[Tempo]]*$AG$4</f>
        <v>8.1485537471088464E-3</v>
      </c>
      <c r="G2336" s="46">
        <f t="shared" si="103"/>
        <v>16.317513309094259</v>
      </c>
      <c r="H2336" s="47">
        <f>_xlfn.XLOOKUP(Curso[[#This Row],[Tempo Progr Acum]],Controle[Tempo Esperado Acum],Controle[Data corrida],,1,1)</f>
        <v>44890</v>
      </c>
      <c r="I2336" s="44"/>
      <c r="J2336" s="48">
        <f ca="1">IF(Curso[[#This Row],[Data Prevista]]&gt;TODAY(),0,IF(Curso[[#This Row],[Data Prevista]]=TODAY(),3,2))</f>
        <v>0</v>
      </c>
      <c r="K2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6" s="53" t="str">
        <f>IF((Curso[[#This Row],[Estudado]]-7)&lt;$H$2,"",Curso[[#This Row],[Estudado]]-7)</f>
        <v/>
      </c>
      <c r="M2336" s="53" t="str">
        <f>IF((Curso[[#This Row],[Estudado]]-15)&lt;$H$2,"",Curso[[#This Row],[Estudado]]-15)</f>
        <v/>
      </c>
      <c r="N2336" s="53" t="str">
        <f>IF((Curso[[#This Row],[Estudado]]-30)&lt;$H$2,"",Curso[[#This Row],[Estudado]]-30)</f>
        <v/>
      </c>
      <c r="O2336" s="53" t="str">
        <f>IF((Curso[[#This Row],[Estudado]]-60)&lt;$H$2,"",Curso[[#This Row],[Estudado]]-60)</f>
        <v/>
      </c>
      <c r="P2336" s="53" t="str">
        <f>IF((Curso[[#This Row],[Estudado]]-120)&lt;$H$2,"",Curso[[#This Row],[Estudado]]-120)</f>
        <v/>
      </c>
      <c r="Q2336" s="48"/>
    </row>
    <row r="2337" spans="1:17" x14ac:dyDescent="0.25">
      <c r="A2337" s="44">
        <f t="shared" si="104"/>
        <v>2336</v>
      </c>
      <c r="B2337" s="44" t="s">
        <v>1101</v>
      </c>
      <c r="C2337" s="44" t="s">
        <v>1463</v>
      </c>
      <c r="D2337" s="45">
        <v>2.5347222222222221E-3</v>
      </c>
      <c r="E2337" s="44"/>
      <c r="F2337" s="45">
        <f>Curso[[#This Row],[Tempo]]*$AG$4</f>
        <v>5.02685428342771E-3</v>
      </c>
      <c r="G2337" s="46">
        <f t="shared" si="103"/>
        <v>16.322540163377688</v>
      </c>
      <c r="H2337" s="47">
        <f>_xlfn.XLOOKUP(Curso[[#This Row],[Tempo Progr Acum]],Controle[Tempo Esperado Acum],Controle[Data corrida],,1,1)</f>
        <v>44890</v>
      </c>
      <c r="I2337" s="44"/>
      <c r="J2337" s="48">
        <f ca="1">IF(Curso[[#This Row],[Data Prevista]]&gt;TODAY(),0,IF(Curso[[#This Row],[Data Prevista]]=TODAY(),3,2))</f>
        <v>0</v>
      </c>
      <c r="K2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7" s="53" t="str">
        <f>IF((Curso[[#This Row],[Estudado]]-7)&lt;$H$2,"",Curso[[#This Row],[Estudado]]-7)</f>
        <v/>
      </c>
      <c r="M2337" s="53" t="str">
        <f>IF((Curso[[#This Row],[Estudado]]-15)&lt;$H$2,"",Curso[[#This Row],[Estudado]]-15)</f>
        <v/>
      </c>
      <c r="N2337" s="53" t="str">
        <f>IF((Curso[[#This Row],[Estudado]]-30)&lt;$H$2,"",Curso[[#This Row],[Estudado]]-30)</f>
        <v/>
      </c>
      <c r="O2337" s="53" t="str">
        <f>IF((Curso[[#This Row],[Estudado]]-60)&lt;$H$2,"",Curso[[#This Row],[Estudado]]-60)</f>
        <v/>
      </c>
      <c r="P2337" s="53" t="str">
        <f>IF((Curso[[#This Row],[Estudado]]-120)&lt;$H$2,"",Curso[[#This Row],[Estudado]]-120)</f>
        <v/>
      </c>
      <c r="Q2337" s="48"/>
    </row>
    <row r="2338" spans="1:17" x14ac:dyDescent="0.25">
      <c r="A2338" s="44">
        <f t="shared" si="104"/>
        <v>2337</v>
      </c>
      <c r="B2338" s="44" t="s">
        <v>1101</v>
      </c>
      <c r="C2338" s="44" t="s">
        <v>1464</v>
      </c>
      <c r="D2338" s="45">
        <v>1.5972222222222221E-3</v>
      </c>
      <c r="E2338" s="44"/>
      <c r="F2338" s="45">
        <f>Curso[[#This Row],[Tempo]]*$AG$4</f>
        <v>3.1676068087352692E-3</v>
      </c>
      <c r="G2338" s="46">
        <f t="shared" si="103"/>
        <v>16.325707770186423</v>
      </c>
      <c r="H2338" s="47">
        <f>_xlfn.XLOOKUP(Curso[[#This Row],[Tempo Progr Acum]],Controle[Tempo Esperado Acum],Controle[Data corrida],,1,1)</f>
        <v>44891</v>
      </c>
      <c r="I2338" s="44"/>
      <c r="J2338" s="48">
        <f ca="1">IF(Curso[[#This Row],[Data Prevista]]&gt;TODAY(),0,IF(Curso[[#This Row],[Data Prevista]]=TODAY(),3,2))</f>
        <v>0</v>
      </c>
      <c r="K2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8" s="53" t="str">
        <f>IF((Curso[[#This Row],[Estudado]]-7)&lt;$H$2,"",Curso[[#This Row],[Estudado]]-7)</f>
        <v/>
      </c>
      <c r="M2338" s="53" t="str">
        <f>IF((Curso[[#This Row],[Estudado]]-15)&lt;$H$2,"",Curso[[#This Row],[Estudado]]-15)</f>
        <v/>
      </c>
      <c r="N2338" s="53" t="str">
        <f>IF((Curso[[#This Row],[Estudado]]-30)&lt;$H$2,"",Curso[[#This Row],[Estudado]]-30)</f>
        <v/>
      </c>
      <c r="O2338" s="53" t="str">
        <f>IF((Curso[[#This Row],[Estudado]]-60)&lt;$H$2,"",Curso[[#This Row],[Estudado]]-60)</f>
        <v/>
      </c>
      <c r="P2338" s="53" t="str">
        <f>IF((Curso[[#This Row],[Estudado]]-120)&lt;$H$2,"",Curso[[#This Row],[Estudado]]-120)</f>
        <v/>
      </c>
      <c r="Q2338" s="48"/>
    </row>
    <row r="2339" spans="1:17" x14ac:dyDescent="0.25">
      <c r="A2339" s="44">
        <f t="shared" si="104"/>
        <v>2338</v>
      </c>
      <c r="B2339" s="44" t="s">
        <v>1101</v>
      </c>
      <c r="C2339" s="44" t="s">
        <v>1465</v>
      </c>
      <c r="D2339" s="45">
        <v>6.1921296296296299E-3</v>
      </c>
      <c r="E2339" s="44"/>
      <c r="F2339" s="45">
        <f>Curso[[#This Row],[Tempo]]*$AG$4</f>
        <v>1.2280214801980936E-2</v>
      </c>
      <c r="G2339" s="46">
        <f t="shared" si="103"/>
        <v>16.337987984988402</v>
      </c>
      <c r="H2339" s="47">
        <f>_xlfn.XLOOKUP(Curso[[#This Row],[Tempo Progr Acum]],Controle[Tempo Esperado Acum],Controle[Data corrida],,1,1)</f>
        <v>44891</v>
      </c>
      <c r="I2339" s="44"/>
      <c r="J2339" s="48">
        <f ca="1">IF(Curso[[#This Row],[Data Prevista]]&gt;TODAY(),0,IF(Curso[[#This Row],[Data Prevista]]=TODAY(),3,2))</f>
        <v>0</v>
      </c>
      <c r="K2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9" s="53" t="str">
        <f>IF((Curso[[#This Row],[Estudado]]-7)&lt;$H$2,"",Curso[[#This Row],[Estudado]]-7)</f>
        <v/>
      </c>
      <c r="M2339" s="53" t="str">
        <f>IF((Curso[[#This Row],[Estudado]]-15)&lt;$H$2,"",Curso[[#This Row],[Estudado]]-15)</f>
        <v/>
      </c>
      <c r="N2339" s="53" t="str">
        <f>IF((Curso[[#This Row],[Estudado]]-30)&lt;$H$2,"",Curso[[#This Row],[Estudado]]-30)</f>
        <v/>
      </c>
      <c r="O2339" s="53" t="str">
        <f>IF((Curso[[#This Row],[Estudado]]-60)&lt;$H$2,"",Curso[[#This Row],[Estudado]]-60)</f>
        <v/>
      </c>
      <c r="P2339" s="53" t="str">
        <f>IF((Curso[[#This Row],[Estudado]]-120)&lt;$H$2,"",Curso[[#This Row],[Estudado]]-120)</f>
        <v/>
      </c>
      <c r="Q2339" s="48"/>
    </row>
    <row r="2340" spans="1:17" x14ac:dyDescent="0.25">
      <c r="A2340" s="44">
        <f t="shared" si="104"/>
        <v>2339</v>
      </c>
      <c r="B2340" s="44" t="s">
        <v>1101</v>
      </c>
      <c r="C2340" s="44" t="s">
        <v>1466</v>
      </c>
      <c r="D2340" s="45">
        <v>6.2847222222222228E-3</v>
      </c>
      <c r="E2340" s="44"/>
      <c r="F2340" s="45">
        <f>Curso[[#This Row],[Tempo]]*$AG$4</f>
        <v>1.2463844182197474E-2</v>
      </c>
      <c r="G2340" s="46">
        <f t="shared" si="103"/>
        <v>16.350451829170598</v>
      </c>
      <c r="H2340" s="47">
        <f>_xlfn.XLOOKUP(Curso[[#This Row],[Tempo Progr Acum]],Controle[Tempo Esperado Acum],Controle[Data corrida],,1,1)</f>
        <v>44891</v>
      </c>
      <c r="I2340" s="44"/>
      <c r="J2340" s="48">
        <f ca="1">IF(Curso[[#This Row],[Data Prevista]]&gt;TODAY(),0,IF(Curso[[#This Row],[Data Prevista]]=TODAY(),3,2))</f>
        <v>0</v>
      </c>
      <c r="K2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0" s="53" t="str">
        <f>IF((Curso[[#This Row],[Estudado]]-7)&lt;$H$2,"",Curso[[#This Row],[Estudado]]-7)</f>
        <v/>
      </c>
      <c r="M2340" s="53" t="str">
        <f>IF((Curso[[#This Row],[Estudado]]-15)&lt;$H$2,"",Curso[[#This Row],[Estudado]]-15)</f>
        <v/>
      </c>
      <c r="N2340" s="53" t="str">
        <f>IF((Curso[[#This Row],[Estudado]]-30)&lt;$H$2,"",Curso[[#This Row],[Estudado]]-30)</f>
        <v/>
      </c>
      <c r="O2340" s="53" t="str">
        <f>IF((Curso[[#This Row],[Estudado]]-60)&lt;$H$2,"",Curso[[#This Row],[Estudado]]-60)</f>
        <v/>
      </c>
      <c r="P2340" s="53" t="str">
        <f>IF((Curso[[#This Row],[Estudado]]-120)&lt;$H$2,"",Curso[[#This Row],[Estudado]]-120)</f>
        <v/>
      </c>
      <c r="Q2340" s="48"/>
    </row>
    <row r="2341" spans="1:17" x14ac:dyDescent="0.25">
      <c r="A2341" s="44">
        <f t="shared" si="104"/>
        <v>2340</v>
      </c>
      <c r="B2341" s="44" t="s">
        <v>1101</v>
      </c>
      <c r="C2341" s="44" t="s">
        <v>1467</v>
      </c>
      <c r="D2341" s="45">
        <v>2.9861111111111113E-3</v>
      </c>
      <c r="E2341" s="44"/>
      <c r="F2341" s="45">
        <f>Curso[[#This Row],[Tempo]]*$AG$4</f>
        <v>5.9220475119833305E-3</v>
      </c>
      <c r="G2341" s="46">
        <f t="shared" si="103"/>
        <v>16.356373876682582</v>
      </c>
      <c r="H2341" s="47">
        <f>_xlfn.XLOOKUP(Curso[[#This Row],[Tempo Progr Acum]],Controle[Tempo Esperado Acum],Controle[Data corrida],,1,1)</f>
        <v>44891</v>
      </c>
      <c r="I2341" s="44"/>
      <c r="J2341" s="48">
        <f ca="1">IF(Curso[[#This Row],[Data Prevista]]&gt;TODAY(),0,IF(Curso[[#This Row],[Data Prevista]]=TODAY(),3,2))</f>
        <v>0</v>
      </c>
      <c r="K2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1" s="53" t="str">
        <f>IF((Curso[[#This Row],[Estudado]]-7)&lt;$H$2,"",Curso[[#This Row],[Estudado]]-7)</f>
        <v/>
      </c>
      <c r="M2341" s="53" t="str">
        <f>IF((Curso[[#This Row],[Estudado]]-15)&lt;$H$2,"",Curso[[#This Row],[Estudado]]-15)</f>
        <v/>
      </c>
      <c r="N2341" s="53" t="str">
        <f>IF((Curso[[#This Row],[Estudado]]-30)&lt;$H$2,"",Curso[[#This Row],[Estudado]]-30)</f>
        <v/>
      </c>
      <c r="O2341" s="53" t="str">
        <f>IF((Curso[[#This Row],[Estudado]]-60)&lt;$H$2,"",Curso[[#This Row],[Estudado]]-60)</f>
        <v/>
      </c>
      <c r="P2341" s="53" t="str">
        <f>IF((Curso[[#This Row],[Estudado]]-120)&lt;$H$2,"",Curso[[#This Row],[Estudado]]-120)</f>
        <v/>
      </c>
      <c r="Q2341" s="48"/>
    </row>
    <row r="2342" spans="1:17" x14ac:dyDescent="0.25">
      <c r="A2342" s="44">
        <f t="shared" si="104"/>
        <v>2341</v>
      </c>
      <c r="B2342" s="44" t="s">
        <v>1101</v>
      </c>
      <c r="C2342" s="44" t="s">
        <v>1468</v>
      </c>
      <c r="D2342" s="45">
        <v>5.5902777777777782E-3</v>
      </c>
      <c r="E2342" s="44"/>
      <c r="F2342" s="45">
        <f>Curso[[#This Row],[Tempo]]*$AG$4</f>
        <v>1.1086623830573444E-2</v>
      </c>
      <c r="G2342" s="46">
        <f t="shared" si="103"/>
        <v>16.367460500513154</v>
      </c>
      <c r="H2342" s="47">
        <f>_xlfn.XLOOKUP(Curso[[#This Row],[Tempo Progr Acum]],Controle[Tempo Esperado Acum],Controle[Data corrida],,1,1)</f>
        <v>44891</v>
      </c>
      <c r="I2342" s="44"/>
      <c r="J2342" s="48">
        <f ca="1">IF(Curso[[#This Row],[Data Prevista]]&gt;TODAY(),0,IF(Curso[[#This Row],[Data Prevista]]=TODAY(),3,2))</f>
        <v>0</v>
      </c>
      <c r="K2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2" s="53" t="str">
        <f>IF((Curso[[#This Row],[Estudado]]-7)&lt;$H$2,"",Curso[[#This Row],[Estudado]]-7)</f>
        <v/>
      </c>
      <c r="M2342" s="53" t="str">
        <f>IF((Curso[[#This Row],[Estudado]]-15)&lt;$H$2,"",Curso[[#This Row],[Estudado]]-15)</f>
        <v/>
      </c>
      <c r="N2342" s="53" t="str">
        <f>IF((Curso[[#This Row],[Estudado]]-30)&lt;$H$2,"",Curso[[#This Row],[Estudado]]-30)</f>
        <v/>
      </c>
      <c r="O2342" s="53" t="str">
        <f>IF((Curso[[#This Row],[Estudado]]-60)&lt;$H$2,"",Curso[[#This Row],[Estudado]]-60)</f>
        <v/>
      </c>
      <c r="P2342" s="53" t="str">
        <f>IF((Curso[[#This Row],[Estudado]]-120)&lt;$H$2,"",Curso[[#This Row],[Estudado]]-120)</f>
        <v/>
      </c>
      <c r="Q2342" s="48"/>
    </row>
    <row r="2343" spans="1:17" x14ac:dyDescent="0.25">
      <c r="A2343" s="44">
        <f t="shared" si="104"/>
        <v>2342</v>
      </c>
      <c r="B2343" s="44" t="s">
        <v>1101</v>
      </c>
      <c r="C2343" s="44" t="s">
        <v>1469</v>
      </c>
      <c r="D2343" s="45">
        <v>2.9629629629629628E-3</v>
      </c>
      <c r="E2343" s="44"/>
      <c r="F2343" s="45">
        <f>Curso[[#This Row],[Tempo]]*$AG$4</f>
        <v>5.8761401669291955E-3</v>
      </c>
      <c r="G2343" s="46">
        <f t="shared" si="103"/>
        <v>16.373336640680083</v>
      </c>
      <c r="H2343" s="47">
        <f>_xlfn.XLOOKUP(Curso[[#This Row],[Tempo Progr Acum]],Controle[Tempo Esperado Acum],Controle[Data corrida],,1,1)</f>
        <v>44891</v>
      </c>
      <c r="I2343" s="44"/>
      <c r="J2343" s="48">
        <f ca="1">IF(Curso[[#This Row],[Data Prevista]]&gt;TODAY(),0,IF(Curso[[#This Row],[Data Prevista]]=TODAY(),3,2))</f>
        <v>0</v>
      </c>
      <c r="K2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3" s="53" t="str">
        <f>IF((Curso[[#This Row],[Estudado]]-7)&lt;$H$2,"",Curso[[#This Row],[Estudado]]-7)</f>
        <v/>
      </c>
      <c r="M2343" s="53" t="str">
        <f>IF((Curso[[#This Row],[Estudado]]-15)&lt;$H$2,"",Curso[[#This Row],[Estudado]]-15)</f>
        <v/>
      </c>
      <c r="N2343" s="53" t="str">
        <f>IF((Curso[[#This Row],[Estudado]]-30)&lt;$H$2,"",Curso[[#This Row],[Estudado]]-30)</f>
        <v/>
      </c>
      <c r="O2343" s="53" t="str">
        <f>IF((Curso[[#This Row],[Estudado]]-60)&lt;$H$2,"",Curso[[#This Row],[Estudado]]-60)</f>
        <v/>
      </c>
      <c r="P2343" s="53" t="str">
        <f>IF((Curso[[#This Row],[Estudado]]-120)&lt;$H$2,"",Curso[[#This Row],[Estudado]]-120)</f>
        <v/>
      </c>
      <c r="Q2343" s="48"/>
    </row>
    <row r="2344" spans="1:17" x14ac:dyDescent="0.25">
      <c r="A2344" s="44">
        <f t="shared" si="104"/>
        <v>2343</v>
      </c>
      <c r="B2344" s="44" t="s">
        <v>1101</v>
      </c>
      <c r="C2344" s="44" t="s">
        <v>1470</v>
      </c>
      <c r="D2344" s="45">
        <v>5.4050925925925924E-3</v>
      </c>
      <c r="E2344" s="44"/>
      <c r="F2344" s="45">
        <f>Curso[[#This Row],[Tempo]]*$AG$4</f>
        <v>1.0719365070140367E-2</v>
      </c>
      <c r="G2344" s="46">
        <f t="shared" si="103"/>
        <v>16.384056005750224</v>
      </c>
      <c r="H2344" s="47">
        <f>_xlfn.XLOOKUP(Curso[[#This Row],[Tempo Progr Acum]],Controle[Tempo Esperado Acum],Controle[Data corrida],,1,1)</f>
        <v>44891</v>
      </c>
      <c r="I2344" s="44"/>
      <c r="J2344" s="48">
        <f ca="1">IF(Curso[[#This Row],[Data Prevista]]&gt;TODAY(),0,IF(Curso[[#This Row],[Data Prevista]]=TODAY(),3,2))</f>
        <v>0</v>
      </c>
      <c r="K2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4" s="53" t="str">
        <f>IF((Curso[[#This Row],[Estudado]]-7)&lt;$H$2,"",Curso[[#This Row],[Estudado]]-7)</f>
        <v/>
      </c>
      <c r="M2344" s="53" t="str">
        <f>IF((Curso[[#This Row],[Estudado]]-15)&lt;$H$2,"",Curso[[#This Row],[Estudado]]-15)</f>
        <v/>
      </c>
      <c r="N2344" s="53" t="str">
        <f>IF((Curso[[#This Row],[Estudado]]-30)&lt;$H$2,"",Curso[[#This Row],[Estudado]]-30)</f>
        <v/>
      </c>
      <c r="O2344" s="53" t="str">
        <f>IF((Curso[[#This Row],[Estudado]]-60)&lt;$H$2,"",Curso[[#This Row],[Estudado]]-60)</f>
        <v/>
      </c>
      <c r="P2344" s="53" t="str">
        <f>IF((Curso[[#This Row],[Estudado]]-120)&lt;$H$2,"",Curso[[#This Row],[Estudado]]-120)</f>
        <v/>
      </c>
      <c r="Q2344" s="48"/>
    </row>
    <row r="2345" spans="1:17" x14ac:dyDescent="0.25">
      <c r="A2345" s="44">
        <f t="shared" si="104"/>
        <v>2344</v>
      </c>
      <c r="B2345" s="44" t="s">
        <v>1101</v>
      </c>
      <c r="C2345" s="44" t="s">
        <v>1471</v>
      </c>
      <c r="D2345" s="45">
        <v>3.4027777777777784E-3</v>
      </c>
      <c r="E2345" s="44"/>
      <c r="F2345" s="45">
        <f>Curso[[#This Row],[Tempo]]*$AG$4</f>
        <v>6.7483797229577489E-3</v>
      </c>
      <c r="G2345" s="46">
        <f t="shared" si="103"/>
        <v>16.390804385473182</v>
      </c>
      <c r="H2345" s="47">
        <f>_xlfn.XLOOKUP(Curso[[#This Row],[Tempo Progr Acum]],Controle[Tempo Esperado Acum],Controle[Data corrida],,1,1)</f>
        <v>44891</v>
      </c>
      <c r="I2345" s="44"/>
      <c r="J2345" s="48">
        <f ca="1">IF(Curso[[#This Row],[Data Prevista]]&gt;TODAY(),0,IF(Curso[[#This Row],[Data Prevista]]=TODAY(),3,2))</f>
        <v>0</v>
      </c>
      <c r="K2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5" s="53" t="str">
        <f>IF((Curso[[#This Row],[Estudado]]-7)&lt;$H$2,"",Curso[[#This Row],[Estudado]]-7)</f>
        <v/>
      </c>
      <c r="M2345" s="53" t="str">
        <f>IF((Curso[[#This Row],[Estudado]]-15)&lt;$H$2,"",Curso[[#This Row],[Estudado]]-15)</f>
        <v/>
      </c>
      <c r="N2345" s="53" t="str">
        <f>IF((Curso[[#This Row],[Estudado]]-30)&lt;$H$2,"",Curso[[#This Row],[Estudado]]-30)</f>
        <v/>
      </c>
      <c r="O2345" s="53" t="str">
        <f>IF((Curso[[#This Row],[Estudado]]-60)&lt;$H$2,"",Curso[[#This Row],[Estudado]]-60)</f>
        <v/>
      </c>
      <c r="P2345" s="53" t="str">
        <f>IF((Curso[[#This Row],[Estudado]]-120)&lt;$H$2,"",Curso[[#This Row],[Estudado]]-120)</f>
        <v/>
      </c>
      <c r="Q2345" s="48"/>
    </row>
    <row r="2346" spans="1:17" x14ac:dyDescent="0.25">
      <c r="A2346" s="44">
        <f t="shared" si="104"/>
        <v>2345</v>
      </c>
      <c r="B2346" s="44" t="s">
        <v>1101</v>
      </c>
      <c r="C2346" s="44" t="s">
        <v>1472</v>
      </c>
      <c r="D2346" s="45">
        <v>4.5717592592592589E-3</v>
      </c>
      <c r="E2346" s="44"/>
      <c r="F2346" s="45">
        <f>Curso[[#This Row],[Tempo]]*$AG$4</f>
        <v>9.0667006481915322E-3</v>
      </c>
      <c r="G2346" s="46">
        <f t="shared" si="103"/>
        <v>16.399871086121372</v>
      </c>
      <c r="H2346" s="47">
        <f>_xlfn.XLOOKUP(Curso[[#This Row],[Tempo Progr Acum]],Controle[Tempo Esperado Acum],Controle[Data corrida],,1,1)</f>
        <v>44891</v>
      </c>
      <c r="I2346" s="44"/>
      <c r="J2346" s="48">
        <f ca="1">IF(Curso[[#This Row],[Data Prevista]]&gt;TODAY(),0,IF(Curso[[#This Row],[Data Prevista]]=TODAY(),3,2))</f>
        <v>0</v>
      </c>
      <c r="K2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6" s="53" t="str">
        <f>IF((Curso[[#This Row],[Estudado]]-7)&lt;$H$2,"",Curso[[#This Row],[Estudado]]-7)</f>
        <v/>
      </c>
      <c r="M2346" s="53" t="str">
        <f>IF((Curso[[#This Row],[Estudado]]-15)&lt;$H$2,"",Curso[[#This Row],[Estudado]]-15)</f>
        <v/>
      </c>
      <c r="N2346" s="53" t="str">
        <f>IF((Curso[[#This Row],[Estudado]]-30)&lt;$H$2,"",Curso[[#This Row],[Estudado]]-30)</f>
        <v/>
      </c>
      <c r="O2346" s="53" t="str">
        <f>IF((Curso[[#This Row],[Estudado]]-60)&lt;$H$2,"",Curso[[#This Row],[Estudado]]-60)</f>
        <v/>
      </c>
      <c r="P2346" s="53" t="str">
        <f>IF((Curso[[#This Row],[Estudado]]-120)&lt;$H$2,"",Curso[[#This Row],[Estudado]]-120)</f>
        <v/>
      </c>
      <c r="Q2346" s="48"/>
    </row>
    <row r="2347" spans="1:17" x14ac:dyDescent="0.25">
      <c r="A2347" s="44">
        <f t="shared" si="104"/>
        <v>2346</v>
      </c>
      <c r="B2347" s="44" t="s">
        <v>1101</v>
      </c>
      <c r="C2347" s="44" t="s">
        <v>1473</v>
      </c>
      <c r="D2347" s="45">
        <v>4.3055555555555555E-3</v>
      </c>
      <c r="E2347" s="44"/>
      <c r="F2347" s="45">
        <f>Curso[[#This Row],[Tempo]]*$AG$4</f>
        <v>8.5387661800689872E-3</v>
      </c>
      <c r="G2347" s="46">
        <f t="shared" si="103"/>
        <v>16.408409852301443</v>
      </c>
      <c r="H2347" s="47">
        <f>_xlfn.XLOOKUP(Curso[[#This Row],[Tempo Progr Acum]],Controle[Tempo Esperado Acum],Controle[Data corrida],,1,1)</f>
        <v>44893</v>
      </c>
      <c r="I2347" s="44"/>
      <c r="J2347" s="48">
        <f ca="1">IF(Curso[[#This Row],[Data Prevista]]&gt;TODAY(),0,IF(Curso[[#This Row],[Data Prevista]]=TODAY(),3,2))</f>
        <v>0</v>
      </c>
      <c r="K2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7" s="53" t="str">
        <f>IF((Curso[[#This Row],[Estudado]]-7)&lt;$H$2,"",Curso[[#This Row],[Estudado]]-7)</f>
        <v/>
      </c>
      <c r="M2347" s="53" t="str">
        <f>IF((Curso[[#This Row],[Estudado]]-15)&lt;$H$2,"",Curso[[#This Row],[Estudado]]-15)</f>
        <v/>
      </c>
      <c r="N2347" s="53" t="str">
        <f>IF((Curso[[#This Row],[Estudado]]-30)&lt;$H$2,"",Curso[[#This Row],[Estudado]]-30)</f>
        <v/>
      </c>
      <c r="O2347" s="53" t="str">
        <f>IF((Curso[[#This Row],[Estudado]]-60)&lt;$H$2,"",Curso[[#This Row],[Estudado]]-60)</f>
        <v/>
      </c>
      <c r="P2347" s="53" t="str">
        <f>IF((Curso[[#This Row],[Estudado]]-120)&lt;$H$2,"",Curso[[#This Row],[Estudado]]-120)</f>
        <v/>
      </c>
      <c r="Q2347" s="48"/>
    </row>
    <row r="2348" spans="1:17" x14ac:dyDescent="0.25">
      <c r="A2348" s="44">
        <f t="shared" si="104"/>
        <v>2347</v>
      </c>
      <c r="B2348" s="44" t="s">
        <v>1101</v>
      </c>
      <c r="C2348" s="44" t="s">
        <v>1474</v>
      </c>
      <c r="D2348" s="45">
        <v>3.3680555555555551E-3</v>
      </c>
      <c r="E2348" s="44"/>
      <c r="F2348" s="45">
        <f>Curso[[#This Row],[Tempo]]*$AG$4</f>
        <v>6.679518705376546E-3</v>
      </c>
      <c r="G2348" s="46">
        <f t="shared" si="103"/>
        <v>16.415089371006818</v>
      </c>
      <c r="H2348" s="47">
        <f>_xlfn.XLOOKUP(Curso[[#This Row],[Tempo Progr Acum]],Controle[Tempo Esperado Acum],Controle[Data corrida],,1,1)</f>
        <v>44893</v>
      </c>
      <c r="I2348" s="44"/>
      <c r="J2348" s="48">
        <f ca="1">IF(Curso[[#This Row],[Data Prevista]]&gt;TODAY(),0,IF(Curso[[#This Row],[Data Prevista]]=TODAY(),3,2))</f>
        <v>0</v>
      </c>
      <c r="K2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8" s="53" t="str">
        <f>IF((Curso[[#This Row],[Estudado]]-7)&lt;$H$2,"",Curso[[#This Row],[Estudado]]-7)</f>
        <v/>
      </c>
      <c r="M2348" s="53" t="str">
        <f>IF((Curso[[#This Row],[Estudado]]-15)&lt;$H$2,"",Curso[[#This Row],[Estudado]]-15)</f>
        <v/>
      </c>
      <c r="N2348" s="53" t="str">
        <f>IF((Curso[[#This Row],[Estudado]]-30)&lt;$H$2,"",Curso[[#This Row],[Estudado]]-30)</f>
        <v/>
      </c>
      <c r="O2348" s="53" t="str">
        <f>IF((Curso[[#This Row],[Estudado]]-60)&lt;$H$2,"",Curso[[#This Row],[Estudado]]-60)</f>
        <v/>
      </c>
      <c r="P2348" s="53" t="str">
        <f>IF((Curso[[#This Row],[Estudado]]-120)&lt;$H$2,"",Curso[[#This Row],[Estudado]]-120)</f>
        <v/>
      </c>
      <c r="Q2348" s="48"/>
    </row>
    <row r="2349" spans="1:17" x14ac:dyDescent="0.25">
      <c r="A2349" s="44">
        <f t="shared" si="104"/>
        <v>2348</v>
      </c>
      <c r="B2349" s="44" t="s">
        <v>1101</v>
      </c>
      <c r="C2349" s="44" t="s">
        <v>1475</v>
      </c>
      <c r="D2349" s="45">
        <v>4.5254629629629629E-3</v>
      </c>
      <c r="E2349" s="44"/>
      <c r="F2349" s="45">
        <f>Curso[[#This Row],[Tempo]]*$AG$4</f>
        <v>8.9748859580832639E-3</v>
      </c>
      <c r="G2349" s="46">
        <f t="shared" si="103"/>
        <v>16.4240642569649</v>
      </c>
      <c r="H2349" s="47">
        <f>_xlfn.XLOOKUP(Curso[[#This Row],[Tempo Progr Acum]],Controle[Tempo Esperado Acum],Controle[Data corrida],,1,1)</f>
        <v>44893</v>
      </c>
      <c r="I2349" s="44"/>
      <c r="J2349" s="48">
        <f ca="1">IF(Curso[[#This Row],[Data Prevista]]&gt;TODAY(),0,IF(Curso[[#This Row],[Data Prevista]]=TODAY(),3,2))</f>
        <v>0</v>
      </c>
      <c r="K2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9" s="53" t="str">
        <f>IF((Curso[[#This Row],[Estudado]]-7)&lt;$H$2,"",Curso[[#This Row],[Estudado]]-7)</f>
        <v/>
      </c>
      <c r="M2349" s="53" t="str">
        <f>IF((Curso[[#This Row],[Estudado]]-15)&lt;$H$2,"",Curso[[#This Row],[Estudado]]-15)</f>
        <v/>
      </c>
      <c r="N2349" s="53" t="str">
        <f>IF((Curso[[#This Row],[Estudado]]-30)&lt;$H$2,"",Curso[[#This Row],[Estudado]]-30)</f>
        <v/>
      </c>
      <c r="O2349" s="53" t="str">
        <f>IF((Curso[[#This Row],[Estudado]]-60)&lt;$H$2,"",Curso[[#This Row],[Estudado]]-60)</f>
        <v/>
      </c>
      <c r="P2349" s="53" t="str">
        <f>IF((Curso[[#This Row],[Estudado]]-120)&lt;$H$2,"",Curso[[#This Row],[Estudado]]-120)</f>
        <v/>
      </c>
      <c r="Q2349" s="48"/>
    </row>
    <row r="2350" spans="1:17" x14ac:dyDescent="0.25">
      <c r="A2350" s="44">
        <f t="shared" si="104"/>
        <v>2349</v>
      </c>
      <c r="B2350" s="44" t="s">
        <v>1101</v>
      </c>
      <c r="C2350" s="44" t="s">
        <v>1476</v>
      </c>
      <c r="D2350" s="45">
        <v>2.8703703703703708E-3</v>
      </c>
      <c r="E2350" s="44"/>
      <c r="F2350" s="45">
        <f>Curso[[#This Row],[Tempo]]*$AG$4</f>
        <v>5.692510786712659E-3</v>
      </c>
      <c r="G2350" s="46">
        <f t="shared" si="103"/>
        <v>16.429756767751613</v>
      </c>
      <c r="H2350" s="47">
        <f>_xlfn.XLOOKUP(Curso[[#This Row],[Tempo Progr Acum]],Controle[Tempo Esperado Acum],Controle[Data corrida],,1,1)</f>
        <v>44893</v>
      </c>
      <c r="I2350" s="44"/>
      <c r="J2350" s="48">
        <f ca="1">IF(Curso[[#This Row],[Data Prevista]]&gt;TODAY(),0,IF(Curso[[#This Row],[Data Prevista]]=TODAY(),3,2))</f>
        <v>0</v>
      </c>
      <c r="K2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0" s="53" t="str">
        <f>IF((Curso[[#This Row],[Estudado]]-7)&lt;$H$2,"",Curso[[#This Row],[Estudado]]-7)</f>
        <v/>
      </c>
      <c r="M2350" s="53" t="str">
        <f>IF((Curso[[#This Row],[Estudado]]-15)&lt;$H$2,"",Curso[[#This Row],[Estudado]]-15)</f>
        <v/>
      </c>
      <c r="N2350" s="53" t="str">
        <f>IF((Curso[[#This Row],[Estudado]]-30)&lt;$H$2,"",Curso[[#This Row],[Estudado]]-30)</f>
        <v/>
      </c>
      <c r="O2350" s="53" t="str">
        <f>IF((Curso[[#This Row],[Estudado]]-60)&lt;$H$2,"",Curso[[#This Row],[Estudado]]-60)</f>
        <v/>
      </c>
      <c r="P2350" s="53" t="str">
        <f>IF((Curso[[#This Row],[Estudado]]-120)&lt;$H$2,"",Curso[[#This Row],[Estudado]]-120)</f>
        <v/>
      </c>
      <c r="Q2350" s="48"/>
    </row>
    <row r="2351" spans="1:17" x14ac:dyDescent="0.25">
      <c r="A2351" s="44">
        <f t="shared" si="104"/>
        <v>2350</v>
      </c>
      <c r="B2351" s="44" t="s">
        <v>1101</v>
      </c>
      <c r="C2351" s="44" t="s">
        <v>70</v>
      </c>
      <c r="D2351" s="45">
        <v>0</v>
      </c>
      <c r="E2351" s="44" t="s">
        <v>7</v>
      </c>
      <c r="F2351" s="45">
        <f>Curso[[#This Row],[Tempo]]*$AG$4</f>
        <v>0</v>
      </c>
      <c r="G2351" s="46">
        <f t="shared" si="103"/>
        <v>16.429756767751613</v>
      </c>
      <c r="H2351" s="47">
        <f>_xlfn.XLOOKUP(Curso[[#This Row],[Tempo Progr Acum]],Controle[Tempo Esperado Acum],Controle[Data corrida],,1,1)</f>
        <v>44893</v>
      </c>
      <c r="I2351" s="44"/>
      <c r="J2351" s="48">
        <f ca="1">IF(Curso[[#This Row],[Data Prevista]]&gt;TODAY(),0,IF(Curso[[#This Row],[Data Prevista]]=TODAY(),3,2))</f>
        <v>0</v>
      </c>
      <c r="K2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1" s="53" t="str">
        <f>IF((Curso[[#This Row],[Estudado]]-7)&lt;$H$2,"",Curso[[#This Row],[Estudado]]-7)</f>
        <v/>
      </c>
      <c r="M2351" s="53" t="str">
        <f>IF((Curso[[#This Row],[Estudado]]-15)&lt;$H$2,"",Curso[[#This Row],[Estudado]]-15)</f>
        <v/>
      </c>
      <c r="N2351" s="53" t="str">
        <f>IF((Curso[[#This Row],[Estudado]]-30)&lt;$H$2,"",Curso[[#This Row],[Estudado]]-30)</f>
        <v/>
      </c>
      <c r="O2351" s="53" t="str">
        <f>IF((Curso[[#This Row],[Estudado]]-60)&lt;$H$2,"",Curso[[#This Row],[Estudado]]-60)</f>
        <v/>
      </c>
      <c r="P2351" s="53" t="str">
        <f>IF((Curso[[#This Row],[Estudado]]-120)&lt;$H$2,"",Curso[[#This Row],[Estudado]]-120)</f>
        <v/>
      </c>
      <c r="Q2351" s="48"/>
    </row>
    <row r="2352" spans="1:17" x14ac:dyDescent="0.25">
      <c r="A2352" s="44">
        <f t="shared" si="104"/>
        <v>2351</v>
      </c>
      <c r="B2352" s="44" t="s">
        <v>1101</v>
      </c>
      <c r="C2352" s="44" t="s">
        <v>1477</v>
      </c>
      <c r="D2352" s="45">
        <v>3.3680555555555551E-3</v>
      </c>
      <c r="E2352" s="44"/>
      <c r="F2352" s="45">
        <f>Curso[[#This Row],[Tempo]]*$AG$4</f>
        <v>6.679518705376546E-3</v>
      </c>
      <c r="G2352" s="46">
        <f t="shared" si="103"/>
        <v>16.436436286456988</v>
      </c>
      <c r="H2352" s="47">
        <f>_xlfn.XLOOKUP(Curso[[#This Row],[Tempo Progr Acum]],Controle[Tempo Esperado Acum],Controle[Data corrida],,1,1)</f>
        <v>44893</v>
      </c>
      <c r="I2352" s="44"/>
      <c r="J2352" s="48">
        <f ca="1">IF(Curso[[#This Row],[Data Prevista]]&gt;TODAY(),0,IF(Curso[[#This Row],[Data Prevista]]=TODAY(),3,2))</f>
        <v>0</v>
      </c>
      <c r="K2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2" s="53" t="str">
        <f>IF((Curso[[#This Row],[Estudado]]-7)&lt;$H$2,"",Curso[[#This Row],[Estudado]]-7)</f>
        <v/>
      </c>
      <c r="M2352" s="53" t="str">
        <f>IF((Curso[[#This Row],[Estudado]]-15)&lt;$H$2,"",Curso[[#This Row],[Estudado]]-15)</f>
        <v/>
      </c>
      <c r="N2352" s="53" t="str">
        <f>IF((Curso[[#This Row],[Estudado]]-30)&lt;$H$2,"",Curso[[#This Row],[Estudado]]-30)</f>
        <v/>
      </c>
      <c r="O2352" s="53" t="str">
        <f>IF((Curso[[#This Row],[Estudado]]-60)&lt;$H$2,"",Curso[[#This Row],[Estudado]]-60)</f>
        <v/>
      </c>
      <c r="P2352" s="53" t="str">
        <f>IF((Curso[[#This Row],[Estudado]]-120)&lt;$H$2,"",Curso[[#This Row],[Estudado]]-120)</f>
        <v/>
      </c>
      <c r="Q2352" s="48"/>
    </row>
    <row r="2353" spans="1:17" x14ac:dyDescent="0.25">
      <c r="A2353" s="44">
        <f t="shared" si="104"/>
        <v>2352</v>
      </c>
      <c r="B2353" s="44" t="s">
        <v>1101</v>
      </c>
      <c r="C2353" s="44" t="s">
        <v>39</v>
      </c>
      <c r="D2353" s="45">
        <v>0</v>
      </c>
      <c r="E2353" s="44" t="s">
        <v>7</v>
      </c>
      <c r="F2353" s="45">
        <f>Curso[[#This Row],[Tempo]]*$AG$4</f>
        <v>0</v>
      </c>
      <c r="G2353" s="46">
        <f t="shared" si="103"/>
        <v>16.436436286456988</v>
      </c>
      <c r="H2353" s="47">
        <f>_xlfn.XLOOKUP(Curso[[#This Row],[Tempo Progr Acum]],Controle[Tempo Esperado Acum],Controle[Data corrida],,1,1)</f>
        <v>44893</v>
      </c>
      <c r="I2353" s="44"/>
      <c r="J2353" s="48">
        <f ca="1">IF(Curso[[#This Row],[Data Prevista]]&gt;TODAY(),0,IF(Curso[[#This Row],[Data Prevista]]=TODAY(),3,2))</f>
        <v>0</v>
      </c>
      <c r="K2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3" s="53" t="str">
        <f>IF((Curso[[#This Row],[Estudado]]-7)&lt;$H$2,"",Curso[[#This Row],[Estudado]]-7)</f>
        <v/>
      </c>
      <c r="M2353" s="53" t="str">
        <f>IF((Curso[[#This Row],[Estudado]]-15)&lt;$H$2,"",Curso[[#This Row],[Estudado]]-15)</f>
        <v/>
      </c>
      <c r="N2353" s="53" t="str">
        <f>IF((Curso[[#This Row],[Estudado]]-30)&lt;$H$2,"",Curso[[#This Row],[Estudado]]-30)</f>
        <v/>
      </c>
      <c r="O2353" s="53" t="str">
        <f>IF((Curso[[#This Row],[Estudado]]-60)&lt;$H$2,"",Curso[[#This Row],[Estudado]]-60)</f>
        <v/>
      </c>
      <c r="P2353" s="53" t="str">
        <f>IF((Curso[[#This Row],[Estudado]]-120)&lt;$H$2,"",Curso[[#This Row],[Estudado]]-120)</f>
        <v/>
      </c>
      <c r="Q2353" s="48"/>
    </row>
    <row r="2354" spans="1:17" x14ac:dyDescent="0.25">
      <c r="A2354" s="44">
        <f t="shared" si="104"/>
        <v>2353</v>
      </c>
      <c r="B2354" s="44" t="s">
        <v>1101</v>
      </c>
      <c r="C2354" s="44" t="s">
        <v>42</v>
      </c>
      <c r="D2354" s="45">
        <v>1.6203703703703703E-3</v>
      </c>
      <c r="E2354" s="44"/>
      <c r="F2354" s="45">
        <f>Curso[[#This Row],[Tempo]]*$AG$4</f>
        <v>3.2135141537894037E-3</v>
      </c>
      <c r="G2354" s="46">
        <f t="shared" si="103"/>
        <v>16.439649800610777</v>
      </c>
      <c r="H2354" s="47">
        <f>_xlfn.XLOOKUP(Curso[[#This Row],[Tempo Progr Acum]],Controle[Tempo Esperado Acum],Controle[Data corrida],,1,1)</f>
        <v>44893</v>
      </c>
      <c r="I2354" s="44"/>
      <c r="J2354" s="48">
        <f ca="1">IF(Curso[[#This Row],[Data Prevista]]&gt;TODAY(),0,IF(Curso[[#This Row],[Data Prevista]]=TODAY(),3,2))</f>
        <v>0</v>
      </c>
      <c r="K2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4" s="53" t="str">
        <f>IF((Curso[[#This Row],[Estudado]]-7)&lt;$H$2,"",Curso[[#This Row],[Estudado]]-7)</f>
        <v/>
      </c>
      <c r="M2354" s="53" t="str">
        <f>IF((Curso[[#This Row],[Estudado]]-15)&lt;$H$2,"",Curso[[#This Row],[Estudado]]-15)</f>
        <v/>
      </c>
      <c r="N2354" s="53" t="str">
        <f>IF((Curso[[#This Row],[Estudado]]-30)&lt;$H$2,"",Curso[[#This Row],[Estudado]]-30)</f>
        <v/>
      </c>
      <c r="O2354" s="53" t="str">
        <f>IF((Curso[[#This Row],[Estudado]]-60)&lt;$H$2,"",Curso[[#This Row],[Estudado]]-60)</f>
        <v/>
      </c>
      <c r="P2354" s="53" t="str">
        <f>IF((Curso[[#This Row],[Estudado]]-120)&lt;$H$2,"",Curso[[#This Row],[Estudado]]-120)</f>
        <v/>
      </c>
      <c r="Q2354" s="48"/>
    </row>
    <row r="2355" spans="1:17" x14ac:dyDescent="0.25">
      <c r="A2355" s="44">
        <f t="shared" si="104"/>
        <v>2354</v>
      </c>
      <c r="B2355" s="44" t="s">
        <v>1101</v>
      </c>
      <c r="C2355" s="44" t="s">
        <v>1478</v>
      </c>
      <c r="D2355" s="45">
        <v>3.5416666666666665E-3</v>
      </c>
      <c r="E2355" s="44"/>
      <c r="F2355" s="45">
        <f>Curso[[#This Row],[Tempo]]*$AG$4</f>
        <v>7.0238237932825536E-3</v>
      </c>
      <c r="G2355" s="46">
        <f t="shared" si="103"/>
        <v>16.44667362440406</v>
      </c>
      <c r="H2355" s="47">
        <f>_xlfn.XLOOKUP(Curso[[#This Row],[Tempo Progr Acum]],Controle[Tempo Esperado Acum],Controle[Data corrida],,1,1)</f>
        <v>44893</v>
      </c>
      <c r="I2355" s="44"/>
      <c r="J2355" s="48">
        <f ca="1">IF(Curso[[#This Row],[Data Prevista]]&gt;TODAY(),0,IF(Curso[[#This Row],[Data Prevista]]=TODAY(),3,2))</f>
        <v>0</v>
      </c>
      <c r="K2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5" s="53" t="str">
        <f>IF((Curso[[#This Row],[Estudado]]-7)&lt;$H$2,"",Curso[[#This Row],[Estudado]]-7)</f>
        <v/>
      </c>
      <c r="M2355" s="53" t="str">
        <f>IF((Curso[[#This Row],[Estudado]]-15)&lt;$H$2,"",Curso[[#This Row],[Estudado]]-15)</f>
        <v/>
      </c>
      <c r="N2355" s="53" t="str">
        <f>IF((Curso[[#This Row],[Estudado]]-30)&lt;$H$2,"",Curso[[#This Row],[Estudado]]-30)</f>
        <v/>
      </c>
      <c r="O2355" s="53" t="str">
        <f>IF((Curso[[#This Row],[Estudado]]-60)&lt;$H$2,"",Curso[[#This Row],[Estudado]]-60)</f>
        <v/>
      </c>
      <c r="P2355" s="53" t="str">
        <f>IF((Curso[[#This Row],[Estudado]]-120)&lt;$H$2,"",Curso[[#This Row],[Estudado]]-120)</f>
        <v/>
      </c>
      <c r="Q2355" s="48"/>
    </row>
    <row r="2356" spans="1:17" x14ac:dyDescent="0.25">
      <c r="A2356" s="44">
        <f t="shared" si="104"/>
        <v>2355</v>
      </c>
      <c r="B2356" s="44" t="s">
        <v>1101</v>
      </c>
      <c r="C2356" s="44" t="s">
        <v>1479</v>
      </c>
      <c r="D2356" s="45">
        <v>0</v>
      </c>
      <c r="E2356" s="44" t="s">
        <v>7</v>
      </c>
      <c r="F2356" s="45">
        <f>Curso[[#This Row],[Tempo]]*$AG$4</f>
        <v>0</v>
      </c>
      <c r="G2356" s="46">
        <f t="shared" si="103"/>
        <v>16.44667362440406</v>
      </c>
      <c r="H2356" s="47">
        <f>_xlfn.XLOOKUP(Curso[[#This Row],[Tempo Progr Acum]],Controle[Tempo Esperado Acum],Controle[Data corrida],,1,1)</f>
        <v>44893</v>
      </c>
      <c r="I2356" s="44"/>
      <c r="J2356" s="48">
        <f ca="1">IF(Curso[[#This Row],[Data Prevista]]&gt;TODAY(),0,IF(Curso[[#This Row],[Data Prevista]]=TODAY(),3,2))</f>
        <v>0</v>
      </c>
      <c r="K2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6" s="53" t="str">
        <f>IF((Curso[[#This Row],[Estudado]]-7)&lt;$H$2,"",Curso[[#This Row],[Estudado]]-7)</f>
        <v/>
      </c>
      <c r="M2356" s="53" t="str">
        <f>IF((Curso[[#This Row],[Estudado]]-15)&lt;$H$2,"",Curso[[#This Row],[Estudado]]-15)</f>
        <v/>
      </c>
      <c r="N2356" s="53" t="str">
        <f>IF((Curso[[#This Row],[Estudado]]-30)&lt;$H$2,"",Curso[[#This Row],[Estudado]]-30)</f>
        <v/>
      </c>
      <c r="O2356" s="53" t="str">
        <f>IF((Curso[[#This Row],[Estudado]]-60)&lt;$H$2,"",Curso[[#This Row],[Estudado]]-60)</f>
        <v/>
      </c>
      <c r="P2356" s="53" t="str">
        <f>IF((Curso[[#This Row],[Estudado]]-120)&lt;$H$2,"",Curso[[#This Row],[Estudado]]-120)</f>
        <v/>
      </c>
      <c r="Q2356" s="48"/>
    </row>
    <row r="2357" spans="1:17" x14ac:dyDescent="0.25">
      <c r="A2357" s="44">
        <f t="shared" si="104"/>
        <v>2356</v>
      </c>
      <c r="B2357" s="44" t="s">
        <v>1101</v>
      </c>
      <c r="C2357" s="44" t="s">
        <v>1480</v>
      </c>
      <c r="D2357" s="45">
        <v>0</v>
      </c>
      <c r="E2357" s="44" t="s">
        <v>7</v>
      </c>
      <c r="F2357" s="45">
        <f>Curso[[#This Row],[Tempo]]*$AG$4</f>
        <v>0</v>
      </c>
      <c r="G2357" s="46">
        <f t="shared" si="103"/>
        <v>16.44667362440406</v>
      </c>
      <c r="H2357" s="47">
        <f>_xlfn.XLOOKUP(Curso[[#This Row],[Tempo Progr Acum]],Controle[Tempo Esperado Acum],Controle[Data corrida],,1,1)</f>
        <v>44893</v>
      </c>
      <c r="I2357" s="44"/>
      <c r="J2357" s="48">
        <f ca="1">IF(Curso[[#This Row],[Data Prevista]]&gt;TODAY(),0,IF(Curso[[#This Row],[Data Prevista]]=TODAY(),3,2))</f>
        <v>0</v>
      </c>
      <c r="K2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7" s="53" t="str">
        <f>IF((Curso[[#This Row],[Estudado]]-7)&lt;$H$2,"",Curso[[#This Row],[Estudado]]-7)</f>
        <v/>
      </c>
      <c r="M2357" s="53" t="str">
        <f>IF((Curso[[#This Row],[Estudado]]-15)&lt;$H$2,"",Curso[[#This Row],[Estudado]]-15)</f>
        <v/>
      </c>
      <c r="N2357" s="53" t="str">
        <f>IF((Curso[[#This Row],[Estudado]]-30)&lt;$H$2,"",Curso[[#This Row],[Estudado]]-30)</f>
        <v/>
      </c>
      <c r="O2357" s="53" t="str">
        <f>IF((Curso[[#This Row],[Estudado]]-60)&lt;$H$2,"",Curso[[#This Row],[Estudado]]-60)</f>
        <v/>
      </c>
      <c r="P2357" s="53" t="str">
        <f>IF((Curso[[#This Row],[Estudado]]-120)&lt;$H$2,"",Curso[[#This Row],[Estudado]]-120)</f>
        <v/>
      </c>
      <c r="Q2357" s="48"/>
    </row>
    <row r="2358" spans="1:17" x14ac:dyDescent="0.25">
      <c r="A2358" s="44">
        <f t="shared" si="104"/>
        <v>2357</v>
      </c>
      <c r="B2358" s="44" t="s">
        <v>1101</v>
      </c>
      <c r="C2358" s="44" t="s">
        <v>1481</v>
      </c>
      <c r="D2358" s="45">
        <v>0</v>
      </c>
      <c r="E2358" s="44" t="s">
        <v>7</v>
      </c>
      <c r="F2358" s="45">
        <f>Curso[[#This Row],[Tempo]]*$AG$4</f>
        <v>0</v>
      </c>
      <c r="G2358" s="46">
        <f t="shared" si="103"/>
        <v>16.44667362440406</v>
      </c>
      <c r="H2358" s="47">
        <f>_xlfn.XLOOKUP(Curso[[#This Row],[Tempo Progr Acum]],Controle[Tempo Esperado Acum],Controle[Data corrida],,1,1)</f>
        <v>44893</v>
      </c>
      <c r="I2358" s="44"/>
      <c r="J2358" s="48">
        <f ca="1">IF(Curso[[#This Row],[Data Prevista]]&gt;TODAY(),0,IF(Curso[[#This Row],[Data Prevista]]=TODAY(),3,2))</f>
        <v>0</v>
      </c>
      <c r="K2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8" s="53" t="str">
        <f>IF((Curso[[#This Row],[Estudado]]-7)&lt;$H$2,"",Curso[[#This Row],[Estudado]]-7)</f>
        <v/>
      </c>
      <c r="M2358" s="53" t="str">
        <f>IF((Curso[[#This Row],[Estudado]]-15)&lt;$H$2,"",Curso[[#This Row],[Estudado]]-15)</f>
        <v/>
      </c>
      <c r="N2358" s="53" t="str">
        <f>IF((Curso[[#This Row],[Estudado]]-30)&lt;$H$2,"",Curso[[#This Row],[Estudado]]-30)</f>
        <v/>
      </c>
      <c r="O2358" s="53" t="str">
        <f>IF((Curso[[#This Row],[Estudado]]-60)&lt;$H$2,"",Curso[[#This Row],[Estudado]]-60)</f>
        <v/>
      </c>
      <c r="P2358" s="53" t="str">
        <f>IF((Curso[[#This Row],[Estudado]]-120)&lt;$H$2,"",Curso[[#This Row],[Estudado]]-120)</f>
        <v/>
      </c>
      <c r="Q2358" s="48"/>
    </row>
    <row r="2359" spans="1:17" x14ac:dyDescent="0.25">
      <c r="A2359" s="44">
        <f t="shared" si="104"/>
        <v>2358</v>
      </c>
      <c r="B2359" s="44" t="s">
        <v>1101</v>
      </c>
      <c r="C2359" s="44" t="s">
        <v>1482</v>
      </c>
      <c r="D2359" s="45">
        <v>3.6805555555555554E-3</v>
      </c>
      <c r="E2359" s="44"/>
      <c r="F2359" s="45">
        <f>Curso[[#This Row],[Tempo]]*$AG$4</f>
        <v>7.29926786360736E-3</v>
      </c>
      <c r="G2359" s="46">
        <f t="shared" si="103"/>
        <v>16.453972892267668</v>
      </c>
      <c r="H2359" s="47">
        <f>_xlfn.XLOOKUP(Curso[[#This Row],[Tempo Progr Acum]],Controle[Tempo Esperado Acum],Controle[Data corrida],,1,1)</f>
        <v>44893</v>
      </c>
      <c r="I2359" s="44"/>
      <c r="J2359" s="48">
        <f ca="1">IF(Curso[[#This Row],[Data Prevista]]&gt;TODAY(),0,IF(Curso[[#This Row],[Data Prevista]]=TODAY(),3,2))</f>
        <v>0</v>
      </c>
      <c r="K2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9" s="53" t="str">
        <f>IF((Curso[[#This Row],[Estudado]]-7)&lt;$H$2,"",Curso[[#This Row],[Estudado]]-7)</f>
        <v/>
      </c>
      <c r="M2359" s="53" t="str">
        <f>IF((Curso[[#This Row],[Estudado]]-15)&lt;$H$2,"",Curso[[#This Row],[Estudado]]-15)</f>
        <v/>
      </c>
      <c r="N2359" s="53" t="str">
        <f>IF((Curso[[#This Row],[Estudado]]-30)&lt;$H$2,"",Curso[[#This Row],[Estudado]]-30)</f>
        <v/>
      </c>
      <c r="O2359" s="53" t="str">
        <f>IF((Curso[[#This Row],[Estudado]]-60)&lt;$H$2,"",Curso[[#This Row],[Estudado]]-60)</f>
        <v/>
      </c>
      <c r="P2359" s="53" t="str">
        <f>IF((Curso[[#This Row],[Estudado]]-120)&lt;$H$2,"",Curso[[#This Row],[Estudado]]-120)</f>
        <v/>
      </c>
      <c r="Q2359" s="48"/>
    </row>
    <row r="2360" spans="1:17" x14ac:dyDescent="0.25">
      <c r="A2360" s="44">
        <f t="shared" si="104"/>
        <v>2359</v>
      </c>
      <c r="B2360" s="44" t="s">
        <v>1101</v>
      </c>
      <c r="C2360" s="44" t="s">
        <v>1483</v>
      </c>
      <c r="D2360" s="45">
        <v>4.0856481481481481E-3</v>
      </c>
      <c r="E2360" s="44"/>
      <c r="F2360" s="45">
        <f>Curso[[#This Row],[Tempo]]*$AG$4</f>
        <v>8.1026464020547105E-3</v>
      </c>
      <c r="G2360" s="46">
        <f t="shared" si="103"/>
        <v>16.462075538669723</v>
      </c>
      <c r="H2360" s="47">
        <f>_xlfn.XLOOKUP(Curso[[#This Row],[Tempo Progr Acum]],Controle[Tempo Esperado Acum],Controle[Data corrida],,1,1)</f>
        <v>44893</v>
      </c>
      <c r="I2360" s="44"/>
      <c r="J2360" s="48">
        <f ca="1">IF(Curso[[#This Row],[Data Prevista]]&gt;TODAY(),0,IF(Curso[[#This Row],[Data Prevista]]=TODAY(),3,2))</f>
        <v>0</v>
      </c>
      <c r="K2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0" s="53" t="str">
        <f>IF((Curso[[#This Row],[Estudado]]-7)&lt;$H$2,"",Curso[[#This Row],[Estudado]]-7)</f>
        <v/>
      </c>
      <c r="M2360" s="53" t="str">
        <f>IF((Curso[[#This Row],[Estudado]]-15)&lt;$H$2,"",Curso[[#This Row],[Estudado]]-15)</f>
        <v/>
      </c>
      <c r="N2360" s="53" t="str">
        <f>IF((Curso[[#This Row],[Estudado]]-30)&lt;$H$2,"",Curso[[#This Row],[Estudado]]-30)</f>
        <v/>
      </c>
      <c r="O2360" s="53" t="str">
        <f>IF((Curso[[#This Row],[Estudado]]-60)&lt;$H$2,"",Curso[[#This Row],[Estudado]]-60)</f>
        <v/>
      </c>
      <c r="P2360" s="53" t="str">
        <f>IF((Curso[[#This Row],[Estudado]]-120)&lt;$H$2,"",Curso[[#This Row],[Estudado]]-120)</f>
        <v/>
      </c>
      <c r="Q2360" s="48"/>
    </row>
    <row r="2361" spans="1:17" x14ac:dyDescent="0.25">
      <c r="A2361" s="44">
        <f t="shared" si="104"/>
        <v>2360</v>
      </c>
      <c r="B2361" s="44" t="s">
        <v>1101</v>
      </c>
      <c r="C2361" s="44" t="s">
        <v>1484</v>
      </c>
      <c r="D2361" s="45">
        <v>1.6550925925925926E-3</v>
      </c>
      <c r="E2361" s="44"/>
      <c r="F2361" s="45">
        <f>Curso[[#This Row],[Tempo]]*$AG$4</f>
        <v>3.2823751713706053E-3</v>
      </c>
      <c r="G2361" s="46">
        <f t="shared" si="103"/>
        <v>16.465357913841093</v>
      </c>
      <c r="H2361" s="47">
        <f>_xlfn.XLOOKUP(Curso[[#This Row],[Tempo Progr Acum]],Controle[Tempo Esperado Acum],Controle[Data corrida],,1,1)</f>
        <v>44893</v>
      </c>
      <c r="I2361" s="44"/>
      <c r="J2361" s="48">
        <f ca="1">IF(Curso[[#This Row],[Data Prevista]]&gt;TODAY(),0,IF(Curso[[#This Row],[Data Prevista]]=TODAY(),3,2))</f>
        <v>0</v>
      </c>
      <c r="K2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1" s="53" t="str">
        <f>IF((Curso[[#This Row],[Estudado]]-7)&lt;$H$2,"",Curso[[#This Row],[Estudado]]-7)</f>
        <v/>
      </c>
      <c r="M2361" s="53" t="str">
        <f>IF((Curso[[#This Row],[Estudado]]-15)&lt;$H$2,"",Curso[[#This Row],[Estudado]]-15)</f>
        <v/>
      </c>
      <c r="N2361" s="53" t="str">
        <f>IF((Curso[[#This Row],[Estudado]]-30)&lt;$H$2,"",Curso[[#This Row],[Estudado]]-30)</f>
        <v/>
      </c>
      <c r="O2361" s="53" t="str">
        <f>IF((Curso[[#This Row],[Estudado]]-60)&lt;$H$2,"",Curso[[#This Row],[Estudado]]-60)</f>
        <v/>
      </c>
      <c r="P2361" s="53" t="str">
        <f>IF((Curso[[#This Row],[Estudado]]-120)&lt;$H$2,"",Curso[[#This Row],[Estudado]]-120)</f>
        <v/>
      </c>
      <c r="Q2361" s="48"/>
    </row>
    <row r="2362" spans="1:17" x14ac:dyDescent="0.25">
      <c r="A2362" s="44">
        <f t="shared" si="104"/>
        <v>2361</v>
      </c>
      <c r="B2362" s="44" t="s">
        <v>1101</v>
      </c>
      <c r="C2362" s="44" t="s">
        <v>1485</v>
      </c>
      <c r="D2362" s="45">
        <v>2.4537037037037036E-3</v>
      </c>
      <c r="E2362" s="44"/>
      <c r="F2362" s="45">
        <f>Curso[[#This Row],[Tempo]]*$AG$4</f>
        <v>4.8661785757382397E-3</v>
      </c>
      <c r="G2362" s="46">
        <f t="shared" si="103"/>
        <v>16.470224092416831</v>
      </c>
      <c r="H2362" s="47">
        <f>_xlfn.XLOOKUP(Curso[[#This Row],[Tempo Progr Acum]],Controle[Tempo Esperado Acum],Controle[Data corrida],,1,1)</f>
        <v>44893</v>
      </c>
      <c r="I2362" s="44"/>
      <c r="J2362" s="48">
        <f ca="1">IF(Curso[[#This Row],[Data Prevista]]&gt;TODAY(),0,IF(Curso[[#This Row],[Data Prevista]]=TODAY(),3,2))</f>
        <v>0</v>
      </c>
      <c r="K2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2" s="53" t="str">
        <f>IF((Curso[[#This Row],[Estudado]]-7)&lt;$H$2,"",Curso[[#This Row],[Estudado]]-7)</f>
        <v/>
      </c>
      <c r="M2362" s="53" t="str">
        <f>IF((Curso[[#This Row],[Estudado]]-15)&lt;$H$2,"",Curso[[#This Row],[Estudado]]-15)</f>
        <v/>
      </c>
      <c r="N2362" s="53" t="str">
        <f>IF((Curso[[#This Row],[Estudado]]-30)&lt;$H$2,"",Curso[[#This Row],[Estudado]]-30)</f>
        <v/>
      </c>
      <c r="O2362" s="53" t="str">
        <f>IF((Curso[[#This Row],[Estudado]]-60)&lt;$H$2,"",Curso[[#This Row],[Estudado]]-60)</f>
        <v/>
      </c>
      <c r="P2362" s="53" t="str">
        <f>IF((Curso[[#This Row],[Estudado]]-120)&lt;$H$2,"",Curso[[#This Row],[Estudado]]-120)</f>
        <v/>
      </c>
      <c r="Q2362" s="48"/>
    </row>
    <row r="2363" spans="1:17" x14ac:dyDescent="0.25">
      <c r="A2363" s="44">
        <f t="shared" si="104"/>
        <v>2362</v>
      </c>
      <c r="B2363" s="44" t="s">
        <v>1101</v>
      </c>
      <c r="C2363" s="44" t="s">
        <v>1486</v>
      </c>
      <c r="D2363" s="45">
        <v>5.7407407407407416E-3</v>
      </c>
      <c r="E2363" s="44"/>
      <c r="F2363" s="45">
        <f>Curso[[#This Row],[Tempo]]*$AG$4</f>
        <v>1.1385021573425318E-2</v>
      </c>
      <c r="G2363" s="46">
        <f t="shared" si="103"/>
        <v>16.481609113990256</v>
      </c>
      <c r="H2363" s="47">
        <f>_xlfn.XLOOKUP(Curso[[#This Row],[Tempo Progr Acum]],Controle[Tempo Esperado Acum],Controle[Data corrida],,1,1)</f>
        <v>44893</v>
      </c>
      <c r="I2363" s="44"/>
      <c r="J2363" s="48">
        <f ca="1">IF(Curso[[#This Row],[Data Prevista]]&gt;TODAY(),0,IF(Curso[[#This Row],[Data Prevista]]=TODAY(),3,2))</f>
        <v>0</v>
      </c>
      <c r="K2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3" s="53" t="str">
        <f>IF((Curso[[#This Row],[Estudado]]-7)&lt;$H$2,"",Curso[[#This Row],[Estudado]]-7)</f>
        <v/>
      </c>
      <c r="M2363" s="53" t="str">
        <f>IF((Curso[[#This Row],[Estudado]]-15)&lt;$H$2,"",Curso[[#This Row],[Estudado]]-15)</f>
        <v/>
      </c>
      <c r="N2363" s="53" t="str">
        <f>IF((Curso[[#This Row],[Estudado]]-30)&lt;$H$2,"",Curso[[#This Row],[Estudado]]-30)</f>
        <v/>
      </c>
      <c r="O2363" s="53" t="str">
        <f>IF((Curso[[#This Row],[Estudado]]-60)&lt;$H$2,"",Curso[[#This Row],[Estudado]]-60)</f>
        <v/>
      </c>
      <c r="P2363" s="53" t="str">
        <f>IF((Curso[[#This Row],[Estudado]]-120)&lt;$H$2,"",Curso[[#This Row],[Estudado]]-120)</f>
        <v/>
      </c>
      <c r="Q2363" s="48"/>
    </row>
    <row r="2364" spans="1:17" x14ac:dyDescent="0.25">
      <c r="A2364" s="44">
        <f t="shared" si="104"/>
        <v>2363</v>
      </c>
      <c r="B2364" s="44" t="s">
        <v>1101</v>
      </c>
      <c r="C2364" s="44" t="s">
        <v>1487</v>
      </c>
      <c r="D2364" s="45">
        <v>3.8078703703703707E-3</v>
      </c>
      <c r="E2364" s="44"/>
      <c r="F2364" s="45">
        <f>Curso[[#This Row],[Tempo]]*$AG$4</f>
        <v>7.5517582614050994E-3</v>
      </c>
      <c r="G2364" s="46">
        <f t="shared" si="103"/>
        <v>16.489160872251663</v>
      </c>
      <c r="H2364" s="47">
        <f>_xlfn.XLOOKUP(Curso[[#This Row],[Tempo Progr Acum]],Controle[Tempo Esperado Acum],Controle[Data corrida],,1,1)</f>
        <v>44893</v>
      </c>
      <c r="I2364" s="44"/>
      <c r="J2364" s="48">
        <f ca="1">IF(Curso[[#This Row],[Data Prevista]]&gt;TODAY(),0,IF(Curso[[#This Row],[Data Prevista]]=TODAY(),3,2))</f>
        <v>0</v>
      </c>
      <c r="K2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4" s="53" t="str">
        <f>IF((Curso[[#This Row],[Estudado]]-7)&lt;$H$2,"",Curso[[#This Row],[Estudado]]-7)</f>
        <v/>
      </c>
      <c r="M2364" s="53" t="str">
        <f>IF((Curso[[#This Row],[Estudado]]-15)&lt;$H$2,"",Curso[[#This Row],[Estudado]]-15)</f>
        <v/>
      </c>
      <c r="N2364" s="53" t="str">
        <f>IF((Curso[[#This Row],[Estudado]]-30)&lt;$H$2,"",Curso[[#This Row],[Estudado]]-30)</f>
        <v/>
      </c>
      <c r="O2364" s="53" t="str">
        <f>IF((Curso[[#This Row],[Estudado]]-60)&lt;$H$2,"",Curso[[#This Row],[Estudado]]-60)</f>
        <v/>
      </c>
      <c r="P2364" s="53" t="str">
        <f>IF((Curso[[#This Row],[Estudado]]-120)&lt;$H$2,"",Curso[[#This Row],[Estudado]]-120)</f>
        <v/>
      </c>
      <c r="Q2364" s="48"/>
    </row>
    <row r="2365" spans="1:17" x14ac:dyDescent="0.25">
      <c r="A2365" s="44">
        <f t="shared" si="104"/>
        <v>2364</v>
      </c>
      <c r="B2365" s="44" t="s">
        <v>1101</v>
      </c>
      <c r="C2365" s="44" t="s">
        <v>1488</v>
      </c>
      <c r="D2365" s="45">
        <v>1.0995370370370371E-3</v>
      </c>
      <c r="E2365" s="44"/>
      <c r="F2365" s="45">
        <f>Curso[[#This Row],[Tempo]]*$AG$4</f>
        <v>2.1805988900713814E-3</v>
      </c>
      <c r="G2365" s="46">
        <f t="shared" si="103"/>
        <v>16.491341471141734</v>
      </c>
      <c r="H2365" s="47">
        <f>_xlfn.XLOOKUP(Curso[[#This Row],[Tempo Progr Acum]],Controle[Tempo Esperado Acum],Controle[Data corrida],,1,1)</f>
        <v>44893</v>
      </c>
      <c r="I2365" s="44"/>
      <c r="J2365" s="48">
        <f ca="1">IF(Curso[[#This Row],[Data Prevista]]&gt;TODAY(),0,IF(Curso[[#This Row],[Data Prevista]]=TODAY(),3,2))</f>
        <v>0</v>
      </c>
      <c r="K2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5" s="53" t="str">
        <f>IF((Curso[[#This Row],[Estudado]]-7)&lt;$H$2,"",Curso[[#This Row],[Estudado]]-7)</f>
        <v/>
      </c>
      <c r="M2365" s="53" t="str">
        <f>IF((Curso[[#This Row],[Estudado]]-15)&lt;$H$2,"",Curso[[#This Row],[Estudado]]-15)</f>
        <v/>
      </c>
      <c r="N2365" s="53" t="str">
        <f>IF((Curso[[#This Row],[Estudado]]-30)&lt;$H$2,"",Curso[[#This Row],[Estudado]]-30)</f>
        <v/>
      </c>
      <c r="O2365" s="53" t="str">
        <f>IF((Curso[[#This Row],[Estudado]]-60)&lt;$H$2,"",Curso[[#This Row],[Estudado]]-60)</f>
        <v/>
      </c>
      <c r="P2365" s="53" t="str">
        <f>IF((Curso[[#This Row],[Estudado]]-120)&lt;$H$2,"",Curso[[#This Row],[Estudado]]-120)</f>
        <v/>
      </c>
      <c r="Q2365" s="48"/>
    </row>
    <row r="2366" spans="1:17" x14ac:dyDescent="0.25">
      <c r="A2366" s="44">
        <f t="shared" si="104"/>
        <v>2365</v>
      </c>
      <c r="B2366" s="44" t="s">
        <v>1101</v>
      </c>
      <c r="C2366" s="44" t="s">
        <v>1489</v>
      </c>
      <c r="D2366" s="45">
        <v>6.2268518518518515E-3</v>
      </c>
      <c r="E2366" s="44"/>
      <c r="F2366" s="45">
        <f>Curso[[#This Row],[Tempo]]*$AG$4</f>
        <v>1.2349075819562136E-2</v>
      </c>
      <c r="G2366" s="46">
        <f t="shared" si="103"/>
        <v>16.503690546961295</v>
      </c>
      <c r="H2366" s="47">
        <f>_xlfn.XLOOKUP(Curso[[#This Row],[Tempo Progr Acum]],Controle[Tempo Esperado Acum],Controle[Data corrida],,1,1)</f>
        <v>44894</v>
      </c>
      <c r="I2366" s="44"/>
      <c r="J2366" s="48">
        <f ca="1">IF(Curso[[#This Row],[Data Prevista]]&gt;TODAY(),0,IF(Curso[[#This Row],[Data Prevista]]=TODAY(),3,2))</f>
        <v>0</v>
      </c>
      <c r="K2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6" s="53" t="str">
        <f>IF((Curso[[#This Row],[Estudado]]-7)&lt;$H$2,"",Curso[[#This Row],[Estudado]]-7)</f>
        <v/>
      </c>
      <c r="M2366" s="53" t="str">
        <f>IF((Curso[[#This Row],[Estudado]]-15)&lt;$H$2,"",Curso[[#This Row],[Estudado]]-15)</f>
        <v/>
      </c>
      <c r="N2366" s="53" t="str">
        <f>IF((Curso[[#This Row],[Estudado]]-30)&lt;$H$2,"",Curso[[#This Row],[Estudado]]-30)</f>
        <v/>
      </c>
      <c r="O2366" s="53" t="str">
        <f>IF((Curso[[#This Row],[Estudado]]-60)&lt;$H$2,"",Curso[[#This Row],[Estudado]]-60)</f>
        <v/>
      </c>
      <c r="P2366" s="53" t="str">
        <f>IF((Curso[[#This Row],[Estudado]]-120)&lt;$H$2,"",Curso[[#This Row],[Estudado]]-120)</f>
        <v/>
      </c>
      <c r="Q2366" s="48"/>
    </row>
    <row r="2367" spans="1:17" x14ac:dyDescent="0.25">
      <c r="A2367" s="44">
        <f t="shared" si="104"/>
        <v>2366</v>
      </c>
      <c r="B2367" s="44" t="s">
        <v>1101</v>
      </c>
      <c r="C2367" s="44" t="s">
        <v>1490</v>
      </c>
      <c r="D2367" s="45">
        <v>6.7708333333333336E-3</v>
      </c>
      <c r="E2367" s="44"/>
      <c r="F2367" s="45">
        <f>Curso[[#This Row],[Tempo]]*$AG$4</f>
        <v>1.3427898428334294E-2</v>
      </c>
      <c r="G2367" s="46">
        <f t="shared" si="103"/>
        <v>16.517118445389627</v>
      </c>
      <c r="H2367" s="47">
        <f>_xlfn.XLOOKUP(Curso[[#This Row],[Tempo Progr Acum]],Controle[Tempo Esperado Acum],Controle[Data corrida],,1,1)</f>
        <v>44894</v>
      </c>
      <c r="I2367" s="44"/>
      <c r="J2367" s="48">
        <f ca="1">IF(Curso[[#This Row],[Data Prevista]]&gt;TODAY(),0,IF(Curso[[#This Row],[Data Prevista]]=TODAY(),3,2))</f>
        <v>0</v>
      </c>
      <c r="K2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7" s="53" t="str">
        <f>IF((Curso[[#This Row],[Estudado]]-7)&lt;$H$2,"",Curso[[#This Row],[Estudado]]-7)</f>
        <v/>
      </c>
      <c r="M2367" s="53" t="str">
        <f>IF((Curso[[#This Row],[Estudado]]-15)&lt;$H$2,"",Curso[[#This Row],[Estudado]]-15)</f>
        <v/>
      </c>
      <c r="N2367" s="53" t="str">
        <f>IF((Curso[[#This Row],[Estudado]]-30)&lt;$H$2,"",Curso[[#This Row],[Estudado]]-30)</f>
        <v/>
      </c>
      <c r="O2367" s="53" t="str">
        <f>IF((Curso[[#This Row],[Estudado]]-60)&lt;$H$2,"",Curso[[#This Row],[Estudado]]-60)</f>
        <v/>
      </c>
      <c r="P2367" s="53" t="str">
        <f>IF((Curso[[#This Row],[Estudado]]-120)&lt;$H$2,"",Curso[[#This Row],[Estudado]]-120)</f>
        <v/>
      </c>
      <c r="Q2367" s="48"/>
    </row>
    <row r="2368" spans="1:17" x14ac:dyDescent="0.25">
      <c r="A2368" s="44">
        <f t="shared" si="104"/>
        <v>2367</v>
      </c>
      <c r="B2368" s="44" t="s">
        <v>1101</v>
      </c>
      <c r="C2368" s="44" t="s">
        <v>1491</v>
      </c>
      <c r="D2368" s="45">
        <v>1.423611111111111E-3</v>
      </c>
      <c r="E2368" s="44"/>
      <c r="F2368" s="45">
        <f>Curso[[#This Row],[Tempo]]*$AG$4</f>
        <v>2.8233017208292616E-3</v>
      </c>
      <c r="G2368" s="46">
        <f t="shared" si="103"/>
        <v>16.519941747110458</v>
      </c>
      <c r="H2368" s="47">
        <f>_xlfn.XLOOKUP(Curso[[#This Row],[Tempo Progr Acum]],Controle[Tempo Esperado Acum],Controle[Data corrida],,1,1)</f>
        <v>44894</v>
      </c>
      <c r="I2368" s="44"/>
      <c r="J2368" s="48">
        <f ca="1">IF(Curso[[#This Row],[Data Prevista]]&gt;TODAY(),0,IF(Curso[[#This Row],[Data Prevista]]=TODAY(),3,2))</f>
        <v>0</v>
      </c>
      <c r="K2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8" s="53" t="str">
        <f>IF((Curso[[#This Row],[Estudado]]-7)&lt;$H$2,"",Curso[[#This Row],[Estudado]]-7)</f>
        <v/>
      </c>
      <c r="M2368" s="53" t="str">
        <f>IF((Curso[[#This Row],[Estudado]]-15)&lt;$H$2,"",Curso[[#This Row],[Estudado]]-15)</f>
        <v/>
      </c>
      <c r="N2368" s="53" t="str">
        <f>IF((Curso[[#This Row],[Estudado]]-30)&lt;$H$2,"",Curso[[#This Row],[Estudado]]-30)</f>
        <v/>
      </c>
      <c r="O2368" s="53" t="str">
        <f>IF((Curso[[#This Row],[Estudado]]-60)&lt;$H$2,"",Curso[[#This Row],[Estudado]]-60)</f>
        <v/>
      </c>
      <c r="P2368" s="53" t="str">
        <f>IF((Curso[[#This Row],[Estudado]]-120)&lt;$H$2,"",Curso[[#This Row],[Estudado]]-120)</f>
        <v/>
      </c>
      <c r="Q2368" s="48"/>
    </row>
    <row r="2369" spans="1:17" x14ac:dyDescent="0.25">
      <c r="A2369" s="44">
        <f t="shared" si="104"/>
        <v>2368</v>
      </c>
      <c r="B2369" s="44" t="s">
        <v>1101</v>
      </c>
      <c r="C2369" s="44" t="s">
        <v>1492</v>
      </c>
      <c r="D2369" s="45">
        <v>6.6666666666666671E-3</v>
      </c>
      <c r="E2369" s="44"/>
      <c r="F2369" s="45">
        <f>Curso[[#This Row],[Tempo]]*$AG$4</f>
        <v>1.3221315375590691E-2</v>
      </c>
      <c r="G2369" s="46">
        <f t="shared" si="103"/>
        <v>16.53316306248605</v>
      </c>
      <c r="H2369" s="47">
        <f>_xlfn.XLOOKUP(Curso[[#This Row],[Tempo Progr Acum]],Controle[Tempo Esperado Acum],Controle[Data corrida],,1,1)</f>
        <v>44894</v>
      </c>
      <c r="I2369" s="44"/>
      <c r="J2369" s="48">
        <f ca="1">IF(Curso[[#This Row],[Data Prevista]]&gt;TODAY(),0,IF(Curso[[#This Row],[Data Prevista]]=TODAY(),3,2))</f>
        <v>0</v>
      </c>
      <c r="K2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9" s="53" t="str">
        <f>IF((Curso[[#This Row],[Estudado]]-7)&lt;$H$2,"",Curso[[#This Row],[Estudado]]-7)</f>
        <v/>
      </c>
      <c r="M2369" s="53" t="str">
        <f>IF((Curso[[#This Row],[Estudado]]-15)&lt;$H$2,"",Curso[[#This Row],[Estudado]]-15)</f>
        <v/>
      </c>
      <c r="N2369" s="53" t="str">
        <f>IF((Curso[[#This Row],[Estudado]]-30)&lt;$H$2,"",Curso[[#This Row],[Estudado]]-30)</f>
        <v/>
      </c>
      <c r="O2369" s="53" t="str">
        <f>IF((Curso[[#This Row],[Estudado]]-60)&lt;$H$2,"",Curso[[#This Row],[Estudado]]-60)</f>
        <v/>
      </c>
      <c r="P2369" s="53" t="str">
        <f>IF((Curso[[#This Row],[Estudado]]-120)&lt;$H$2,"",Curso[[#This Row],[Estudado]]-120)</f>
        <v/>
      </c>
      <c r="Q2369" s="48"/>
    </row>
    <row r="2370" spans="1:17" x14ac:dyDescent="0.25">
      <c r="A2370" s="44">
        <f t="shared" si="104"/>
        <v>2369</v>
      </c>
      <c r="B2370" s="44" t="s">
        <v>1101</v>
      </c>
      <c r="C2370" s="44" t="s">
        <v>1493</v>
      </c>
      <c r="D2370" s="45">
        <v>4.7222222222222223E-3</v>
      </c>
      <c r="E2370" s="44"/>
      <c r="F2370" s="45">
        <f>Curso[[#This Row],[Tempo]]*$AG$4</f>
        <v>9.3650983910434048E-3</v>
      </c>
      <c r="G2370" s="46">
        <f t="shared" si="103"/>
        <v>16.542528160877094</v>
      </c>
      <c r="H2370" s="47">
        <f>_xlfn.XLOOKUP(Curso[[#This Row],[Tempo Progr Acum]],Controle[Tempo Esperado Acum],Controle[Data corrida],,1,1)</f>
        <v>44894</v>
      </c>
      <c r="I2370" s="44"/>
      <c r="J2370" s="48">
        <f ca="1">IF(Curso[[#This Row],[Data Prevista]]&gt;TODAY(),0,IF(Curso[[#This Row],[Data Prevista]]=TODAY(),3,2))</f>
        <v>0</v>
      </c>
      <c r="K2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0" s="53" t="str">
        <f>IF((Curso[[#This Row],[Estudado]]-7)&lt;$H$2,"",Curso[[#This Row],[Estudado]]-7)</f>
        <v/>
      </c>
      <c r="M2370" s="53" t="str">
        <f>IF((Curso[[#This Row],[Estudado]]-15)&lt;$H$2,"",Curso[[#This Row],[Estudado]]-15)</f>
        <v/>
      </c>
      <c r="N2370" s="53" t="str">
        <f>IF((Curso[[#This Row],[Estudado]]-30)&lt;$H$2,"",Curso[[#This Row],[Estudado]]-30)</f>
        <v/>
      </c>
      <c r="O2370" s="53" t="str">
        <f>IF((Curso[[#This Row],[Estudado]]-60)&lt;$H$2,"",Curso[[#This Row],[Estudado]]-60)</f>
        <v/>
      </c>
      <c r="P2370" s="53" t="str">
        <f>IF((Curso[[#This Row],[Estudado]]-120)&lt;$H$2,"",Curso[[#This Row],[Estudado]]-120)</f>
        <v/>
      </c>
      <c r="Q2370" s="48"/>
    </row>
    <row r="2371" spans="1:17" x14ac:dyDescent="0.25">
      <c r="A2371" s="44">
        <f t="shared" si="104"/>
        <v>2370</v>
      </c>
      <c r="B2371" s="44" t="s">
        <v>1101</v>
      </c>
      <c r="C2371" s="44" t="s">
        <v>1494</v>
      </c>
      <c r="D2371" s="45">
        <v>2.2569444444444447E-3</v>
      </c>
      <c r="E2371" s="44"/>
      <c r="F2371" s="45">
        <f>Curso[[#This Row],[Tempo]]*$AG$4</f>
        <v>4.4759661427780989E-3</v>
      </c>
      <c r="G2371" s="46">
        <f t="shared" si="103"/>
        <v>16.547004127019871</v>
      </c>
      <c r="H2371" s="47">
        <f>_xlfn.XLOOKUP(Curso[[#This Row],[Tempo Progr Acum]],Controle[Tempo Esperado Acum],Controle[Data corrida],,1,1)</f>
        <v>44894</v>
      </c>
      <c r="I2371" s="44"/>
      <c r="J2371" s="48">
        <f ca="1">IF(Curso[[#This Row],[Data Prevista]]&gt;TODAY(),0,IF(Curso[[#This Row],[Data Prevista]]=TODAY(),3,2))</f>
        <v>0</v>
      </c>
      <c r="K2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1" s="53" t="str">
        <f>IF((Curso[[#This Row],[Estudado]]-7)&lt;$H$2,"",Curso[[#This Row],[Estudado]]-7)</f>
        <v/>
      </c>
      <c r="M2371" s="53" t="str">
        <f>IF((Curso[[#This Row],[Estudado]]-15)&lt;$H$2,"",Curso[[#This Row],[Estudado]]-15)</f>
        <v/>
      </c>
      <c r="N2371" s="53" t="str">
        <f>IF((Curso[[#This Row],[Estudado]]-30)&lt;$H$2,"",Curso[[#This Row],[Estudado]]-30)</f>
        <v/>
      </c>
      <c r="O2371" s="53" t="str">
        <f>IF((Curso[[#This Row],[Estudado]]-60)&lt;$H$2,"",Curso[[#This Row],[Estudado]]-60)</f>
        <v/>
      </c>
      <c r="P2371" s="53" t="str">
        <f>IF((Curso[[#This Row],[Estudado]]-120)&lt;$H$2,"",Curso[[#This Row],[Estudado]]-120)</f>
        <v/>
      </c>
      <c r="Q2371" s="48"/>
    </row>
    <row r="2372" spans="1:17" x14ac:dyDescent="0.25">
      <c r="A2372" s="44">
        <f t="shared" si="104"/>
        <v>2371</v>
      </c>
      <c r="B2372" s="44" t="s">
        <v>1101</v>
      </c>
      <c r="C2372" s="44" t="s">
        <v>1495</v>
      </c>
      <c r="D2372" s="45">
        <v>4.5023148148148149E-3</v>
      </c>
      <c r="E2372" s="44"/>
      <c r="F2372" s="45">
        <f>Curso[[#This Row],[Tempo]]*$AG$4</f>
        <v>8.9289786130291298E-3</v>
      </c>
      <c r="G2372" s="46">
        <f t="shared" ref="G2372:G2435" si="105">F2372+G2371</f>
        <v>16.555933105632899</v>
      </c>
      <c r="H2372" s="47">
        <f>_xlfn.XLOOKUP(Curso[[#This Row],[Tempo Progr Acum]],Controle[Tempo Esperado Acum],Controle[Data corrida],,1,1)</f>
        <v>44894</v>
      </c>
      <c r="I2372" s="44"/>
      <c r="J2372" s="48">
        <f ca="1">IF(Curso[[#This Row],[Data Prevista]]&gt;TODAY(),0,IF(Curso[[#This Row],[Data Prevista]]=TODAY(),3,2))</f>
        <v>0</v>
      </c>
      <c r="K2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2" s="53" t="str">
        <f>IF((Curso[[#This Row],[Estudado]]-7)&lt;$H$2,"",Curso[[#This Row],[Estudado]]-7)</f>
        <v/>
      </c>
      <c r="M2372" s="53" t="str">
        <f>IF((Curso[[#This Row],[Estudado]]-15)&lt;$H$2,"",Curso[[#This Row],[Estudado]]-15)</f>
        <v/>
      </c>
      <c r="N2372" s="53" t="str">
        <f>IF((Curso[[#This Row],[Estudado]]-30)&lt;$H$2,"",Curso[[#This Row],[Estudado]]-30)</f>
        <v/>
      </c>
      <c r="O2372" s="53" t="str">
        <f>IF((Curso[[#This Row],[Estudado]]-60)&lt;$H$2,"",Curso[[#This Row],[Estudado]]-60)</f>
        <v/>
      </c>
      <c r="P2372" s="53" t="str">
        <f>IF((Curso[[#This Row],[Estudado]]-120)&lt;$H$2,"",Curso[[#This Row],[Estudado]]-120)</f>
        <v/>
      </c>
      <c r="Q2372" s="48"/>
    </row>
    <row r="2373" spans="1:17" x14ac:dyDescent="0.25">
      <c r="A2373" s="44">
        <f t="shared" si="104"/>
        <v>2372</v>
      </c>
      <c r="B2373" s="44" t="s">
        <v>1101</v>
      </c>
      <c r="C2373" s="44" t="s">
        <v>1496</v>
      </c>
      <c r="D2373" s="45">
        <v>0</v>
      </c>
      <c r="E2373" s="44" t="s">
        <v>7</v>
      </c>
      <c r="F2373" s="45">
        <f>Curso[[#This Row],[Tempo]]*$AG$4</f>
        <v>0</v>
      </c>
      <c r="G2373" s="46">
        <f t="shared" si="105"/>
        <v>16.555933105632899</v>
      </c>
      <c r="H2373" s="47">
        <f>_xlfn.XLOOKUP(Curso[[#This Row],[Tempo Progr Acum]],Controle[Tempo Esperado Acum],Controle[Data corrida],,1,1)</f>
        <v>44894</v>
      </c>
      <c r="I2373" s="44"/>
      <c r="J2373" s="48">
        <f ca="1">IF(Curso[[#This Row],[Data Prevista]]&gt;TODAY(),0,IF(Curso[[#This Row],[Data Prevista]]=TODAY(),3,2))</f>
        <v>0</v>
      </c>
      <c r="K2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3" s="53" t="str">
        <f>IF((Curso[[#This Row],[Estudado]]-7)&lt;$H$2,"",Curso[[#This Row],[Estudado]]-7)</f>
        <v/>
      </c>
      <c r="M2373" s="53" t="str">
        <f>IF((Curso[[#This Row],[Estudado]]-15)&lt;$H$2,"",Curso[[#This Row],[Estudado]]-15)</f>
        <v/>
      </c>
      <c r="N2373" s="53" t="str">
        <f>IF((Curso[[#This Row],[Estudado]]-30)&lt;$H$2,"",Curso[[#This Row],[Estudado]]-30)</f>
        <v/>
      </c>
      <c r="O2373" s="53" t="str">
        <f>IF((Curso[[#This Row],[Estudado]]-60)&lt;$H$2,"",Curso[[#This Row],[Estudado]]-60)</f>
        <v/>
      </c>
      <c r="P2373" s="53" t="str">
        <f>IF((Curso[[#This Row],[Estudado]]-120)&lt;$H$2,"",Curso[[#This Row],[Estudado]]-120)</f>
        <v/>
      </c>
      <c r="Q2373" s="48"/>
    </row>
    <row r="2374" spans="1:17" x14ac:dyDescent="0.25">
      <c r="A2374" s="44">
        <f t="shared" ref="A2374:A2437" si="106">A2373+1</f>
        <v>2373</v>
      </c>
      <c r="B2374" s="44" t="s">
        <v>1101</v>
      </c>
      <c r="C2374" s="44" t="s">
        <v>1497</v>
      </c>
      <c r="D2374" s="45">
        <v>5.9027777777777776E-3</v>
      </c>
      <c r="E2374" s="44"/>
      <c r="F2374" s="45">
        <f>Curso[[#This Row],[Tempo]]*$AG$4</f>
        <v>1.1706372988804257E-2</v>
      </c>
      <c r="G2374" s="46">
        <f t="shared" si="105"/>
        <v>16.567639478621704</v>
      </c>
      <c r="H2374" s="47">
        <f>_xlfn.XLOOKUP(Curso[[#This Row],[Tempo Progr Acum]],Controle[Tempo Esperado Acum],Controle[Data corrida],,1,1)</f>
        <v>44894</v>
      </c>
      <c r="I2374" s="44"/>
      <c r="J2374" s="48">
        <f ca="1">IF(Curso[[#This Row],[Data Prevista]]&gt;TODAY(),0,IF(Curso[[#This Row],[Data Prevista]]=TODAY(),3,2))</f>
        <v>0</v>
      </c>
      <c r="K2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4" s="53" t="str">
        <f>IF((Curso[[#This Row],[Estudado]]-7)&lt;$H$2,"",Curso[[#This Row],[Estudado]]-7)</f>
        <v/>
      </c>
      <c r="M2374" s="53" t="str">
        <f>IF((Curso[[#This Row],[Estudado]]-15)&lt;$H$2,"",Curso[[#This Row],[Estudado]]-15)</f>
        <v/>
      </c>
      <c r="N2374" s="53" t="str">
        <f>IF((Curso[[#This Row],[Estudado]]-30)&lt;$H$2,"",Curso[[#This Row],[Estudado]]-30)</f>
        <v/>
      </c>
      <c r="O2374" s="53" t="str">
        <f>IF((Curso[[#This Row],[Estudado]]-60)&lt;$H$2,"",Curso[[#This Row],[Estudado]]-60)</f>
        <v/>
      </c>
      <c r="P2374" s="53" t="str">
        <f>IF((Curso[[#This Row],[Estudado]]-120)&lt;$H$2,"",Curso[[#This Row],[Estudado]]-120)</f>
        <v/>
      </c>
      <c r="Q2374" s="48"/>
    </row>
    <row r="2375" spans="1:17" x14ac:dyDescent="0.25">
      <c r="A2375" s="44">
        <f t="shared" si="106"/>
        <v>2374</v>
      </c>
      <c r="B2375" s="44" t="s">
        <v>1101</v>
      </c>
      <c r="C2375" s="44" t="s">
        <v>1498</v>
      </c>
      <c r="D2375" s="45">
        <v>3.7500000000000003E-3</v>
      </c>
      <c r="E2375" s="44"/>
      <c r="F2375" s="45">
        <f>Curso[[#This Row],[Tempo]]*$AG$4</f>
        <v>7.4369898987697632E-3</v>
      </c>
      <c r="G2375" s="46">
        <f t="shared" si="105"/>
        <v>16.575076468520475</v>
      </c>
      <c r="H2375" s="47">
        <f>_xlfn.XLOOKUP(Curso[[#This Row],[Tempo Progr Acum]],Controle[Tempo Esperado Acum],Controle[Data corrida],,1,1)</f>
        <v>44894</v>
      </c>
      <c r="I2375" s="44"/>
      <c r="J2375" s="48">
        <f ca="1">IF(Curso[[#This Row],[Data Prevista]]&gt;TODAY(),0,IF(Curso[[#This Row],[Data Prevista]]=TODAY(),3,2))</f>
        <v>0</v>
      </c>
      <c r="K2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5" s="53" t="str">
        <f>IF((Curso[[#This Row],[Estudado]]-7)&lt;$H$2,"",Curso[[#This Row],[Estudado]]-7)</f>
        <v/>
      </c>
      <c r="M2375" s="53" t="str">
        <f>IF((Curso[[#This Row],[Estudado]]-15)&lt;$H$2,"",Curso[[#This Row],[Estudado]]-15)</f>
        <v/>
      </c>
      <c r="N2375" s="53" t="str">
        <f>IF((Curso[[#This Row],[Estudado]]-30)&lt;$H$2,"",Curso[[#This Row],[Estudado]]-30)</f>
        <v/>
      </c>
      <c r="O2375" s="53" t="str">
        <f>IF((Curso[[#This Row],[Estudado]]-60)&lt;$H$2,"",Curso[[#This Row],[Estudado]]-60)</f>
        <v/>
      </c>
      <c r="P2375" s="53" t="str">
        <f>IF((Curso[[#This Row],[Estudado]]-120)&lt;$H$2,"",Curso[[#This Row],[Estudado]]-120)</f>
        <v/>
      </c>
      <c r="Q2375" s="48"/>
    </row>
    <row r="2376" spans="1:17" x14ac:dyDescent="0.25">
      <c r="A2376" s="44">
        <f t="shared" si="106"/>
        <v>2375</v>
      </c>
      <c r="B2376" s="44" t="s">
        <v>1101</v>
      </c>
      <c r="C2376" s="44" t="s">
        <v>1499</v>
      </c>
      <c r="D2376" s="45">
        <v>0</v>
      </c>
      <c r="E2376" s="44" t="s">
        <v>7</v>
      </c>
      <c r="F2376" s="45">
        <f>Curso[[#This Row],[Tempo]]*$AG$4</f>
        <v>0</v>
      </c>
      <c r="G2376" s="46">
        <f t="shared" si="105"/>
        <v>16.575076468520475</v>
      </c>
      <c r="H2376" s="47">
        <f>_xlfn.XLOOKUP(Curso[[#This Row],[Tempo Progr Acum]],Controle[Tempo Esperado Acum],Controle[Data corrida],,1,1)</f>
        <v>44894</v>
      </c>
      <c r="I2376" s="44"/>
      <c r="J2376" s="48">
        <f ca="1">IF(Curso[[#This Row],[Data Prevista]]&gt;TODAY(),0,IF(Curso[[#This Row],[Data Prevista]]=TODAY(),3,2))</f>
        <v>0</v>
      </c>
      <c r="K2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6" s="53" t="str">
        <f>IF((Curso[[#This Row],[Estudado]]-7)&lt;$H$2,"",Curso[[#This Row],[Estudado]]-7)</f>
        <v/>
      </c>
      <c r="M2376" s="53" t="str">
        <f>IF((Curso[[#This Row],[Estudado]]-15)&lt;$H$2,"",Curso[[#This Row],[Estudado]]-15)</f>
        <v/>
      </c>
      <c r="N2376" s="53" t="str">
        <f>IF((Curso[[#This Row],[Estudado]]-30)&lt;$H$2,"",Curso[[#This Row],[Estudado]]-30)</f>
        <v/>
      </c>
      <c r="O2376" s="53" t="str">
        <f>IF((Curso[[#This Row],[Estudado]]-60)&lt;$H$2,"",Curso[[#This Row],[Estudado]]-60)</f>
        <v/>
      </c>
      <c r="P2376" s="53" t="str">
        <f>IF((Curso[[#This Row],[Estudado]]-120)&lt;$H$2,"",Curso[[#This Row],[Estudado]]-120)</f>
        <v/>
      </c>
      <c r="Q2376" s="48"/>
    </row>
    <row r="2377" spans="1:17" x14ac:dyDescent="0.25">
      <c r="A2377" s="44">
        <f t="shared" si="106"/>
        <v>2376</v>
      </c>
      <c r="B2377" s="44" t="s">
        <v>1101</v>
      </c>
      <c r="C2377" s="44" t="s">
        <v>1500</v>
      </c>
      <c r="D2377" s="45">
        <v>0</v>
      </c>
      <c r="E2377" s="44" t="s">
        <v>7</v>
      </c>
      <c r="F2377" s="45">
        <f>Curso[[#This Row],[Tempo]]*$AG$4</f>
        <v>0</v>
      </c>
      <c r="G2377" s="46">
        <f t="shared" si="105"/>
        <v>16.575076468520475</v>
      </c>
      <c r="H2377" s="47">
        <f>_xlfn.XLOOKUP(Curso[[#This Row],[Tempo Progr Acum]],Controle[Tempo Esperado Acum],Controle[Data corrida],,1,1)</f>
        <v>44894</v>
      </c>
      <c r="I2377" s="44"/>
      <c r="J2377" s="48">
        <f ca="1">IF(Curso[[#This Row],[Data Prevista]]&gt;TODAY(),0,IF(Curso[[#This Row],[Data Prevista]]=TODAY(),3,2))</f>
        <v>0</v>
      </c>
      <c r="K2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7" s="53" t="str">
        <f>IF((Curso[[#This Row],[Estudado]]-7)&lt;$H$2,"",Curso[[#This Row],[Estudado]]-7)</f>
        <v/>
      </c>
      <c r="M2377" s="53" t="str">
        <f>IF((Curso[[#This Row],[Estudado]]-15)&lt;$H$2,"",Curso[[#This Row],[Estudado]]-15)</f>
        <v/>
      </c>
      <c r="N2377" s="53" t="str">
        <f>IF((Curso[[#This Row],[Estudado]]-30)&lt;$H$2,"",Curso[[#This Row],[Estudado]]-30)</f>
        <v/>
      </c>
      <c r="O2377" s="53" t="str">
        <f>IF((Curso[[#This Row],[Estudado]]-60)&lt;$H$2,"",Curso[[#This Row],[Estudado]]-60)</f>
        <v/>
      </c>
      <c r="P2377" s="53" t="str">
        <f>IF((Curso[[#This Row],[Estudado]]-120)&lt;$H$2,"",Curso[[#This Row],[Estudado]]-120)</f>
        <v/>
      </c>
      <c r="Q2377" s="48"/>
    </row>
    <row r="2378" spans="1:17" x14ac:dyDescent="0.25">
      <c r="A2378" s="44">
        <f t="shared" si="106"/>
        <v>2377</v>
      </c>
      <c r="B2378" s="44" t="s">
        <v>1101</v>
      </c>
      <c r="C2378" s="44" t="s">
        <v>1501</v>
      </c>
      <c r="D2378" s="45">
        <v>0</v>
      </c>
      <c r="E2378" s="44" t="s">
        <v>7</v>
      </c>
      <c r="F2378" s="45">
        <f>Curso[[#This Row],[Tempo]]*$AG$4</f>
        <v>0</v>
      </c>
      <c r="G2378" s="46">
        <f t="shared" si="105"/>
        <v>16.575076468520475</v>
      </c>
      <c r="H2378" s="47">
        <f>_xlfn.XLOOKUP(Curso[[#This Row],[Tempo Progr Acum]],Controle[Tempo Esperado Acum],Controle[Data corrida],,1,1)</f>
        <v>44894</v>
      </c>
      <c r="I2378" s="44"/>
      <c r="J2378" s="48">
        <f ca="1">IF(Curso[[#This Row],[Data Prevista]]&gt;TODAY(),0,IF(Curso[[#This Row],[Data Prevista]]=TODAY(),3,2))</f>
        <v>0</v>
      </c>
      <c r="K2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8" s="53" t="str">
        <f>IF((Curso[[#This Row],[Estudado]]-7)&lt;$H$2,"",Curso[[#This Row],[Estudado]]-7)</f>
        <v/>
      </c>
      <c r="M2378" s="53" t="str">
        <f>IF((Curso[[#This Row],[Estudado]]-15)&lt;$H$2,"",Curso[[#This Row],[Estudado]]-15)</f>
        <v/>
      </c>
      <c r="N2378" s="53" t="str">
        <f>IF((Curso[[#This Row],[Estudado]]-30)&lt;$H$2,"",Curso[[#This Row],[Estudado]]-30)</f>
        <v/>
      </c>
      <c r="O2378" s="53" t="str">
        <f>IF((Curso[[#This Row],[Estudado]]-60)&lt;$H$2,"",Curso[[#This Row],[Estudado]]-60)</f>
        <v/>
      </c>
      <c r="P2378" s="53" t="str">
        <f>IF((Curso[[#This Row],[Estudado]]-120)&lt;$H$2,"",Curso[[#This Row],[Estudado]]-120)</f>
        <v/>
      </c>
      <c r="Q2378" s="48"/>
    </row>
    <row r="2379" spans="1:17" x14ac:dyDescent="0.25">
      <c r="A2379" s="44">
        <f t="shared" si="106"/>
        <v>2378</v>
      </c>
      <c r="B2379" s="44" t="s">
        <v>1101</v>
      </c>
      <c r="C2379" s="44" t="s">
        <v>1502</v>
      </c>
      <c r="D2379" s="45">
        <v>4.9421296296296288E-3</v>
      </c>
      <c r="E2379" s="44"/>
      <c r="F2379" s="45">
        <f>Curso[[#This Row],[Tempo]]*$AG$4</f>
        <v>9.8012181690576797E-3</v>
      </c>
      <c r="G2379" s="46">
        <f t="shared" si="105"/>
        <v>16.584877686689534</v>
      </c>
      <c r="H2379" s="47">
        <f>_xlfn.XLOOKUP(Curso[[#This Row],[Tempo Progr Acum]],Controle[Tempo Esperado Acum],Controle[Data corrida],,1,1)</f>
        <v>44895</v>
      </c>
      <c r="I2379" s="44"/>
      <c r="J2379" s="48">
        <f ca="1">IF(Curso[[#This Row],[Data Prevista]]&gt;TODAY(),0,IF(Curso[[#This Row],[Data Prevista]]=TODAY(),3,2))</f>
        <v>0</v>
      </c>
      <c r="K2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9" s="53" t="str">
        <f>IF((Curso[[#This Row],[Estudado]]-7)&lt;$H$2,"",Curso[[#This Row],[Estudado]]-7)</f>
        <v/>
      </c>
      <c r="M2379" s="53" t="str">
        <f>IF((Curso[[#This Row],[Estudado]]-15)&lt;$H$2,"",Curso[[#This Row],[Estudado]]-15)</f>
        <v/>
      </c>
      <c r="N2379" s="53" t="str">
        <f>IF((Curso[[#This Row],[Estudado]]-30)&lt;$H$2,"",Curso[[#This Row],[Estudado]]-30)</f>
        <v/>
      </c>
      <c r="O2379" s="53" t="str">
        <f>IF((Curso[[#This Row],[Estudado]]-60)&lt;$H$2,"",Curso[[#This Row],[Estudado]]-60)</f>
        <v/>
      </c>
      <c r="P2379" s="53" t="str">
        <f>IF((Curso[[#This Row],[Estudado]]-120)&lt;$H$2,"",Curso[[#This Row],[Estudado]]-120)</f>
        <v/>
      </c>
      <c r="Q2379" s="48"/>
    </row>
    <row r="2380" spans="1:17" x14ac:dyDescent="0.25">
      <c r="A2380" s="44">
        <f t="shared" si="106"/>
        <v>2379</v>
      </c>
      <c r="B2380" s="44" t="s">
        <v>1101</v>
      </c>
      <c r="C2380" s="44" t="s">
        <v>1503</v>
      </c>
      <c r="D2380" s="45">
        <v>2.7430555555555559E-3</v>
      </c>
      <c r="E2380" s="44"/>
      <c r="F2380" s="45">
        <f>Curso[[#This Row],[Tempo]]*$AG$4</f>
        <v>5.4400203889149196E-3</v>
      </c>
      <c r="G2380" s="46">
        <f t="shared" si="105"/>
        <v>16.590317707078448</v>
      </c>
      <c r="H2380" s="47">
        <f>_xlfn.XLOOKUP(Curso[[#This Row],[Tempo Progr Acum]],Controle[Tempo Esperado Acum],Controle[Data corrida],,1,1)</f>
        <v>44895</v>
      </c>
      <c r="I2380" s="44"/>
      <c r="J2380" s="48">
        <f ca="1">IF(Curso[[#This Row],[Data Prevista]]&gt;TODAY(),0,IF(Curso[[#This Row],[Data Prevista]]=TODAY(),3,2))</f>
        <v>0</v>
      </c>
      <c r="K2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0" s="53" t="str">
        <f>IF((Curso[[#This Row],[Estudado]]-7)&lt;$H$2,"",Curso[[#This Row],[Estudado]]-7)</f>
        <v/>
      </c>
      <c r="M2380" s="53" t="str">
        <f>IF((Curso[[#This Row],[Estudado]]-15)&lt;$H$2,"",Curso[[#This Row],[Estudado]]-15)</f>
        <v/>
      </c>
      <c r="N2380" s="53" t="str">
        <f>IF((Curso[[#This Row],[Estudado]]-30)&lt;$H$2,"",Curso[[#This Row],[Estudado]]-30)</f>
        <v/>
      </c>
      <c r="O2380" s="53" t="str">
        <f>IF((Curso[[#This Row],[Estudado]]-60)&lt;$H$2,"",Curso[[#This Row],[Estudado]]-60)</f>
        <v/>
      </c>
      <c r="P2380" s="53" t="str">
        <f>IF((Curso[[#This Row],[Estudado]]-120)&lt;$H$2,"",Curso[[#This Row],[Estudado]]-120)</f>
        <v/>
      </c>
      <c r="Q2380" s="48"/>
    </row>
    <row r="2381" spans="1:17" x14ac:dyDescent="0.25">
      <c r="A2381" s="44">
        <f t="shared" si="106"/>
        <v>2380</v>
      </c>
      <c r="B2381" s="44" t="s">
        <v>1101</v>
      </c>
      <c r="C2381" s="44" t="s">
        <v>1504</v>
      </c>
      <c r="D2381" s="45">
        <v>1.8634259259259261E-3</v>
      </c>
      <c r="E2381" s="44"/>
      <c r="F2381" s="45">
        <f>Curso[[#This Row],[Tempo]]*$AG$4</f>
        <v>3.6955412768578146E-3</v>
      </c>
      <c r="G2381" s="46">
        <f t="shared" si="105"/>
        <v>16.594013248355306</v>
      </c>
      <c r="H2381" s="47">
        <f>_xlfn.XLOOKUP(Curso[[#This Row],[Tempo Progr Acum]],Controle[Tempo Esperado Acum],Controle[Data corrida],,1,1)</f>
        <v>44895</v>
      </c>
      <c r="I2381" s="44"/>
      <c r="J2381" s="48">
        <f ca="1">IF(Curso[[#This Row],[Data Prevista]]&gt;TODAY(),0,IF(Curso[[#This Row],[Data Prevista]]=TODAY(),3,2))</f>
        <v>0</v>
      </c>
      <c r="K2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1" s="53" t="str">
        <f>IF((Curso[[#This Row],[Estudado]]-7)&lt;$H$2,"",Curso[[#This Row],[Estudado]]-7)</f>
        <v/>
      </c>
      <c r="M2381" s="53" t="str">
        <f>IF((Curso[[#This Row],[Estudado]]-15)&lt;$H$2,"",Curso[[#This Row],[Estudado]]-15)</f>
        <v/>
      </c>
      <c r="N2381" s="53" t="str">
        <f>IF((Curso[[#This Row],[Estudado]]-30)&lt;$H$2,"",Curso[[#This Row],[Estudado]]-30)</f>
        <v/>
      </c>
      <c r="O2381" s="53" t="str">
        <f>IF((Curso[[#This Row],[Estudado]]-60)&lt;$H$2,"",Curso[[#This Row],[Estudado]]-60)</f>
        <v/>
      </c>
      <c r="P2381" s="53" t="str">
        <f>IF((Curso[[#This Row],[Estudado]]-120)&lt;$H$2,"",Curso[[#This Row],[Estudado]]-120)</f>
        <v/>
      </c>
      <c r="Q2381" s="48"/>
    </row>
    <row r="2382" spans="1:17" x14ac:dyDescent="0.25">
      <c r="A2382" s="44">
        <f t="shared" si="106"/>
        <v>2381</v>
      </c>
      <c r="B2382" s="44" t="s">
        <v>1101</v>
      </c>
      <c r="C2382" s="44" t="s">
        <v>1505</v>
      </c>
      <c r="D2382" s="45">
        <v>3.9467592592592592E-3</v>
      </c>
      <c r="E2382" s="44"/>
      <c r="F2382" s="45">
        <f>Curso[[#This Row],[Tempo]]*$AG$4</f>
        <v>7.8272023317299041E-3</v>
      </c>
      <c r="G2382" s="46">
        <f t="shared" si="105"/>
        <v>16.601840450687035</v>
      </c>
      <c r="H2382" s="47">
        <f>_xlfn.XLOOKUP(Curso[[#This Row],[Tempo Progr Acum]],Controle[Tempo Esperado Acum],Controle[Data corrida],,1,1)</f>
        <v>44895</v>
      </c>
      <c r="I2382" s="44"/>
      <c r="J2382" s="48">
        <f ca="1">IF(Curso[[#This Row],[Data Prevista]]&gt;TODAY(),0,IF(Curso[[#This Row],[Data Prevista]]=TODAY(),3,2))</f>
        <v>0</v>
      </c>
      <c r="K2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2" s="53" t="str">
        <f>IF((Curso[[#This Row],[Estudado]]-7)&lt;$H$2,"",Curso[[#This Row],[Estudado]]-7)</f>
        <v/>
      </c>
      <c r="M2382" s="53" t="str">
        <f>IF((Curso[[#This Row],[Estudado]]-15)&lt;$H$2,"",Curso[[#This Row],[Estudado]]-15)</f>
        <v/>
      </c>
      <c r="N2382" s="53" t="str">
        <f>IF((Curso[[#This Row],[Estudado]]-30)&lt;$H$2,"",Curso[[#This Row],[Estudado]]-30)</f>
        <v/>
      </c>
      <c r="O2382" s="53" t="str">
        <f>IF((Curso[[#This Row],[Estudado]]-60)&lt;$H$2,"",Curso[[#This Row],[Estudado]]-60)</f>
        <v/>
      </c>
      <c r="P2382" s="53" t="str">
        <f>IF((Curso[[#This Row],[Estudado]]-120)&lt;$H$2,"",Curso[[#This Row],[Estudado]]-120)</f>
        <v/>
      </c>
      <c r="Q2382" s="48"/>
    </row>
    <row r="2383" spans="1:17" x14ac:dyDescent="0.25">
      <c r="A2383" s="44">
        <f t="shared" si="106"/>
        <v>2382</v>
      </c>
      <c r="B2383" s="44" t="s">
        <v>1101</v>
      </c>
      <c r="C2383" s="44" t="s">
        <v>1506</v>
      </c>
      <c r="D2383" s="45">
        <v>3.7268518518518514E-3</v>
      </c>
      <c r="E2383" s="44"/>
      <c r="F2383" s="45">
        <f>Curso[[#This Row],[Tempo]]*$AG$4</f>
        <v>7.3910825537156282E-3</v>
      </c>
      <c r="G2383" s="46">
        <f t="shared" si="105"/>
        <v>16.609231533240752</v>
      </c>
      <c r="H2383" s="47">
        <f>_xlfn.XLOOKUP(Curso[[#This Row],[Tempo Progr Acum]],Controle[Tempo Esperado Acum],Controle[Data corrida],,1,1)</f>
        <v>44895</v>
      </c>
      <c r="I2383" s="44"/>
      <c r="J2383" s="48">
        <f ca="1">IF(Curso[[#This Row],[Data Prevista]]&gt;TODAY(),0,IF(Curso[[#This Row],[Data Prevista]]=TODAY(),3,2))</f>
        <v>0</v>
      </c>
      <c r="K2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3" s="53" t="str">
        <f>IF((Curso[[#This Row],[Estudado]]-7)&lt;$H$2,"",Curso[[#This Row],[Estudado]]-7)</f>
        <v/>
      </c>
      <c r="M2383" s="53" t="str">
        <f>IF((Curso[[#This Row],[Estudado]]-15)&lt;$H$2,"",Curso[[#This Row],[Estudado]]-15)</f>
        <v/>
      </c>
      <c r="N2383" s="53" t="str">
        <f>IF((Curso[[#This Row],[Estudado]]-30)&lt;$H$2,"",Curso[[#This Row],[Estudado]]-30)</f>
        <v/>
      </c>
      <c r="O2383" s="53" t="str">
        <f>IF((Curso[[#This Row],[Estudado]]-60)&lt;$H$2,"",Curso[[#This Row],[Estudado]]-60)</f>
        <v/>
      </c>
      <c r="P2383" s="53" t="str">
        <f>IF((Curso[[#This Row],[Estudado]]-120)&lt;$H$2,"",Curso[[#This Row],[Estudado]]-120)</f>
        <v/>
      </c>
      <c r="Q2383" s="48"/>
    </row>
    <row r="2384" spans="1:17" x14ac:dyDescent="0.25">
      <c r="A2384" s="44">
        <f t="shared" si="106"/>
        <v>2383</v>
      </c>
      <c r="B2384" s="44" t="s">
        <v>1101</v>
      </c>
      <c r="C2384" s="44" t="s">
        <v>1507</v>
      </c>
      <c r="D2384" s="45">
        <v>2.5925925925925925E-3</v>
      </c>
      <c r="E2384" s="44"/>
      <c r="F2384" s="45">
        <f>Curso[[#This Row],[Tempo]]*$AG$4</f>
        <v>5.1416226460630461E-3</v>
      </c>
      <c r="G2384" s="46">
        <f t="shared" si="105"/>
        <v>16.614373155886817</v>
      </c>
      <c r="H2384" s="47">
        <f>_xlfn.XLOOKUP(Curso[[#This Row],[Tempo Progr Acum]],Controle[Tempo Esperado Acum],Controle[Data corrida],,1,1)</f>
        <v>44895</v>
      </c>
      <c r="I2384" s="44"/>
      <c r="J2384" s="48">
        <f ca="1">IF(Curso[[#This Row],[Data Prevista]]&gt;TODAY(),0,IF(Curso[[#This Row],[Data Prevista]]=TODAY(),3,2))</f>
        <v>0</v>
      </c>
      <c r="K2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4" s="53" t="str">
        <f>IF((Curso[[#This Row],[Estudado]]-7)&lt;$H$2,"",Curso[[#This Row],[Estudado]]-7)</f>
        <v/>
      </c>
      <c r="M2384" s="53" t="str">
        <f>IF((Curso[[#This Row],[Estudado]]-15)&lt;$H$2,"",Curso[[#This Row],[Estudado]]-15)</f>
        <v/>
      </c>
      <c r="N2384" s="53" t="str">
        <f>IF((Curso[[#This Row],[Estudado]]-30)&lt;$H$2,"",Curso[[#This Row],[Estudado]]-30)</f>
        <v/>
      </c>
      <c r="O2384" s="53" t="str">
        <f>IF((Curso[[#This Row],[Estudado]]-60)&lt;$H$2,"",Curso[[#This Row],[Estudado]]-60)</f>
        <v/>
      </c>
      <c r="P2384" s="53" t="str">
        <f>IF((Curso[[#This Row],[Estudado]]-120)&lt;$H$2,"",Curso[[#This Row],[Estudado]]-120)</f>
        <v/>
      </c>
      <c r="Q2384" s="48"/>
    </row>
    <row r="2385" spans="1:17" x14ac:dyDescent="0.25">
      <c r="A2385" s="44">
        <f t="shared" si="106"/>
        <v>2384</v>
      </c>
      <c r="B2385" s="44" t="s">
        <v>1101</v>
      </c>
      <c r="C2385" s="44" t="s">
        <v>1508</v>
      </c>
      <c r="D2385" s="45">
        <v>2.9745370370370373E-3</v>
      </c>
      <c r="E2385" s="44"/>
      <c r="F2385" s="45">
        <f>Curso[[#This Row],[Tempo]]*$AG$4</f>
        <v>5.8990938394562634E-3</v>
      </c>
      <c r="G2385" s="46">
        <f t="shared" si="105"/>
        <v>16.620272249726273</v>
      </c>
      <c r="H2385" s="47">
        <f>_xlfn.XLOOKUP(Curso[[#This Row],[Tempo Progr Acum]],Controle[Tempo Esperado Acum],Controle[Data corrida],,1,1)</f>
        <v>44895</v>
      </c>
      <c r="I2385" s="44"/>
      <c r="J2385" s="48">
        <f ca="1">IF(Curso[[#This Row],[Data Prevista]]&gt;TODAY(),0,IF(Curso[[#This Row],[Data Prevista]]=TODAY(),3,2))</f>
        <v>0</v>
      </c>
      <c r="K2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5" s="53" t="str">
        <f>IF((Curso[[#This Row],[Estudado]]-7)&lt;$H$2,"",Curso[[#This Row],[Estudado]]-7)</f>
        <v/>
      </c>
      <c r="M2385" s="53" t="str">
        <f>IF((Curso[[#This Row],[Estudado]]-15)&lt;$H$2,"",Curso[[#This Row],[Estudado]]-15)</f>
        <v/>
      </c>
      <c r="N2385" s="53" t="str">
        <f>IF((Curso[[#This Row],[Estudado]]-30)&lt;$H$2,"",Curso[[#This Row],[Estudado]]-30)</f>
        <v/>
      </c>
      <c r="O2385" s="53" t="str">
        <f>IF((Curso[[#This Row],[Estudado]]-60)&lt;$H$2,"",Curso[[#This Row],[Estudado]]-60)</f>
        <v/>
      </c>
      <c r="P2385" s="53" t="str">
        <f>IF((Curso[[#This Row],[Estudado]]-120)&lt;$H$2,"",Curso[[#This Row],[Estudado]]-120)</f>
        <v/>
      </c>
      <c r="Q2385" s="48"/>
    </row>
    <row r="2386" spans="1:17" x14ac:dyDescent="0.25">
      <c r="A2386" s="44">
        <f t="shared" si="106"/>
        <v>2385</v>
      </c>
      <c r="B2386" s="44" t="s">
        <v>1101</v>
      </c>
      <c r="C2386" s="44" t="s">
        <v>1509</v>
      </c>
      <c r="D2386" s="45">
        <v>3.483796296296296E-3</v>
      </c>
      <c r="E2386" s="44"/>
      <c r="F2386" s="45">
        <f>Curso[[#This Row],[Tempo]]*$AG$4</f>
        <v>6.9090554306472174E-3</v>
      </c>
      <c r="G2386" s="46">
        <f t="shared" si="105"/>
        <v>16.62718130515692</v>
      </c>
      <c r="H2386" s="47">
        <f>_xlfn.XLOOKUP(Curso[[#This Row],[Tempo Progr Acum]],Controle[Tempo Esperado Acum],Controle[Data corrida],,1,1)</f>
        <v>44895</v>
      </c>
      <c r="I2386" s="44"/>
      <c r="J2386" s="48">
        <f ca="1">IF(Curso[[#This Row],[Data Prevista]]&gt;TODAY(),0,IF(Curso[[#This Row],[Data Prevista]]=TODAY(),3,2))</f>
        <v>0</v>
      </c>
      <c r="K2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6" s="53" t="str">
        <f>IF((Curso[[#This Row],[Estudado]]-7)&lt;$H$2,"",Curso[[#This Row],[Estudado]]-7)</f>
        <v/>
      </c>
      <c r="M2386" s="53" t="str">
        <f>IF((Curso[[#This Row],[Estudado]]-15)&lt;$H$2,"",Curso[[#This Row],[Estudado]]-15)</f>
        <v/>
      </c>
      <c r="N2386" s="53" t="str">
        <f>IF((Curso[[#This Row],[Estudado]]-30)&lt;$H$2,"",Curso[[#This Row],[Estudado]]-30)</f>
        <v/>
      </c>
      <c r="O2386" s="53" t="str">
        <f>IF((Curso[[#This Row],[Estudado]]-60)&lt;$H$2,"",Curso[[#This Row],[Estudado]]-60)</f>
        <v/>
      </c>
      <c r="P2386" s="53" t="str">
        <f>IF((Curso[[#This Row],[Estudado]]-120)&lt;$H$2,"",Curso[[#This Row],[Estudado]]-120)</f>
        <v/>
      </c>
      <c r="Q2386" s="48"/>
    </row>
    <row r="2387" spans="1:17" x14ac:dyDescent="0.25">
      <c r="A2387" s="44">
        <f t="shared" si="106"/>
        <v>2386</v>
      </c>
      <c r="B2387" s="44" t="s">
        <v>1101</v>
      </c>
      <c r="C2387" s="44" t="s">
        <v>1510</v>
      </c>
      <c r="D2387" s="45">
        <v>4.2361111111111106E-3</v>
      </c>
      <c r="E2387" s="44"/>
      <c r="F2387" s="45">
        <f>Curso[[#This Row],[Tempo]]*$AG$4</f>
        <v>8.4010441449065831E-3</v>
      </c>
      <c r="G2387" s="46">
        <f t="shared" si="105"/>
        <v>16.635582349301828</v>
      </c>
      <c r="H2387" s="47">
        <f>_xlfn.XLOOKUP(Curso[[#This Row],[Tempo Progr Acum]],Controle[Tempo Esperado Acum],Controle[Data corrida],,1,1)</f>
        <v>44895</v>
      </c>
      <c r="I2387" s="44"/>
      <c r="J2387" s="48">
        <f ca="1">IF(Curso[[#This Row],[Data Prevista]]&gt;TODAY(),0,IF(Curso[[#This Row],[Data Prevista]]=TODAY(),3,2))</f>
        <v>0</v>
      </c>
      <c r="K2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7" s="53" t="str">
        <f>IF((Curso[[#This Row],[Estudado]]-7)&lt;$H$2,"",Curso[[#This Row],[Estudado]]-7)</f>
        <v/>
      </c>
      <c r="M2387" s="53" t="str">
        <f>IF((Curso[[#This Row],[Estudado]]-15)&lt;$H$2,"",Curso[[#This Row],[Estudado]]-15)</f>
        <v/>
      </c>
      <c r="N2387" s="53" t="str">
        <f>IF((Curso[[#This Row],[Estudado]]-30)&lt;$H$2,"",Curso[[#This Row],[Estudado]]-30)</f>
        <v/>
      </c>
      <c r="O2387" s="53" t="str">
        <f>IF((Curso[[#This Row],[Estudado]]-60)&lt;$H$2,"",Curso[[#This Row],[Estudado]]-60)</f>
        <v/>
      </c>
      <c r="P2387" s="53" t="str">
        <f>IF((Curso[[#This Row],[Estudado]]-120)&lt;$H$2,"",Curso[[#This Row],[Estudado]]-120)</f>
        <v/>
      </c>
      <c r="Q2387" s="48"/>
    </row>
    <row r="2388" spans="1:17" x14ac:dyDescent="0.25">
      <c r="A2388" s="44">
        <f t="shared" si="106"/>
        <v>2387</v>
      </c>
      <c r="B2388" s="44" t="s">
        <v>1101</v>
      </c>
      <c r="C2388" s="44" t="s">
        <v>1511</v>
      </c>
      <c r="D2388" s="45">
        <v>0</v>
      </c>
      <c r="E2388" s="44" t="s">
        <v>7</v>
      </c>
      <c r="F2388" s="45">
        <f>Curso[[#This Row],[Tempo]]*$AG$4</f>
        <v>0</v>
      </c>
      <c r="G2388" s="46">
        <f t="shared" si="105"/>
        <v>16.635582349301828</v>
      </c>
      <c r="H2388" s="47">
        <f>_xlfn.XLOOKUP(Curso[[#This Row],[Tempo Progr Acum]],Controle[Tempo Esperado Acum],Controle[Data corrida],,1,1)</f>
        <v>44895</v>
      </c>
      <c r="I2388" s="44"/>
      <c r="J2388" s="48">
        <f ca="1">IF(Curso[[#This Row],[Data Prevista]]&gt;TODAY(),0,IF(Curso[[#This Row],[Data Prevista]]=TODAY(),3,2))</f>
        <v>0</v>
      </c>
      <c r="K2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8" s="53" t="str">
        <f>IF((Curso[[#This Row],[Estudado]]-7)&lt;$H$2,"",Curso[[#This Row],[Estudado]]-7)</f>
        <v/>
      </c>
      <c r="M2388" s="53" t="str">
        <f>IF((Curso[[#This Row],[Estudado]]-15)&lt;$H$2,"",Curso[[#This Row],[Estudado]]-15)</f>
        <v/>
      </c>
      <c r="N2388" s="53" t="str">
        <f>IF((Curso[[#This Row],[Estudado]]-30)&lt;$H$2,"",Curso[[#This Row],[Estudado]]-30)</f>
        <v/>
      </c>
      <c r="O2388" s="53" t="str">
        <f>IF((Curso[[#This Row],[Estudado]]-60)&lt;$H$2,"",Curso[[#This Row],[Estudado]]-60)</f>
        <v/>
      </c>
      <c r="P2388" s="53" t="str">
        <f>IF((Curso[[#This Row],[Estudado]]-120)&lt;$H$2,"",Curso[[#This Row],[Estudado]]-120)</f>
        <v/>
      </c>
      <c r="Q2388" s="48"/>
    </row>
    <row r="2389" spans="1:17" x14ac:dyDescent="0.25">
      <c r="A2389" s="44">
        <f t="shared" si="106"/>
        <v>2388</v>
      </c>
      <c r="B2389" s="44" t="s">
        <v>1101</v>
      </c>
      <c r="C2389" s="44" t="s">
        <v>1512</v>
      </c>
      <c r="D2389" s="45">
        <v>3.9814814814814817E-3</v>
      </c>
      <c r="E2389" s="44"/>
      <c r="F2389" s="45">
        <f>Curso[[#This Row],[Tempo]]*$AG$4</f>
        <v>7.8960633493111061E-3</v>
      </c>
      <c r="G2389" s="46">
        <f t="shared" si="105"/>
        <v>16.643478412651138</v>
      </c>
      <c r="H2389" s="47">
        <f>_xlfn.XLOOKUP(Curso[[#This Row],[Tempo Progr Acum]],Controle[Tempo Esperado Acum],Controle[Data corrida],,1,1)</f>
        <v>44895</v>
      </c>
      <c r="I2389" s="44"/>
      <c r="J2389" s="48">
        <f ca="1">IF(Curso[[#This Row],[Data Prevista]]&gt;TODAY(),0,IF(Curso[[#This Row],[Data Prevista]]=TODAY(),3,2))</f>
        <v>0</v>
      </c>
      <c r="K2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9" s="53" t="str">
        <f>IF((Curso[[#This Row],[Estudado]]-7)&lt;$H$2,"",Curso[[#This Row],[Estudado]]-7)</f>
        <v/>
      </c>
      <c r="M2389" s="53" t="str">
        <f>IF((Curso[[#This Row],[Estudado]]-15)&lt;$H$2,"",Curso[[#This Row],[Estudado]]-15)</f>
        <v/>
      </c>
      <c r="N2389" s="53" t="str">
        <f>IF((Curso[[#This Row],[Estudado]]-30)&lt;$H$2,"",Curso[[#This Row],[Estudado]]-30)</f>
        <v/>
      </c>
      <c r="O2389" s="53" t="str">
        <f>IF((Curso[[#This Row],[Estudado]]-60)&lt;$H$2,"",Curso[[#This Row],[Estudado]]-60)</f>
        <v/>
      </c>
      <c r="P2389" s="53" t="str">
        <f>IF((Curso[[#This Row],[Estudado]]-120)&lt;$H$2,"",Curso[[#This Row],[Estudado]]-120)</f>
        <v/>
      </c>
      <c r="Q2389" s="48"/>
    </row>
    <row r="2390" spans="1:17" x14ac:dyDescent="0.25">
      <c r="A2390" s="44">
        <f t="shared" si="106"/>
        <v>2389</v>
      </c>
      <c r="B2390" s="44" t="s">
        <v>1101</v>
      </c>
      <c r="C2390" s="44" t="s">
        <v>1513</v>
      </c>
      <c r="D2390" s="45">
        <v>2.1643518518518518E-3</v>
      </c>
      <c r="E2390" s="44"/>
      <c r="F2390" s="45">
        <f>Curso[[#This Row],[Tempo]]*$AG$4</f>
        <v>4.2923367625615607E-3</v>
      </c>
      <c r="G2390" s="46">
        <f t="shared" si="105"/>
        <v>16.647770749413699</v>
      </c>
      <c r="H2390" s="47">
        <f>_xlfn.XLOOKUP(Curso[[#This Row],[Tempo Progr Acum]],Controle[Tempo Esperado Acum],Controle[Data corrida],,1,1)</f>
        <v>44895</v>
      </c>
      <c r="I2390" s="44"/>
      <c r="J2390" s="48">
        <f ca="1">IF(Curso[[#This Row],[Data Prevista]]&gt;TODAY(),0,IF(Curso[[#This Row],[Data Prevista]]=TODAY(),3,2))</f>
        <v>0</v>
      </c>
      <c r="K2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0" s="53" t="str">
        <f>IF((Curso[[#This Row],[Estudado]]-7)&lt;$H$2,"",Curso[[#This Row],[Estudado]]-7)</f>
        <v/>
      </c>
      <c r="M2390" s="53" t="str">
        <f>IF((Curso[[#This Row],[Estudado]]-15)&lt;$H$2,"",Curso[[#This Row],[Estudado]]-15)</f>
        <v/>
      </c>
      <c r="N2390" s="53" t="str">
        <f>IF((Curso[[#This Row],[Estudado]]-30)&lt;$H$2,"",Curso[[#This Row],[Estudado]]-30)</f>
        <v/>
      </c>
      <c r="O2390" s="53" t="str">
        <f>IF((Curso[[#This Row],[Estudado]]-60)&lt;$H$2,"",Curso[[#This Row],[Estudado]]-60)</f>
        <v/>
      </c>
      <c r="P2390" s="53" t="str">
        <f>IF((Curso[[#This Row],[Estudado]]-120)&lt;$H$2,"",Curso[[#This Row],[Estudado]]-120)</f>
        <v/>
      </c>
      <c r="Q2390" s="48"/>
    </row>
    <row r="2391" spans="1:17" x14ac:dyDescent="0.25">
      <c r="A2391" s="44">
        <f t="shared" si="106"/>
        <v>2390</v>
      </c>
      <c r="B2391" s="44" t="s">
        <v>1101</v>
      </c>
      <c r="C2391" s="44" t="s">
        <v>1514</v>
      </c>
      <c r="D2391" s="45">
        <v>3.3564814814814811E-3</v>
      </c>
      <c r="E2391" s="44"/>
      <c r="F2391" s="45">
        <f>Curso[[#This Row],[Tempo]]*$AG$4</f>
        <v>6.6565650328494789E-3</v>
      </c>
      <c r="G2391" s="46">
        <f t="shared" si="105"/>
        <v>16.654427314446547</v>
      </c>
      <c r="H2391" s="47">
        <f>_xlfn.XLOOKUP(Curso[[#This Row],[Tempo Progr Acum]],Controle[Tempo Esperado Acum],Controle[Data corrida],,1,1)</f>
        <v>44895</v>
      </c>
      <c r="I2391" s="44"/>
      <c r="J2391" s="48">
        <f ca="1">IF(Curso[[#This Row],[Data Prevista]]&gt;TODAY(),0,IF(Curso[[#This Row],[Data Prevista]]=TODAY(),3,2))</f>
        <v>0</v>
      </c>
      <c r="K2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1" s="53" t="str">
        <f>IF((Curso[[#This Row],[Estudado]]-7)&lt;$H$2,"",Curso[[#This Row],[Estudado]]-7)</f>
        <v/>
      </c>
      <c r="M2391" s="53" t="str">
        <f>IF((Curso[[#This Row],[Estudado]]-15)&lt;$H$2,"",Curso[[#This Row],[Estudado]]-15)</f>
        <v/>
      </c>
      <c r="N2391" s="53" t="str">
        <f>IF((Curso[[#This Row],[Estudado]]-30)&lt;$H$2,"",Curso[[#This Row],[Estudado]]-30)</f>
        <v/>
      </c>
      <c r="O2391" s="53" t="str">
        <f>IF((Curso[[#This Row],[Estudado]]-60)&lt;$H$2,"",Curso[[#This Row],[Estudado]]-60)</f>
        <v/>
      </c>
      <c r="P2391" s="53" t="str">
        <f>IF((Curso[[#This Row],[Estudado]]-120)&lt;$H$2,"",Curso[[#This Row],[Estudado]]-120)</f>
        <v/>
      </c>
      <c r="Q2391" s="48"/>
    </row>
    <row r="2392" spans="1:17" x14ac:dyDescent="0.25">
      <c r="A2392" s="44">
        <f t="shared" si="106"/>
        <v>2391</v>
      </c>
      <c r="B2392" s="44" t="s">
        <v>1101</v>
      </c>
      <c r="C2392" s="44" t="s">
        <v>1515</v>
      </c>
      <c r="D2392" s="45">
        <v>4.6643518518518518E-3</v>
      </c>
      <c r="E2392" s="44"/>
      <c r="F2392" s="45">
        <f>Curso[[#This Row],[Tempo]]*$AG$4</f>
        <v>9.2503300284080686E-3</v>
      </c>
      <c r="G2392" s="46">
        <f t="shared" si="105"/>
        <v>16.663677644474955</v>
      </c>
      <c r="H2392" s="47">
        <f>_xlfn.XLOOKUP(Curso[[#This Row],[Tempo Progr Acum]],Controle[Tempo Esperado Acum],Controle[Data corrida],,1,1)</f>
        <v>44896</v>
      </c>
      <c r="I2392" s="44"/>
      <c r="J2392" s="48">
        <f ca="1">IF(Curso[[#This Row],[Data Prevista]]&gt;TODAY(),0,IF(Curso[[#This Row],[Data Prevista]]=TODAY(),3,2))</f>
        <v>0</v>
      </c>
      <c r="K2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2" s="53" t="str">
        <f>IF((Curso[[#This Row],[Estudado]]-7)&lt;$H$2,"",Curso[[#This Row],[Estudado]]-7)</f>
        <v/>
      </c>
      <c r="M2392" s="53" t="str">
        <f>IF((Curso[[#This Row],[Estudado]]-15)&lt;$H$2,"",Curso[[#This Row],[Estudado]]-15)</f>
        <v/>
      </c>
      <c r="N2392" s="53" t="str">
        <f>IF((Curso[[#This Row],[Estudado]]-30)&lt;$H$2,"",Curso[[#This Row],[Estudado]]-30)</f>
        <v/>
      </c>
      <c r="O2392" s="53" t="str">
        <f>IF((Curso[[#This Row],[Estudado]]-60)&lt;$H$2,"",Curso[[#This Row],[Estudado]]-60)</f>
        <v/>
      </c>
      <c r="P2392" s="53" t="str">
        <f>IF((Curso[[#This Row],[Estudado]]-120)&lt;$H$2,"",Curso[[#This Row],[Estudado]]-120)</f>
        <v/>
      </c>
      <c r="Q2392" s="48"/>
    </row>
    <row r="2393" spans="1:17" x14ac:dyDescent="0.25">
      <c r="A2393" s="44">
        <f t="shared" si="106"/>
        <v>2392</v>
      </c>
      <c r="B2393" s="44" t="s">
        <v>1101</v>
      </c>
      <c r="C2393" s="44" t="s">
        <v>1516</v>
      </c>
      <c r="D2393" s="45">
        <v>3.7500000000000003E-3</v>
      </c>
      <c r="E2393" s="44"/>
      <c r="F2393" s="45">
        <f>Curso[[#This Row],[Tempo]]*$AG$4</f>
        <v>7.4369898987697632E-3</v>
      </c>
      <c r="G2393" s="46">
        <f t="shared" si="105"/>
        <v>16.671114634373726</v>
      </c>
      <c r="H2393" s="47">
        <f>_xlfn.XLOOKUP(Curso[[#This Row],[Tempo Progr Acum]],Controle[Tempo Esperado Acum],Controle[Data corrida],,1,1)</f>
        <v>44896</v>
      </c>
      <c r="I2393" s="44"/>
      <c r="J2393" s="48">
        <f ca="1">IF(Curso[[#This Row],[Data Prevista]]&gt;TODAY(),0,IF(Curso[[#This Row],[Data Prevista]]=TODAY(),3,2))</f>
        <v>0</v>
      </c>
      <c r="K2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3" s="53" t="str">
        <f>IF((Curso[[#This Row],[Estudado]]-7)&lt;$H$2,"",Curso[[#This Row],[Estudado]]-7)</f>
        <v/>
      </c>
      <c r="M2393" s="53" t="str">
        <f>IF((Curso[[#This Row],[Estudado]]-15)&lt;$H$2,"",Curso[[#This Row],[Estudado]]-15)</f>
        <v/>
      </c>
      <c r="N2393" s="53" t="str">
        <f>IF((Curso[[#This Row],[Estudado]]-30)&lt;$H$2,"",Curso[[#This Row],[Estudado]]-30)</f>
        <v/>
      </c>
      <c r="O2393" s="53" t="str">
        <f>IF((Curso[[#This Row],[Estudado]]-60)&lt;$H$2,"",Curso[[#This Row],[Estudado]]-60)</f>
        <v/>
      </c>
      <c r="P2393" s="53" t="str">
        <f>IF((Curso[[#This Row],[Estudado]]-120)&lt;$H$2,"",Curso[[#This Row],[Estudado]]-120)</f>
        <v/>
      </c>
      <c r="Q2393" s="48"/>
    </row>
    <row r="2394" spans="1:17" x14ac:dyDescent="0.25">
      <c r="A2394" s="44">
        <f t="shared" si="106"/>
        <v>2393</v>
      </c>
      <c r="B2394" s="44" t="s">
        <v>1101</v>
      </c>
      <c r="C2394" s="44" t="s">
        <v>1517</v>
      </c>
      <c r="D2394" s="45">
        <v>3.2638888888888891E-3</v>
      </c>
      <c r="E2394" s="44"/>
      <c r="F2394" s="45">
        <f>Curso[[#This Row],[Tempo]]*$AG$4</f>
        <v>6.4729356526329425E-3</v>
      </c>
      <c r="G2394" s="46">
        <f t="shared" si="105"/>
        <v>16.677587570026358</v>
      </c>
      <c r="H2394" s="47">
        <f>_xlfn.XLOOKUP(Curso[[#This Row],[Tempo Progr Acum]],Controle[Tempo Esperado Acum],Controle[Data corrida],,1,1)</f>
        <v>44896</v>
      </c>
      <c r="I2394" s="44"/>
      <c r="J2394" s="48">
        <f ca="1">IF(Curso[[#This Row],[Data Prevista]]&gt;TODAY(),0,IF(Curso[[#This Row],[Data Prevista]]=TODAY(),3,2))</f>
        <v>0</v>
      </c>
      <c r="K2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4" s="53" t="str">
        <f>IF((Curso[[#This Row],[Estudado]]-7)&lt;$H$2,"",Curso[[#This Row],[Estudado]]-7)</f>
        <v/>
      </c>
      <c r="M2394" s="53" t="str">
        <f>IF((Curso[[#This Row],[Estudado]]-15)&lt;$H$2,"",Curso[[#This Row],[Estudado]]-15)</f>
        <v/>
      </c>
      <c r="N2394" s="53" t="str">
        <f>IF((Curso[[#This Row],[Estudado]]-30)&lt;$H$2,"",Curso[[#This Row],[Estudado]]-30)</f>
        <v/>
      </c>
      <c r="O2394" s="53" t="str">
        <f>IF((Curso[[#This Row],[Estudado]]-60)&lt;$H$2,"",Curso[[#This Row],[Estudado]]-60)</f>
        <v/>
      </c>
      <c r="P2394" s="53" t="str">
        <f>IF((Curso[[#This Row],[Estudado]]-120)&lt;$H$2,"",Curso[[#This Row],[Estudado]]-120)</f>
        <v/>
      </c>
      <c r="Q2394" s="48"/>
    </row>
    <row r="2395" spans="1:17" x14ac:dyDescent="0.25">
      <c r="A2395" s="44">
        <f t="shared" si="106"/>
        <v>2394</v>
      </c>
      <c r="B2395" s="44" t="s">
        <v>1101</v>
      </c>
      <c r="C2395" s="44" t="s">
        <v>1518</v>
      </c>
      <c r="D2395" s="45">
        <v>7.407407407407407E-4</v>
      </c>
      <c r="E2395" s="44"/>
      <c r="F2395" s="45">
        <f>Curso[[#This Row],[Tempo]]*$AG$4</f>
        <v>1.4690350417322989E-3</v>
      </c>
      <c r="G2395" s="46">
        <f t="shared" si="105"/>
        <v>16.679056605068091</v>
      </c>
      <c r="H2395" s="47">
        <f>_xlfn.XLOOKUP(Curso[[#This Row],[Tempo Progr Acum]],Controle[Tempo Esperado Acum],Controle[Data corrida],,1,1)</f>
        <v>44896</v>
      </c>
      <c r="I2395" s="44"/>
      <c r="J2395" s="48">
        <f ca="1">IF(Curso[[#This Row],[Data Prevista]]&gt;TODAY(),0,IF(Curso[[#This Row],[Data Prevista]]=TODAY(),3,2))</f>
        <v>0</v>
      </c>
      <c r="K2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5" s="53" t="str">
        <f>IF((Curso[[#This Row],[Estudado]]-7)&lt;$H$2,"",Curso[[#This Row],[Estudado]]-7)</f>
        <v/>
      </c>
      <c r="M2395" s="53" t="str">
        <f>IF((Curso[[#This Row],[Estudado]]-15)&lt;$H$2,"",Curso[[#This Row],[Estudado]]-15)</f>
        <v/>
      </c>
      <c r="N2395" s="53" t="str">
        <f>IF((Curso[[#This Row],[Estudado]]-30)&lt;$H$2,"",Curso[[#This Row],[Estudado]]-30)</f>
        <v/>
      </c>
      <c r="O2395" s="53" t="str">
        <f>IF((Curso[[#This Row],[Estudado]]-60)&lt;$H$2,"",Curso[[#This Row],[Estudado]]-60)</f>
        <v/>
      </c>
      <c r="P2395" s="53" t="str">
        <f>IF((Curso[[#This Row],[Estudado]]-120)&lt;$H$2,"",Curso[[#This Row],[Estudado]]-120)</f>
        <v/>
      </c>
      <c r="Q2395" s="48"/>
    </row>
    <row r="2396" spans="1:17" x14ac:dyDescent="0.25">
      <c r="A2396" s="44">
        <f t="shared" si="106"/>
        <v>2395</v>
      </c>
      <c r="B2396" s="44" t="s">
        <v>1101</v>
      </c>
      <c r="C2396" s="44" t="s">
        <v>1519</v>
      </c>
      <c r="D2396" s="45">
        <v>1.2847222222222223E-3</v>
      </c>
      <c r="E2396" s="44"/>
      <c r="F2396" s="45">
        <f>Curso[[#This Row],[Tempo]]*$AG$4</f>
        <v>2.547857650504456E-3</v>
      </c>
      <c r="G2396" s="46">
        <f t="shared" si="105"/>
        <v>16.681604462718596</v>
      </c>
      <c r="H2396" s="47">
        <f>_xlfn.XLOOKUP(Curso[[#This Row],[Tempo Progr Acum]],Controle[Tempo Esperado Acum],Controle[Data corrida],,1,1)</f>
        <v>44896</v>
      </c>
      <c r="I2396" s="44"/>
      <c r="J2396" s="48">
        <f ca="1">IF(Curso[[#This Row],[Data Prevista]]&gt;TODAY(),0,IF(Curso[[#This Row],[Data Prevista]]=TODAY(),3,2))</f>
        <v>0</v>
      </c>
      <c r="K2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6" s="53" t="str">
        <f>IF((Curso[[#This Row],[Estudado]]-7)&lt;$H$2,"",Curso[[#This Row],[Estudado]]-7)</f>
        <v/>
      </c>
      <c r="M2396" s="53" t="str">
        <f>IF((Curso[[#This Row],[Estudado]]-15)&lt;$H$2,"",Curso[[#This Row],[Estudado]]-15)</f>
        <v/>
      </c>
      <c r="N2396" s="53" t="str">
        <f>IF((Curso[[#This Row],[Estudado]]-30)&lt;$H$2,"",Curso[[#This Row],[Estudado]]-30)</f>
        <v/>
      </c>
      <c r="O2396" s="53" t="str">
        <f>IF((Curso[[#This Row],[Estudado]]-60)&lt;$H$2,"",Curso[[#This Row],[Estudado]]-60)</f>
        <v/>
      </c>
      <c r="P2396" s="53" t="str">
        <f>IF((Curso[[#This Row],[Estudado]]-120)&lt;$H$2,"",Curso[[#This Row],[Estudado]]-120)</f>
        <v/>
      </c>
      <c r="Q2396" s="48"/>
    </row>
    <row r="2397" spans="1:17" x14ac:dyDescent="0.25">
      <c r="A2397" s="44">
        <f t="shared" si="106"/>
        <v>2396</v>
      </c>
      <c r="B2397" s="44" t="s">
        <v>1101</v>
      </c>
      <c r="C2397" s="44" t="s">
        <v>1520</v>
      </c>
      <c r="D2397" s="45">
        <v>3.3217592592592591E-3</v>
      </c>
      <c r="E2397" s="44"/>
      <c r="F2397" s="45">
        <f>Curso[[#This Row],[Tempo]]*$AG$4</f>
        <v>6.5877040152682777E-3</v>
      </c>
      <c r="G2397" s="46">
        <f t="shared" si="105"/>
        <v>16.688192166733863</v>
      </c>
      <c r="H2397" s="47">
        <f>_xlfn.XLOOKUP(Curso[[#This Row],[Tempo Progr Acum]],Controle[Tempo Esperado Acum],Controle[Data corrida],,1,1)</f>
        <v>44896</v>
      </c>
      <c r="I2397" s="44"/>
      <c r="J2397" s="48">
        <f ca="1">IF(Curso[[#This Row],[Data Prevista]]&gt;TODAY(),0,IF(Curso[[#This Row],[Data Prevista]]=TODAY(),3,2))</f>
        <v>0</v>
      </c>
      <c r="K2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7" s="53" t="str">
        <f>IF((Curso[[#This Row],[Estudado]]-7)&lt;$H$2,"",Curso[[#This Row],[Estudado]]-7)</f>
        <v/>
      </c>
      <c r="M2397" s="53" t="str">
        <f>IF((Curso[[#This Row],[Estudado]]-15)&lt;$H$2,"",Curso[[#This Row],[Estudado]]-15)</f>
        <v/>
      </c>
      <c r="N2397" s="53" t="str">
        <f>IF((Curso[[#This Row],[Estudado]]-30)&lt;$H$2,"",Curso[[#This Row],[Estudado]]-30)</f>
        <v/>
      </c>
      <c r="O2397" s="53" t="str">
        <f>IF((Curso[[#This Row],[Estudado]]-60)&lt;$H$2,"",Curso[[#This Row],[Estudado]]-60)</f>
        <v/>
      </c>
      <c r="P2397" s="53" t="str">
        <f>IF((Curso[[#This Row],[Estudado]]-120)&lt;$H$2,"",Curso[[#This Row],[Estudado]]-120)</f>
        <v/>
      </c>
      <c r="Q2397" s="48"/>
    </row>
    <row r="2398" spans="1:17" x14ac:dyDescent="0.25">
      <c r="A2398" s="44">
        <f t="shared" si="106"/>
        <v>2397</v>
      </c>
      <c r="B2398" s="44" t="s">
        <v>1101</v>
      </c>
      <c r="C2398" s="44" t="s">
        <v>70</v>
      </c>
      <c r="D2398" s="45">
        <v>0</v>
      </c>
      <c r="E2398" s="44" t="s">
        <v>7</v>
      </c>
      <c r="F2398" s="45">
        <f>Curso[[#This Row],[Tempo]]*$AG$4</f>
        <v>0</v>
      </c>
      <c r="G2398" s="46">
        <f t="shared" si="105"/>
        <v>16.688192166733863</v>
      </c>
      <c r="H2398" s="47">
        <f>_xlfn.XLOOKUP(Curso[[#This Row],[Tempo Progr Acum]],Controle[Tempo Esperado Acum],Controle[Data corrida],,1,1)</f>
        <v>44896</v>
      </c>
      <c r="I2398" s="44"/>
      <c r="J2398" s="48">
        <f ca="1">IF(Curso[[#This Row],[Data Prevista]]&gt;TODAY(),0,IF(Curso[[#This Row],[Data Prevista]]=TODAY(),3,2))</f>
        <v>0</v>
      </c>
      <c r="K2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8" s="53" t="str">
        <f>IF((Curso[[#This Row],[Estudado]]-7)&lt;$H$2,"",Curso[[#This Row],[Estudado]]-7)</f>
        <v/>
      </c>
      <c r="M2398" s="53" t="str">
        <f>IF((Curso[[#This Row],[Estudado]]-15)&lt;$H$2,"",Curso[[#This Row],[Estudado]]-15)</f>
        <v/>
      </c>
      <c r="N2398" s="53" t="str">
        <f>IF((Curso[[#This Row],[Estudado]]-30)&lt;$H$2,"",Curso[[#This Row],[Estudado]]-30)</f>
        <v/>
      </c>
      <c r="O2398" s="53" t="str">
        <f>IF((Curso[[#This Row],[Estudado]]-60)&lt;$H$2,"",Curso[[#This Row],[Estudado]]-60)</f>
        <v/>
      </c>
      <c r="P2398" s="53" t="str">
        <f>IF((Curso[[#This Row],[Estudado]]-120)&lt;$H$2,"",Curso[[#This Row],[Estudado]]-120)</f>
        <v/>
      </c>
      <c r="Q2398" s="48"/>
    </row>
    <row r="2399" spans="1:17" x14ac:dyDescent="0.25">
      <c r="A2399" s="44">
        <f t="shared" si="106"/>
        <v>2398</v>
      </c>
      <c r="B2399" s="44" t="s">
        <v>1101</v>
      </c>
      <c r="C2399" s="44" t="s">
        <v>39</v>
      </c>
      <c r="D2399" s="45">
        <v>0</v>
      </c>
      <c r="E2399" s="44" t="s">
        <v>7</v>
      </c>
      <c r="F2399" s="45">
        <f>Curso[[#This Row],[Tempo]]*$AG$4</f>
        <v>0</v>
      </c>
      <c r="G2399" s="46">
        <f t="shared" si="105"/>
        <v>16.688192166733863</v>
      </c>
      <c r="H2399" s="47">
        <f>_xlfn.XLOOKUP(Curso[[#This Row],[Tempo Progr Acum]],Controle[Tempo Esperado Acum],Controle[Data corrida],,1,1)</f>
        <v>44896</v>
      </c>
      <c r="I2399" s="44"/>
      <c r="J2399" s="48">
        <f ca="1">IF(Curso[[#This Row],[Data Prevista]]&gt;TODAY(),0,IF(Curso[[#This Row],[Data Prevista]]=TODAY(),3,2))</f>
        <v>0</v>
      </c>
      <c r="K2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9" s="53" t="str">
        <f>IF((Curso[[#This Row],[Estudado]]-7)&lt;$H$2,"",Curso[[#This Row],[Estudado]]-7)</f>
        <v/>
      </c>
      <c r="M2399" s="53" t="str">
        <f>IF((Curso[[#This Row],[Estudado]]-15)&lt;$H$2,"",Curso[[#This Row],[Estudado]]-15)</f>
        <v/>
      </c>
      <c r="N2399" s="53" t="str">
        <f>IF((Curso[[#This Row],[Estudado]]-30)&lt;$H$2,"",Curso[[#This Row],[Estudado]]-30)</f>
        <v/>
      </c>
      <c r="O2399" s="53" t="str">
        <f>IF((Curso[[#This Row],[Estudado]]-60)&lt;$H$2,"",Curso[[#This Row],[Estudado]]-60)</f>
        <v/>
      </c>
      <c r="P2399" s="53" t="str">
        <f>IF((Curso[[#This Row],[Estudado]]-120)&lt;$H$2,"",Curso[[#This Row],[Estudado]]-120)</f>
        <v/>
      </c>
      <c r="Q2399" s="48"/>
    </row>
    <row r="2400" spans="1:17" x14ac:dyDescent="0.25">
      <c r="A2400" s="44">
        <f t="shared" si="106"/>
        <v>2399</v>
      </c>
      <c r="B2400" s="44" t="s">
        <v>1101</v>
      </c>
      <c r="C2400" s="44" t="s">
        <v>42</v>
      </c>
      <c r="D2400" s="45">
        <v>6.8287037037037025E-4</v>
      </c>
      <c r="E2400" s="44"/>
      <c r="F2400" s="45">
        <f>Curso[[#This Row],[Tempo]]*$AG$4</f>
        <v>1.3542666790969627E-3</v>
      </c>
      <c r="G2400" s="46">
        <f t="shared" si="105"/>
        <v>16.689546433412961</v>
      </c>
      <c r="H2400" s="47">
        <f>_xlfn.XLOOKUP(Curso[[#This Row],[Tempo Progr Acum]],Controle[Tempo Esperado Acum],Controle[Data corrida],,1,1)</f>
        <v>44896</v>
      </c>
      <c r="I2400" s="44"/>
      <c r="J2400" s="48">
        <f ca="1">IF(Curso[[#This Row],[Data Prevista]]&gt;TODAY(),0,IF(Curso[[#This Row],[Data Prevista]]=TODAY(),3,2))</f>
        <v>0</v>
      </c>
      <c r="K2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0" s="53" t="str">
        <f>IF((Curso[[#This Row],[Estudado]]-7)&lt;$H$2,"",Curso[[#This Row],[Estudado]]-7)</f>
        <v/>
      </c>
      <c r="M2400" s="53" t="str">
        <f>IF((Curso[[#This Row],[Estudado]]-15)&lt;$H$2,"",Curso[[#This Row],[Estudado]]-15)</f>
        <v/>
      </c>
      <c r="N2400" s="53" t="str">
        <f>IF((Curso[[#This Row],[Estudado]]-30)&lt;$H$2,"",Curso[[#This Row],[Estudado]]-30)</f>
        <v/>
      </c>
      <c r="O2400" s="53" t="str">
        <f>IF((Curso[[#This Row],[Estudado]]-60)&lt;$H$2,"",Curso[[#This Row],[Estudado]]-60)</f>
        <v/>
      </c>
      <c r="P2400" s="53" t="str">
        <f>IF((Curso[[#This Row],[Estudado]]-120)&lt;$H$2,"",Curso[[#This Row],[Estudado]]-120)</f>
        <v/>
      </c>
      <c r="Q2400" s="48"/>
    </row>
    <row r="2401" spans="1:17" x14ac:dyDescent="0.25">
      <c r="A2401" s="44">
        <f t="shared" si="106"/>
        <v>2400</v>
      </c>
      <c r="B2401" s="44" t="s">
        <v>1101</v>
      </c>
      <c r="C2401" s="44" t="s">
        <v>1521</v>
      </c>
      <c r="D2401" s="45">
        <v>2.4074074074074076E-3</v>
      </c>
      <c r="E2401" s="44"/>
      <c r="F2401" s="45">
        <f>Curso[[#This Row],[Tempo]]*$AG$4</f>
        <v>4.7743638856299715E-3</v>
      </c>
      <c r="G2401" s="46">
        <f t="shared" si="105"/>
        <v>16.694320797298591</v>
      </c>
      <c r="H2401" s="47">
        <f>_xlfn.XLOOKUP(Curso[[#This Row],[Tempo Progr Acum]],Controle[Tempo Esperado Acum],Controle[Data corrida],,1,1)</f>
        <v>44896</v>
      </c>
      <c r="I2401" s="44"/>
      <c r="J2401" s="48">
        <f ca="1">IF(Curso[[#This Row],[Data Prevista]]&gt;TODAY(),0,IF(Curso[[#This Row],[Data Prevista]]=TODAY(),3,2))</f>
        <v>0</v>
      </c>
      <c r="K2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1" s="53" t="str">
        <f>IF((Curso[[#This Row],[Estudado]]-7)&lt;$H$2,"",Curso[[#This Row],[Estudado]]-7)</f>
        <v/>
      </c>
      <c r="M2401" s="53" t="str">
        <f>IF((Curso[[#This Row],[Estudado]]-15)&lt;$H$2,"",Curso[[#This Row],[Estudado]]-15)</f>
        <v/>
      </c>
      <c r="N2401" s="53" t="str">
        <f>IF((Curso[[#This Row],[Estudado]]-30)&lt;$H$2,"",Curso[[#This Row],[Estudado]]-30)</f>
        <v/>
      </c>
      <c r="O2401" s="53" t="str">
        <f>IF((Curso[[#This Row],[Estudado]]-60)&lt;$H$2,"",Curso[[#This Row],[Estudado]]-60)</f>
        <v/>
      </c>
      <c r="P2401" s="53" t="str">
        <f>IF((Curso[[#This Row],[Estudado]]-120)&lt;$H$2,"",Curso[[#This Row],[Estudado]]-120)</f>
        <v/>
      </c>
      <c r="Q2401" s="48"/>
    </row>
    <row r="2402" spans="1:17" x14ac:dyDescent="0.25">
      <c r="A2402" s="44">
        <f t="shared" si="106"/>
        <v>2401</v>
      </c>
      <c r="B2402" s="44" t="s">
        <v>1101</v>
      </c>
      <c r="C2402" s="44" t="s">
        <v>1522</v>
      </c>
      <c r="D2402" s="45">
        <v>1.8287037037037037E-3</v>
      </c>
      <c r="E2402" s="44"/>
      <c r="F2402" s="45">
        <f>Curso[[#This Row],[Tempo]]*$AG$4</f>
        <v>3.6266802592766129E-3</v>
      </c>
      <c r="G2402" s="46">
        <f t="shared" si="105"/>
        <v>16.697947477557868</v>
      </c>
      <c r="H2402" s="47">
        <f>_xlfn.XLOOKUP(Curso[[#This Row],[Tempo Progr Acum]],Controle[Tempo Esperado Acum],Controle[Data corrida],,1,1)</f>
        <v>44896</v>
      </c>
      <c r="I2402" s="44"/>
      <c r="J2402" s="48">
        <f ca="1">IF(Curso[[#This Row],[Data Prevista]]&gt;TODAY(),0,IF(Curso[[#This Row],[Data Prevista]]=TODAY(),3,2))</f>
        <v>0</v>
      </c>
      <c r="K2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2" s="53" t="str">
        <f>IF((Curso[[#This Row],[Estudado]]-7)&lt;$H$2,"",Curso[[#This Row],[Estudado]]-7)</f>
        <v/>
      </c>
      <c r="M2402" s="53" t="str">
        <f>IF((Curso[[#This Row],[Estudado]]-15)&lt;$H$2,"",Curso[[#This Row],[Estudado]]-15)</f>
        <v/>
      </c>
      <c r="N2402" s="53" t="str">
        <f>IF((Curso[[#This Row],[Estudado]]-30)&lt;$H$2,"",Curso[[#This Row],[Estudado]]-30)</f>
        <v/>
      </c>
      <c r="O2402" s="53" t="str">
        <f>IF((Curso[[#This Row],[Estudado]]-60)&lt;$H$2,"",Curso[[#This Row],[Estudado]]-60)</f>
        <v/>
      </c>
      <c r="P2402" s="53" t="str">
        <f>IF((Curso[[#This Row],[Estudado]]-120)&lt;$H$2,"",Curso[[#This Row],[Estudado]]-120)</f>
        <v/>
      </c>
      <c r="Q2402" s="48"/>
    </row>
    <row r="2403" spans="1:17" x14ac:dyDescent="0.25">
      <c r="A2403" s="44">
        <f t="shared" si="106"/>
        <v>2402</v>
      </c>
      <c r="B2403" s="44" t="s">
        <v>1101</v>
      </c>
      <c r="C2403" s="44" t="s">
        <v>1523</v>
      </c>
      <c r="D2403" s="45">
        <v>1.0532407407407407E-3</v>
      </c>
      <c r="E2403" s="44"/>
      <c r="F2403" s="45">
        <f>Curso[[#This Row],[Tempo]]*$AG$4</f>
        <v>2.0887841999631123E-3</v>
      </c>
      <c r="G2403" s="46">
        <f t="shared" si="105"/>
        <v>16.70003626175783</v>
      </c>
      <c r="H2403" s="47">
        <f>_xlfn.XLOOKUP(Curso[[#This Row],[Tempo Progr Acum]],Controle[Tempo Esperado Acum],Controle[Data corrida],,1,1)</f>
        <v>44896</v>
      </c>
      <c r="I2403" s="44"/>
      <c r="J2403" s="48">
        <f ca="1">IF(Curso[[#This Row],[Data Prevista]]&gt;TODAY(),0,IF(Curso[[#This Row],[Data Prevista]]=TODAY(),3,2))</f>
        <v>0</v>
      </c>
      <c r="K2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3" s="53" t="str">
        <f>IF((Curso[[#This Row],[Estudado]]-7)&lt;$H$2,"",Curso[[#This Row],[Estudado]]-7)</f>
        <v/>
      </c>
      <c r="M2403" s="53" t="str">
        <f>IF((Curso[[#This Row],[Estudado]]-15)&lt;$H$2,"",Curso[[#This Row],[Estudado]]-15)</f>
        <v/>
      </c>
      <c r="N2403" s="53" t="str">
        <f>IF((Curso[[#This Row],[Estudado]]-30)&lt;$H$2,"",Curso[[#This Row],[Estudado]]-30)</f>
        <v/>
      </c>
      <c r="O2403" s="53" t="str">
        <f>IF((Curso[[#This Row],[Estudado]]-60)&lt;$H$2,"",Curso[[#This Row],[Estudado]]-60)</f>
        <v/>
      </c>
      <c r="P2403" s="53" t="str">
        <f>IF((Curso[[#This Row],[Estudado]]-120)&lt;$H$2,"",Curso[[#This Row],[Estudado]]-120)</f>
        <v/>
      </c>
      <c r="Q2403" s="48"/>
    </row>
    <row r="2404" spans="1:17" x14ac:dyDescent="0.25">
      <c r="A2404" s="44">
        <f t="shared" si="106"/>
        <v>2403</v>
      </c>
      <c r="B2404" s="44" t="s">
        <v>1101</v>
      </c>
      <c r="C2404" s="44" t="s">
        <v>1524</v>
      </c>
      <c r="D2404" s="45">
        <v>0</v>
      </c>
      <c r="E2404" s="44" t="s">
        <v>7</v>
      </c>
      <c r="F2404" s="45">
        <f>Curso[[#This Row],[Tempo]]*$AG$4</f>
        <v>0</v>
      </c>
      <c r="G2404" s="46">
        <f t="shared" si="105"/>
        <v>16.70003626175783</v>
      </c>
      <c r="H2404" s="47">
        <f>_xlfn.XLOOKUP(Curso[[#This Row],[Tempo Progr Acum]],Controle[Tempo Esperado Acum],Controle[Data corrida],,1,1)</f>
        <v>44896</v>
      </c>
      <c r="I2404" s="44"/>
      <c r="J2404" s="48">
        <f ca="1">IF(Curso[[#This Row],[Data Prevista]]&gt;TODAY(),0,IF(Curso[[#This Row],[Data Prevista]]=TODAY(),3,2))</f>
        <v>0</v>
      </c>
      <c r="K2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4" s="53" t="str">
        <f>IF((Curso[[#This Row],[Estudado]]-7)&lt;$H$2,"",Curso[[#This Row],[Estudado]]-7)</f>
        <v/>
      </c>
      <c r="M2404" s="53" t="str">
        <f>IF((Curso[[#This Row],[Estudado]]-15)&lt;$H$2,"",Curso[[#This Row],[Estudado]]-15)</f>
        <v/>
      </c>
      <c r="N2404" s="53" t="str">
        <f>IF((Curso[[#This Row],[Estudado]]-30)&lt;$H$2,"",Curso[[#This Row],[Estudado]]-30)</f>
        <v/>
      </c>
      <c r="O2404" s="53" t="str">
        <f>IF((Curso[[#This Row],[Estudado]]-60)&lt;$H$2,"",Curso[[#This Row],[Estudado]]-60)</f>
        <v/>
      </c>
      <c r="P2404" s="53" t="str">
        <f>IF((Curso[[#This Row],[Estudado]]-120)&lt;$H$2,"",Curso[[#This Row],[Estudado]]-120)</f>
        <v/>
      </c>
      <c r="Q2404" s="48"/>
    </row>
    <row r="2405" spans="1:17" x14ac:dyDescent="0.25">
      <c r="A2405" s="44">
        <f t="shared" si="106"/>
        <v>2404</v>
      </c>
      <c r="B2405" s="44" t="s">
        <v>1101</v>
      </c>
      <c r="C2405" s="44" t="s">
        <v>1525</v>
      </c>
      <c r="D2405" s="45">
        <v>0</v>
      </c>
      <c r="E2405" s="44" t="s">
        <v>7</v>
      </c>
      <c r="F2405" s="45">
        <f>Curso[[#This Row],[Tempo]]*$AG$4</f>
        <v>0</v>
      </c>
      <c r="G2405" s="46">
        <f t="shared" si="105"/>
        <v>16.70003626175783</v>
      </c>
      <c r="H2405" s="47">
        <f>_xlfn.XLOOKUP(Curso[[#This Row],[Tempo Progr Acum]],Controle[Tempo Esperado Acum],Controle[Data corrida],,1,1)</f>
        <v>44896</v>
      </c>
      <c r="I2405" s="44"/>
      <c r="J2405" s="48">
        <f ca="1">IF(Curso[[#This Row],[Data Prevista]]&gt;TODAY(),0,IF(Curso[[#This Row],[Data Prevista]]=TODAY(),3,2))</f>
        <v>0</v>
      </c>
      <c r="K2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5" s="53" t="str">
        <f>IF((Curso[[#This Row],[Estudado]]-7)&lt;$H$2,"",Curso[[#This Row],[Estudado]]-7)</f>
        <v/>
      </c>
      <c r="M2405" s="53" t="str">
        <f>IF((Curso[[#This Row],[Estudado]]-15)&lt;$H$2,"",Curso[[#This Row],[Estudado]]-15)</f>
        <v/>
      </c>
      <c r="N2405" s="53" t="str">
        <f>IF((Curso[[#This Row],[Estudado]]-30)&lt;$H$2,"",Curso[[#This Row],[Estudado]]-30)</f>
        <v/>
      </c>
      <c r="O2405" s="53" t="str">
        <f>IF((Curso[[#This Row],[Estudado]]-60)&lt;$H$2,"",Curso[[#This Row],[Estudado]]-60)</f>
        <v/>
      </c>
      <c r="P2405" s="53" t="str">
        <f>IF((Curso[[#This Row],[Estudado]]-120)&lt;$H$2,"",Curso[[#This Row],[Estudado]]-120)</f>
        <v/>
      </c>
      <c r="Q2405" s="48"/>
    </row>
    <row r="2406" spans="1:17" x14ac:dyDescent="0.25">
      <c r="A2406" s="44">
        <f t="shared" si="106"/>
        <v>2405</v>
      </c>
      <c r="B2406" s="44" t="s">
        <v>1101</v>
      </c>
      <c r="C2406" s="44" t="s">
        <v>1526</v>
      </c>
      <c r="D2406" s="45">
        <v>0</v>
      </c>
      <c r="E2406" s="44" t="s">
        <v>7</v>
      </c>
      <c r="F2406" s="45">
        <f>Curso[[#This Row],[Tempo]]*$AG$4</f>
        <v>0</v>
      </c>
      <c r="G2406" s="46">
        <f t="shared" si="105"/>
        <v>16.70003626175783</v>
      </c>
      <c r="H2406" s="47">
        <f>_xlfn.XLOOKUP(Curso[[#This Row],[Tempo Progr Acum]],Controle[Tempo Esperado Acum],Controle[Data corrida],,1,1)</f>
        <v>44896</v>
      </c>
      <c r="I2406" s="44"/>
      <c r="J2406" s="48">
        <f ca="1">IF(Curso[[#This Row],[Data Prevista]]&gt;TODAY(),0,IF(Curso[[#This Row],[Data Prevista]]=TODAY(),3,2))</f>
        <v>0</v>
      </c>
      <c r="K2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6" s="53" t="str">
        <f>IF((Curso[[#This Row],[Estudado]]-7)&lt;$H$2,"",Curso[[#This Row],[Estudado]]-7)</f>
        <v/>
      </c>
      <c r="M2406" s="53" t="str">
        <f>IF((Curso[[#This Row],[Estudado]]-15)&lt;$H$2,"",Curso[[#This Row],[Estudado]]-15)</f>
        <v/>
      </c>
      <c r="N2406" s="53" t="str">
        <f>IF((Curso[[#This Row],[Estudado]]-30)&lt;$H$2,"",Curso[[#This Row],[Estudado]]-30)</f>
        <v/>
      </c>
      <c r="O2406" s="53" t="str">
        <f>IF((Curso[[#This Row],[Estudado]]-60)&lt;$H$2,"",Curso[[#This Row],[Estudado]]-60)</f>
        <v/>
      </c>
      <c r="P2406" s="53" t="str">
        <f>IF((Curso[[#This Row],[Estudado]]-120)&lt;$H$2,"",Curso[[#This Row],[Estudado]]-120)</f>
        <v/>
      </c>
      <c r="Q2406" s="48"/>
    </row>
    <row r="2407" spans="1:17" x14ac:dyDescent="0.25">
      <c r="A2407" s="44">
        <f t="shared" si="106"/>
        <v>2406</v>
      </c>
      <c r="B2407" s="44" t="s">
        <v>1101</v>
      </c>
      <c r="C2407" s="44" t="s">
        <v>1527</v>
      </c>
      <c r="D2407" s="45">
        <v>2.9513888888888888E-3</v>
      </c>
      <c r="E2407" s="44"/>
      <c r="F2407" s="45">
        <f>Curso[[#This Row],[Tempo]]*$AG$4</f>
        <v>5.8531864944021284E-3</v>
      </c>
      <c r="G2407" s="46">
        <f t="shared" si="105"/>
        <v>16.705889448252233</v>
      </c>
      <c r="H2407" s="47">
        <f>_xlfn.XLOOKUP(Curso[[#This Row],[Tempo Progr Acum]],Controle[Tempo Esperado Acum],Controle[Data corrida],,1,1)</f>
        <v>44896</v>
      </c>
      <c r="I2407" s="44"/>
      <c r="J2407" s="48">
        <f ca="1">IF(Curso[[#This Row],[Data Prevista]]&gt;TODAY(),0,IF(Curso[[#This Row],[Data Prevista]]=TODAY(),3,2))</f>
        <v>0</v>
      </c>
      <c r="K2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7" s="53" t="str">
        <f>IF((Curso[[#This Row],[Estudado]]-7)&lt;$H$2,"",Curso[[#This Row],[Estudado]]-7)</f>
        <v/>
      </c>
      <c r="M2407" s="53" t="str">
        <f>IF((Curso[[#This Row],[Estudado]]-15)&lt;$H$2,"",Curso[[#This Row],[Estudado]]-15)</f>
        <v/>
      </c>
      <c r="N2407" s="53" t="str">
        <f>IF((Curso[[#This Row],[Estudado]]-30)&lt;$H$2,"",Curso[[#This Row],[Estudado]]-30)</f>
        <v/>
      </c>
      <c r="O2407" s="53" t="str">
        <f>IF((Curso[[#This Row],[Estudado]]-60)&lt;$H$2,"",Curso[[#This Row],[Estudado]]-60)</f>
        <v/>
      </c>
      <c r="P2407" s="53" t="str">
        <f>IF((Curso[[#This Row],[Estudado]]-120)&lt;$H$2,"",Curso[[#This Row],[Estudado]]-120)</f>
        <v/>
      </c>
      <c r="Q2407" s="48"/>
    </row>
    <row r="2408" spans="1:17" x14ac:dyDescent="0.25">
      <c r="A2408" s="44">
        <f t="shared" si="106"/>
        <v>2407</v>
      </c>
      <c r="B2408" s="44" t="s">
        <v>1101</v>
      </c>
      <c r="C2408" s="44" t="s">
        <v>1528</v>
      </c>
      <c r="D2408" s="45">
        <v>3.1597222222222222E-3</v>
      </c>
      <c r="E2408" s="44"/>
      <c r="F2408" s="45">
        <f>Curso[[#This Row],[Tempo]]*$AG$4</f>
        <v>6.2663525998893372E-3</v>
      </c>
      <c r="G2408" s="46">
        <f t="shared" si="105"/>
        <v>16.712155800852123</v>
      </c>
      <c r="H2408" s="47">
        <f>_xlfn.XLOOKUP(Curso[[#This Row],[Tempo Progr Acum]],Controle[Tempo Esperado Acum],Controle[Data corrida],,1,1)</f>
        <v>44896</v>
      </c>
      <c r="I2408" s="44"/>
      <c r="J2408" s="48">
        <f ca="1">IF(Curso[[#This Row],[Data Prevista]]&gt;TODAY(),0,IF(Curso[[#This Row],[Data Prevista]]=TODAY(),3,2))</f>
        <v>0</v>
      </c>
      <c r="K2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8" s="53" t="str">
        <f>IF((Curso[[#This Row],[Estudado]]-7)&lt;$H$2,"",Curso[[#This Row],[Estudado]]-7)</f>
        <v/>
      </c>
      <c r="M2408" s="53" t="str">
        <f>IF((Curso[[#This Row],[Estudado]]-15)&lt;$H$2,"",Curso[[#This Row],[Estudado]]-15)</f>
        <v/>
      </c>
      <c r="N2408" s="53" t="str">
        <f>IF((Curso[[#This Row],[Estudado]]-30)&lt;$H$2,"",Curso[[#This Row],[Estudado]]-30)</f>
        <v/>
      </c>
      <c r="O2408" s="53" t="str">
        <f>IF((Curso[[#This Row],[Estudado]]-60)&lt;$H$2,"",Curso[[#This Row],[Estudado]]-60)</f>
        <v/>
      </c>
      <c r="P2408" s="53" t="str">
        <f>IF((Curso[[#This Row],[Estudado]]-120)&lt;$H$2,"",Curso[[#This Row],[Estudado]]-120)</f>
        <v/>
      </c>
      <c r="Q2408" s="48"/>
    </row>
    <row r="2409" spans="1:17" x14ac:dyDescent="0.25">
      <c r="A2409" s="44">
        <f t="shared" si="106"/>
        <v>2408</v>
      </c>
      <c r="B2409" s="44" t="s">
        <v>1101</v>
      </c>
      <c r="C2409" s="44" t="s">
        <v>1529</v>
      </c>
      <c r="D2409" s="45">
        <v>3.3217592592592591E-3</v>
      </c>
      <c r="E2409" s="44"/>
      <c r="F2409" s="45">
        <f>Curso[[#This Row],[Tempo]]*$AG$4</f>
        <v>6.5877040152682777E-3</v>
      </c>
      <c r="G2409" s="46">
        <f t="shared" si="105"/>
        <v>16.71874350486739</v>
      </c>
      <c r="H2409" s="47">
        <f>_xlfn.XLOOKUP(Curso[[#This Row],[Tempo Progr Acum]],Controle[Tempo Esperado Acum],Controle[Data corrida],,1,1)</f>
        <v>44896</v>
      </c>
      <c r="I2409" s="44"/>
      <c r="J2409" s="48">
        <f ca="1">IF(Curso[[#This Row],[Data Prevista]]&gt;TODAY(),0,IF(Curso[[#This Row],[Data Prevista]]=TODAY(),3,2))</f>
        <v>0</v>
      </c>
      <c r="K2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9" s="53" t="str">
        <f>IF((Curso[[#This Row],[Estudado]]-7)&lt;$H$2,"",Curso[[#This Row],[Estudado]]-7)</f>
        <v/>
      </c>
      <c r="M2409" s="53" t="str">
        <f>IF((Curso[[#This Row],[Estudado]]-15)&lt;$H$2,"",Curso[[#This Row],[Estudado]]-15)</f>
        <v/>
      </c>
      <c r="N2409" s="53" t="str">
        <f>IF((Curso[[#This Row],[Estudado]]-30)&lt;$H$2,"",Curso[[#This Row],[Estudado]]-30)</f>
        <v/>
      </c>
      <c r="O2409" s="53" t="str">
        <f>IF((Curso[[#This Row],[Estudado]]-60)&lt;$H$2,"",Curso[[#This Row],[Estudado]]-60)</f>
        <v/>
      </c>
      <c r="P2409" s="53" t="str">
        <f>IF((Curso[[#This Row],[Estudado]]-120)&lt;$H$2,"",Curso[[#This Row],[Estudado]]-120)</f>
        <v/>
      </c>
      <c r="Q2409" s="48"/>
    </row>
    <row r="2410" spans="1:17" x14ac:dyDescent="0.25">
      <c r="A2410" s="44">
        <f t="shared" si="106"/>
        <v>2409</v>
      </c>
      <c r="B2410" s="44" t="s">
        <v>1101</v>
      </c>
      <c r="C2410" s="44" t="s">
        <v>1530</v>
      </c>
      <c r="D2410" s="45">
        <v>5.0462962962962961E-3</v>
      </c>
      <c r="E2410" s="44"/>
      <c r="F2410" s="45">
        <f>Curso[[#This Row],[Tempo]]*$AG$4</f>
        <v>1.0007801221801286E-2</v>
      </c>
      <c r="G2410" s="46">
        <f t="shared" si="105"/>
        <v>16.72875130608919</v>
      </c>
      <c r="H2410" s="47">
        <f>_xlfn.XLOOKUP(Curso[[#This Row],[Tempo Progr Acum]],Controle[Tempo Esperado Acum],Controle[Data corrida],,1,1)</f>
        <v>44896</v>
      </c>
      <c r="I2410" s="44"/>
      <c r="J2410" s="48">
        <f ca="1">IF(Curso[[#This Row],[Data Prevista]]&gt;TODAY(),0,IF(Curso[[#This Row],[Data Prevista]]=TODAY(),3,2))</f>
        <v>0</v>
      </c>
      <c r="K2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0" s="53" t="str">
        <f>IF((Curso[[#This Row],[Estudado]]-7)&lt;$H$2,"",Curso[[#This Row],[Estudado]]-7)</f>
        <v/>
      </c>
      <c r="M2410" s="53" t="str">
        <f>IF((Curso[[#This Row],[Estudado]]-15)&lt;$H$2,"",Curso[[#This Row],[Estudado]]-15)</f>
        <v/>
      </c>
      <c r="N2410" s="53" t="str">
        <f>IF((Curso[[#This Row],[Estudado]]-30)&lt;$H$2,"",Curso[[#This Row],[Estudado]]-30)</f>
        <v/>
      </c>
      <c r="O2410" s="53" t="str">
        <f>IF((Curso[[#This Row],[Estudado]]-60)&lt;$H$2,"",Curso[[#This Row],[Estudado]]-60)</f>
        <v/>
      </c>
      <c r="P2410" s="53" t="str">
        <f>IF((Curso[[#This Row],[Estudado]]-120)&lt;$H$2,"",Curso[[#This Row],[Estudado]]-120)</f>
        <v/>
      </c>
      <c r="Q2410" s="48"/>
    </row>
    <row r="2411" spans="1:17" x14ac:dyDescent="0.25">
      <c r="A2411" s="44">
        <f t="shared" si="106"/>
        <v>2410</v>
      </c>
      <c r="B2411" s="44" t="s">
        <v>1101</v>
      </c>
      <c r="C2411" s="44" t="s">
        <v>1531</v>
      </c>
      <c r="D2411" s="45">
        <v>2.8009259259259259E-3</v>
      </c>
      <c r="E2411" s="44"/>
      <c r="F2411" s="45">
        <f>Curso[[#This Row],[Tempo]]*$AG$4</f>
        <v>5.5547887515502549E-3</v>
      </c>
      <c r="G2411" s="46">
        <f t="shared" si="105"/>
        <v>16.73430609484074</v>
      </c>
      <c r="H2411" s="47">
        <f>_xlfn.XLOOKUP(Curso[[#This Row],[Tempo Progr Acum]],Controle[Tempo Esperado Acum],Controle[Data corrida],,1,1)</f>
        <v>44896</v>
      </c>
      <c r="I2411" s="44"/>
      <c r="J2411" s="48">
        <f ca="1">IF(Curso[[#This Row],[Data Prevista]]&gt;TODAY(),0,IF(Curso[[#This Row],[Data Prevista]]=TODAY(),3,2))</f>
        <v>0</v>
      </c>
      <c r="K2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1" s="53" t="str">
        <f>IF((Curso[[#This Row],[Estudado]]-7)&lt;$H$2,"",Curso[[#This Row],[Estudado]]-7)</f>
        <v/>
      </c>
      <c r="M2411" s="53" t="str">
        <f>IF((Curso[[#This Row],[Estudado]]-15)&lt;$H$2,"",Curso[[#This Row],[Estudado]]-15)</f>
        <v/>
      </c>
      <c r="N2411" s="53" t="str">
        <f>IF((Curso[[#This Row],[Estudado]]-30)&lt;$H$2,"",Curso[[#This Row],[Estudado]]-30)</f>
        <v/>
      </c>
      <c r="O2411" s="53" t="str">
        <f>IF((Curso[[#This Row],[Estudado]]-60)&lt;$H$2,"",Curso[[#This Row],[Estudado]]-60)</f>
        <v/>
      </c>
      <c r="P2411" s="53" t="str">
        <f>IF((Curso[[#This Row],[Estudado]]-120)&lt;$H$2,"",Curso[[#This Row],[Estudado]]-120)</f>
        <v/>
      </c>
      <c r="Q2411" s="48"/>
    </row>
    <row r="2412" spans="1:17" x14ac:dyDescent="0.25">
      <c r="A2412" s="44">
        <f t="shared" si="106"/>
        <v>2411</v>
      </c>
      <c r="B2412" s="44" t="s">
        <v>1101</v>
      </c>
      <c r="C2412" s="44" t="s">
        <v>1532</v>
      </c>
      <c r="D2412" s="45">
        <v>1.2268518518518518E-3</v>
      </c>
      <c r="E2412" s="44"/>
      <c r="F2412" s="45">
        <f>Curso[[#This Row],[Tempo]]*$AG$4</f>
        <v>2.4330892878691199E-3</v>
      </c>
      <c r="G2412" s="46">
        <f t="shared" si="105"/>
        <v>16.736739184128609</v>
      </c>
      <c r="H2412" s="47">
        <f>_xlfn.XLOOKUP(Curso[[#This Row],[Tempo Progr Acum]],Controle[Tempo Esperado Acum],Controle[Data corrida],,1,1)</f>
        <v>44896</v>
      </c>
      <c r="I2412" s="44"/>
      <c r="J2412" s="48">
        <f ca="1">IF(Curso[[#This Row],[Data Prevista]]&gt;TODAY(),0,IF(Curso[[#This Row],[Data Prevista]]=TODAY(),3,2))</f>
        <v>0</v>
      </c>
      <c r="K2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2" s="53" t="str">
        <f>IF((Curso[[#This Row],[Estudado]]-7)&lt;$H$2,"",Curso[[#This Row],[Estudado]]-7)</f>
        <v/>
      </c>
      <c r="M2412" s="53" t="str">
        <f>IF((Curso[[#This Row],[Estudado]]-15)&lt;$H$2,"",Curso[[#This Row],[Estudado]]-15)</f>
        <v/>
      </c>
      <c r="N2412" s="53" t="str">
        <f>IF((Curso[[#This Row],[Estudado]]-30)&lt;$H$2,"",Curso[[#This Row],[Estudado]]-30)</f>
        <v/>
      </c>
      <c r="O2412" s="53" t="str">
        <f>IF((Curso[[#This Row],[Estudado]]-60)&lt;$H$2,"",Curso[[#This Row],[Estudado]]-60)</f>
        <v/>
      </c>
      <c r="P2412" s="53" t="str">
        <f>IF((Curso[[#This Row],[Estudado]]-120)&lt;$H$2,"",Curso[[#This Row],[Estudado]]-120)</f>
        <v/>
      </c>
      <c r="Q2412" s="48"/>
    </row>
    <row r="2413" spans="1:17" x14ac:dyDescent="0.25">
      <c r="A2413" s="44">
        <f t="shared" si="106"/>
        <v>2412</v>
      </c>
      <c r="B2413" s="44" t="s">
        <v>1101</v>
      </c>
      <c r="C2413" s="44" t="s">
        <v>1533</v>
      </c>
      <c r="D2413" s="45">
        <v>3.0902777777777782E-3</v>
      </c>
      <c r="E2413" s="44"/>
      <c r="F2413" s="45">
        <f>Curso[[#This Row],[Tempo]]*$AG$4</f>
        <v>6.1286305647269348E-3</v>
      </c>
      <c r="G2413" s="46">
        <f t="shared" si="105"/>
        <v>16.742867814693337</v>
      </c>
      <c r="H2413" s="47">
        <f>_xlfn.XLOOKUP(Curso[[#This Row],[Tempo Progr Acum]],Controle[Tempo Esperado Acum],Controle[Data corrida],,1,1)</f>
        <v>44896</v>
      </c>
      <c r="I2413" s="44"/>
      <c r="J2413" s="48">
        <f ca="1">IF(Curso[[#This Row],[Data Prevista]]&gt;TODAY(),0,IF(Curso[[#This Row],[Data Prevista]]=TODAY(),3,2))</f>
        <v>0</v>
      </c>
      <c r="K2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3" s="53" t="str">
        <f>IF((Curso[[#This Row],[Estudado]]-7)&lt;$H$2,"",Curso[[#This Row],[Estudado]]-7)</f>
        <v/>
      </c>
      <c r="M2413" s="53" t="str">
        <f>IF((Curso[[#This Row],[Estudado]]-15)&lt;$H$2,"",Curso[[#This Row],[Estudado]]-15)</f>
        <v/>
      </c>
      <c r="N2413" s="53" t="str">
        <f>IF((Curso[[#This Row],[Estudado]]-30)&lt;$H$2,"",Curso[[#This Row],[Estudado]]-30)</f>
        <v/>
      </c>
      <c r="O2413" s="53" t="str">
        <f>IF((Curso[[#This Row],[Estudado]]-60)&lt;$H$2,"",Curso[[#This Row],[Estudado]]-60)</f>
        <v/>
      </c>
      <c r="P2413" s="53" t="str">
        <f>IF((Curso[[#This Row],[Estudado]]-120)&lt;$H$2,"",Curso[[#This Row],[Estudado]]-120)</f>
        <v/>
      </c>
      <c r="Q2413" s="48"/>
    </row>
    <row r="2414" spans="1:17" x14ac:dyDescent="0.25">
      <c r="A2414" s="44">
        <f t="shared" si="106"/>
        <v>2413</v>
      </c>
      <c r="B2414" s="44" t="s">
        <v>1101</v>
      </c>
      <c r="C2414" s="44" t="s">
        <v>1534</v>
      </c>
      <c r="D2414" s="45">
        <v>8.564814814814815E-4</v>
      </c>
      <c r="E2414" s="44"/>
      <c r="F2414" s="45">
        <f>Curso[[#This Row],[Tempo]]*$AG$4</f>
        <v>1.6985717670029705E-3</v>
      </c>
      <c r="G2414" s="46">
        <f t="shared" si="105"/>
        <v>16.744566386460342</v>
      </c>
      <c r="H2414" s="47">
        <f>_xlfn.XLOOKUP(Curso[[#This Row],[Tempo Progr Acum]],Controle[Tempo Esperado Acum],Controle[Data corrida],,1,1)</f>
        <v>44896</v>
      </c>
      <c r="I2414" s="44"/>
      <c r="J2414" s="48">
        <f ca="1">IF(Curso[[#This Row],[Data Prevista]]&gt;TODAY(),0,IF(Curso[[#This Row],[Data Prevista]]=TODAY(),3,2))</f>
        <v>0</v>
      </c>
      <c r="K2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4" s="53" t="str">
        <f>IF((Curso[[#This Row],[Estudado]]-7)&lt;$H$2,"",Curso[[#This Row],[Estudado]]-7)</f>
        <v/>
      </c>
      <c r="M2414" s="53" t="str">
        <f>IF((Curso[[#This Row],[Estudado]]-15)&lt;$H$2,"",Curso[[#This Row],[Estudado]]-15)</f>
        <v/>
      </c>
      <c r="N2414" s="53" t="str">
        <f>IF((Curso[[#This Row],[Estudado]]-30)&lt;$H$2,"",Curso[[#This Row],[Estudado]]-30)</f>
        <v/>
      </c>
      <c r="O2414" s="53" t="str">
        <f>IF((Curso[[#This Row],[Estudado]]-60)&lt;$H$2,"",Curso[[#This Row],[Estudado]]-60)</f>
        <v/>
      </c>
      <c r="P2414" s="53" t="str">
        <f>IF((Curso[[#This Row],[Estudado]]-120)&lt;$H$2,"",Curso[[#This Row],[Estudado]]-120)</f>
        <v/>
      </c>
      <c r="Q2414" s="48"/>
    </row>
    <row r="2415" spans="1:17" x14ac:dyDescent="0.25">
      <c r="A2415" s="44">
        <f t="shared" si="106"/>
        <v>2414</v>
      </c>
      <c r="B2415" s="44" t="s">
        <v>1101</v>
      </c>
      <c r="C2415" s="44" t="s">
        <v>1535</v>
      </c>
      <c r="D2415" s="45">
        <v>0</v>
      </c>
      <c r="E2415" s="44" t="s">
        <v>7</v>
      </c>
      <c r="F2415" s="45">
        <f>Curso[[#This Row],[Tempo]]*$AG$4</f>
        <v>0</v>
      </c>
      <c r="G2415" s="46">
        <f t="shared" si="105"/>
        <v>16.744566386460342</v>
      </c>
      <c r="H2415" s="47">
        <f>_xlfn.XLOOKUP(Curso[[#This Row],[Tempo Progr Acum]],Controle[Tempo Esperado Acum],Controle[Data corrida],,1,1)</f>
        <v>44896</v>
      </c>
      <c r="I2415" s="44"/>
      <c r="J2415" s="48">
        <f ca="1">IF(Curso[[#This Row],[Data Prevista]]&gt;TODAY(),0,IF(Curso[[#This Row],[Data Prevista]]=TODAY(),3,2))</f>
        <v>0</v>
      </c>
      <c r="K2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5" s="53" t="str">
        <f>IF((Curso[[#This Row],[Estudado]]-7)&lt;$H$2,"",Curso[[#This Row],[Estudado]]-7)</f>
        <v/>
      </c>
      <c r="M2415" s="53" t="str">
        <f>IF((Curso[[#This Row],[Estudado]]-15)&lt;$H$2,"",Curso[[#This Row],[Estudado]]-15)</f>
        <v/>
      </c>
      <c r="N2415" s="53" t="str">
        <f>IF((Curso[[#This Row],[Estudado]]-30)&lt;$H$2,"",Curso[[#This Row],[Estudado]]-30)</f>
        <v/>
      </c>
      <c r="O2415" s="53" t="str">
        <f>IF((Curso[[#This Row],[Estudado]]-60)&lt;$H$2,"",Curso[[#This Row],[Estudado]]-60)</f>
        <v/>
      </c>
      <c r="P2415" s="53" t="str">
        <f>IF((Curso[[#This Row],[Estudado]]-120)&lt;$H$2,"",Curso[[#This Row],[Estudado]]-120)</f>
        <v/>
      </c>
      <c r="Q2415" s="48"/>
    </row>
    <row r="2416" spans="1:17" x14ac:dyDescent="0.25">
      <c r="A2416" s="44">
        <f t="shared" si="106"/>
        <v>2415</v>
      </c>
      <c r="B2416" s="44" t="s">
        <v>1101</v>
      </c>
      <c r="C2416" s="44" t="s">
        <v>1536</v>
      </c>
      <c r="D2416" s="45">
        <v>0</v>
      </c>
      <c r="E2416" s="44" t="s">
        <v>7</v>
      </c>
      <c r="F2416" s="45">
        <f>Curso[[#This Row],[Tempo]]*$AG$4</f>
        <v>0</v>
      </c>
      <c r="G2416" s="46">
        <f t="shared" si="105"/>
        <v>16.744566386460342</v>
      </c>
      <c r="H2416" s="47">
        <f>_xlfn.XLOOKUP(Curso[[#This Row],[Tempo Progr Acum]],Controle[Tempo Esperado Acum],Controle[Data corrida],,1,1)</f>
        <v>44896</v>
      </c>
      <c r="I2416" s="44"/>
      <c r="J2416" s="48">
        <f ca="1">IF(Curso[[#This Row],[Data Prevista]]&gt;TODAY(),0,IF(Curso[[#This Row],[Data Prevista]]=TODAY(),3,2))</f>
        <v>0</v>
      </c>
      <c r="K2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6" s="53" t="str">
        <f>IF((Curso[[#This Row],[Estudado]]-7)&lt;$H$2,"",Curso[[#This Row],[Estudado]]-7)</f>
        <v/>
      </c>
      <c r="M2416" s="53" t="str">
        <f>IF((Curso[[#This Row],[Estudado]]-15)&lt;$H$2,"",Curso[[#This Row],[Estudado]]-15)</f>
        <v/>
      </c>
      <c r="N2416" s="53" t="str">
        <f>IF((Curso[[#This Row],[Estudado]]-30)&lt;$H$2,"",Curso[[#This Row],[Estudado]]-30)</f>
        <v/>
      </c>
      <c r="O2416" s="53" t="str">
        <f>IF((Curso[[#This Row],[Estudado]]-60)&lt;$H$2,"",Curso[[#This Row],[Estudado]]-60)</f>
        <v/>
      </c>
      <c r="P2416" s="53" t="str">
        <f>IF((Curso[[#This Row],[Estudado]]-120)&lt;$H$2,"",Curso[[#This Row],[Estudado]]-120)</f>
        <v/>
      </c>
      <c r="Q2416" s="48"/>
    </row>
    <row r="2417" spans="1:17" x14ac:dyDescent="0.25">
      <c r="A2417" s="44">
        <f t="shared" si="106"/>
        <v>2416</v>
      </c>
      <c r="B2417" s="44" t="s">
        <v>1101</v>
      </c>
      <c r="C2417" s="44" t="s">
        <v>1537</v>
      </c>
      <c r="D2417" s="45">
        <v>0</v>
      </c>
      <c r="E2417" s="44" t="s">
        <v>7</v>
      </c>
      <c r="F2417" s="45">
        <f>Curso[[#This Row],[Tempo]]*$AG$4</f>
        <v>0</v>
      </c>
      <c r="G2417" s="46">
        <f t="shared" si="105"/>
        <v>16.744566386460342</v>
      </c>
      <c r="H2417" s="47">
        <f>_xlfn.XLOOKUP(Curso[[#This Row],[Tempo Progr Acum]],Controle[Tempo Esperado Acum],Controle[Data corrida],,1,1)</f>
        <v>44896</v>
      </c>
      <c r="I2417" s="44"/>
      <c r="J2417" s="48">
        <f ca="1">IF(Curso[[#This Row],[Data Prevista]]&gt;TODAY(),0,IF(Curso[[#This Row],[Data Prevista]]=TODAY(),3,2))</f>
        <v>0</v>
      </c>
      <c r="K2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7" s="53" t="str">
        <f>IF((Curso[[#This Row],[Estudado]]-7)&lt;$H$2,"",Curso[[#This Row],[Estudado]]-7)</f>
        <v/>
      </c>
      <c r="M2417" s="53" t="str">
        <f>IF((Curso[[#This Row],[Estudado]]-15)&lt;$H$2,"",Curso[[#This Row],[Estudado]]-15)</f>
        <v/>
      </c>
      <c r="N2417" s="53" t="str">
        <f>IF((Curso[[#This Row],[Estudado]]-30)&lt;$H$2,"",Curso[[#This Row],[Estudado]]-30)</f>
        <v/>
      </c>
      <c r="O2417" s="53" t="str">
        <f>IF((Curso[[#This Row],[Estudado]]-60)&lt;$H$2,"",Curso[[#This Row],[Estudado]]-60)</f>
        <v/>
      </c>
      <c r="P2417" s="53" t="str">
        <f>IF((Curso[[#This Row],[Estudado]]-120)&lt;$H$2,"",Curso[[#This Row],[Estudado]]-120)</f>
        <v/>
      </c>
      <c r="Q2417" s="48"/>
    </row>
    <row r="2418" spans="1:17" x14ac:dyDescent="0.25">
      <c r="A2418" s="44">
        <f t="shared" si="106"/>
        <v>2417</v>
      </c>
      <c r="B2418" s="44" t="s">
        <v>1101</v>
      </c>
      <c r="C2418" s="44" t="s">
        <v>1538</v>
      </c>
      <c r="D2418" s="45">
        <v>4.6874999999999998E-3</v>
      </c>
      <c r="E2418" s="44"/>
      <c r="F2418" s="45">
        <f>Curso[[#This Row],[Tempo]]*$AG$4</f>
        <v>9.2962373734622027E-3</v>
      </c>
      <c r="G2418" s="46">
        <f t="shared" si="105"/>
        <v>16.753862623833804</v>
      </c>
      <c r="H2418" s="47">
        <f>_xlfn.XLOOKUP(Curso[[#This Row],[Tempo Progr Acum]],Controle[Tempo Esperado Acum],Controle[Data corrida],,1,1)</f>
        <v>44897</v>
      </c>
      <c r="I2418" s="44"/>
      <c r="J2418" s="48">
        <f ca="1">IF(Curso[[#This Row],[Data Prevista]]&gt;TODAY(),0,IF(Curso[[#This Row],[Data Prevista]]=TODAY(),3,2))</f>
        <v>0</v>
      </c>
      <c r="K2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8" s="53" t="str">
        <f>IF((Curso[[#This Row],[Estudado]]-7)&lt;$H$2,"",Curso[[#This Row],[Estudado]]-7)</f>
        <v/>
      </c>
      <c r="M2418" s="53" t="str">
        <f>IF((Curso[[#This Row],[Estudado]]-15)&lt;$H$2,"",Curso[[#This Row],[Estudado]]-15)</f>
        <v/>
      </c>
      <c r="N2418" s="53" t="str">
        <f>IF((Curso[[#This Row],[Estudado]]-30)&lt;$H$2,"",Curso[[#This Row],[Estudado]]-30)</f>
        <v/>
      </c>
      <c r="O2418" s="53" t="str">
        <f>IF((Curso[[#This Row],[Estudado]]-60)&lt;$H$2,"",Curso[[#This Row],[Estudado]]-60)</f>
        <v/>
      </c>
      <c r="P2418" s="53" t="str">
        <f>IF((Curso[[#This Row],[Estudado]]-120)&lt;$H$2,"",Curso[[#This Row],[Estudado]]-120)</f>
        <v/>
      </c>
      <c r="Q2418" s="48"/>
    </row>
    <row r="2419" spans="1:17" x14ac:dyDescent="0.25">
      <c r="A2419" s="44">
        <f t="shared" si="106"/>
        <v>2418</v>
      </c>
      <c r="B2419" s="44" t="s">
        <v>1101</v>
      </c>
      <c r="C2419" s="44" t="s">
        <v>1539</v>
      </c>
      <c r="D2419" s="45">
        <v>4.1435185185185186E-3</v>
      </c>
      <c r="E2419" s="44"/>
      <c r="F2419" s="45">
        <f>Curso[[#This Row],[Tempo]]*$AG$4</f>
        <v>8.2174147646900467E-3</v>
      </c>
      <c r="G2419" s="46">
        <f t="shared" si="105"/>
        <v>16.762080038598494</v>
      </c>
      <c r="H2419" s="47">
        <f>_xlfn.XLOOKUP(Curso[[#This Row],[Tempo Progr Acum]],Controle[Tempo Esperado Acum],Controle[Data corrida],,1,1)</f>
        <v>44897</v>
      </c>
      <c r="I2419" s="44"/>
      <c r="J2419" s="48">
        <f ca="1">IF(Curso[[#This Row],[Data Prevista]]&gt;TODAY(),0,IF(Curso[[#This Row],[Data Prevista]]=TODAY(),3,2))</f>
        <v>0</v>
      </c>
      <c r="K2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9" s="53" t="str">
        <f>IF((Curso[[#This Row],[Estudado]]-7)&lt;$H$2,"",Curso[[#This Row],[Estudado]]-7)</f>
        <v/>
      </c>
      <c r="M2419" s="53" t="str">
        <f>IF((Curso[[#This Row],[Estudado]]-15)&lt;$H$2,"",Curso[[#This Row],[Estudado]]-15)</f>
        <v/>
      </c>
      <c r="N2419" s="53" t="str">
        <f>IF((Curso[[#This Row],[Estudado]]-30)&lt;$H$2,"",Curso[[#This Row],[Estudado]]-30)</f>
        <v/>
      </c>
      <c r="O2419" s="53" t="str">
        <f>IF((Curso[[#This Row],[Estudado]]-60)&lt;$H$2,"",Curso[[#This Row],[Estudado]]-60)</f>
        <v/>
      </c>
      <c r="P2419" s="53" t="str">
        <f>IF((Curso[[#This Row],[Estudado]]-120)&lt;$H$2,"",Curso[[#This Row],[Estudado]]-120)</f>
        <v/>
      </c>
      <c r="Q2419" s="48"/>
    </row>
    <row r="2420" spans="1:17" x14ac:dyDescent="0.25">
      <c r="A2420" s="44">
        <f t="shared" si="106"/>
        <v>2419</v>
      </c>
      <c r="B2420" s="44" t="s">
        <v>1101</v>
      </c>
      <c r="C2420" s="44" t="s">
        <v>1540</v>
      </c>
      <c r="D2420" s="45">
        <v>6.168981481481481E-3</v>
      </c>
      <c r="E2420" s="44"/>
      <c r="F2420" s="45">
        <f>Curso[[#This Row],[Tempo]]*$AG$4</f>
        <v>1.22343074569268E-2</v>
      </c>
      <c r="G2420" s="46">
        <f t="shared" si="105"/>
        <v>16.774314346055419</v>
      </c>
      <c r="H2420" s="47">
        <f>_xlfn.XLOOKUP(Curso[[#This Row],[Tempo Progr Acum]],Controle[Tempo Esperado Acum],Controle[Data corrida],,1,1)</f>
        <v>44897</v>
      </c>
      <c r="I2420" s="44"/>
      <c r="J2420" s="48">
        <f ca="1">IF(Curso[[#This Row],[Data Prevista]]&gt;TODAY(),0,IF(Curso[[#This Row],[Data Prevista]]=TODAY(),3,2))</f>
        <v>0</v>
      </c>
      <c r="K2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0" s="53" t="str">
        <f>IF((Curso[[#This Row],[Estudado]]-7)&lt;$H$2,"",Curso[[#This Row],[Estudado]]-7)</f>
        <v/>
      </c>
      <c r="M2420" s="53" t="str">
        <f>IF((Curso[[#This Row],[Estudado]]-15)&lt;$H$2,"",Curso[[#This Row],[Estudado]]-15)</f>
        <v/>
      </c>
      <c r="N2420" s="53" t="str">
        <f>IF((Curso[[#This Row],[Estudado]]-30)&lt;$H$2,"",Curso[[#This Row],[Estudado]]-30)</f>
        <v/>
      </c>
      <c r="O2420" s="53" t="str">
        <f>IF((Curso[[#This Row],[Estudado]]-60)&lt;$H$2,"",Curso[[#This Row],[Estudado]]-60)</f>
        <v/>
      </c>
      <c r="P2420" s="53" t="str">
        <f>IF((Curso[[#This Row],[Estudado]]-120)&lt;$H$2,"",Curso[[#This Row],[Estudado]]-120)</f>
        <v/>
      </c>
      <c r="Q2420" s="48"/>
    </row>
    <row r="2421" spans="1:17" x14ac:dyDescent="0.25">
      <c r="A2421" s="44">
        <f t="shared" si="106"/>
        <v>2420</v>
      </c>
      <c r="B2421" s="44" t="s">
        <v>1101</v>
      </c>
      <c r="C2421" s="44" t="s">
        <v>1541</v>
      </c>
      <c r="D2421" s="45">
        <v>2.0486111111111113E-3</v>
      </c>
      <c r="E2421" s="44"/>
      <c r="F2421" s="45">
        <f>Curso[[#This Row],[Tempo]]*$AG$4</f>
        <v>4.0628000372908892E-3</v>
      </c>
      <c r="G2421" s="46">
        <f t="shared" si="105"/>
        <v>16.778377146092712</v>
      </c>
      <c r="H2421" s="47">
        <f>_xlfn.XLOOKUP(Curso[[#This Row],[Tempo Progr Acum]],Controle[Tempo Esperado Acum],Controle[Data corrida],,1,1)</f>
        <v>44897</v>
      </c>
      <c r="I2421" s="44"/>
      <c r="J2421" s="48">
        <f ca="1">IF(Curso[[#This Row],[Data Prevista]]&gt;TODAY(),0,IF(Curso[[#This Row],[Data Prevista]]=TODAY(),3,2))</f>
        <v>0</v>
      </c>
      <c r="K2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1" s="53" t="str">
        <f>IF((Curso[[#This Row],[Estudado]]-7)&lt;$H$2,"",Curso[[#This Row],[Estudado]]-7)</f>
        <v/>
      </c>
      <c r="M2421" s="53" t="str">
        <f>IF((Curso[[#This Row],[Estudado]]-15)&lt;$H$2,"",Curso[[#This Row],[Estudado]]-15)</f>
        <v/>
      </c>
      <c r="N2421" s="53" t="str">
        <f>IF((Curso[[#This Row],[Estudado]]-30)&lt;$H$2,"",Curso[[#This Row],[Estudado]]-30)</f>
        <v/>
      </c>
      <c r="O2421" s="53" t="str">
        <f>IF((Curso[[#This Row],[Estudado]]-60)&lt;$H$2,"",Curso[[#This Row],[Estudado]]-60)</f>
        <v/>
      </c>
      <c r="P2421" s="53" t="str">
        <f>IF((Curso[[#This Row],[Estudado]]-120)&lt;$H$2,"",Curso[[#This Row],[Estudado]]-120)</f>
        <v/>
      </c>
      <c r="Q2421" s="48"/>
    </row>
    <row r="2422" spans="1:17" x14ac:dyDescent="0.25">
      <c r="A2422" s="44">
        <f t="shared" si="106"/>
        <v>2421</v>
      </c>
      <c r="B2422" s="44" t="s">
        <v>1101</v>
      </c>
      <c r="C2422" s="44" t="s">
        <v>1542</v>
      </c>
      <c r="D2422" s="45">
        <v>3.5069444444444445E-3</v>
      </c>
      <c r="E2422" s="44"/>
      <c r="F2422" s="45">
        <f>Curso[[#This Row],[Tempo]]*$AG$4</f>
        <v>6.9549627757013524E-3</v>
      </c>
      <c r="G2422" s="46">
        <f t="shared" si="105"/>
        <v>16.785332108868413</v>
      </c>
      <c r="H2422" s="47">
        <f>_xlfn.XLOOKUP(Curso[[#This Row],[Tempo Progr Acum]],Controle[Tempo Esperado Acum],Controle[Data corrida],,1,1)</f>
        <v>44897</v>
      </c>
      <c r="I2422" s="44"/>
      <c r="J2422" s="48">
        <f ca="1">IF(Curso[[#This Row],[Data Prevista]]&gt;TODAY(),0,IF(Curso[[#This Row],[Data Prevista]]=TODAY(),3,2))</f>
        <v>0</v>
      </c>
      <c r="K2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2" s="53" t="str">
        <f>IF((Curso[[#This Row],[Estudado]]-7)&lt;$H$2,"",Curso[[#This Row],[Estudado]]-7)</f>
        <v/>
      </c>
      <c r="M2422" s="53" t="str">
        <f>IF((Curso[[#This Row],[Estudado]]-15)&lt;$H$2,"",Curso[[#This Row],[Estudado]]-15)</f>
        <v/>
      </c>
      <c r="N2422" s="53" t="str">
        <f>IF((Curso[[#This Row],[Estudado]]-30)&lt;$H$2,"",Curso[[#This Row],[Estudado]]-30)</f>
        <v/>
      </c>
      <c r="O2422" s="53" t="str">
        <f>IF((Curso[[#This Row],[Estudado]]-60)&lt;$H$2,"",Curso[[#This Row],[Estudado]]-60)</f>
        <v/>
      </c>
      <c r="P2422" s="53" t="str">
        <f>IF((Curso[[#This Row],[Estudado]]-120)&lt;$H$2,"",Curso[[#This Row],[Estudado]]-120)</f>
        <v/>
      </c>
      <c r="Q2422" s="48"/>
    </row>
    <row r="2423" spans="1:17" x14ac:dyDescent="0.25">
      <c r="A2423" s="44">
        <f t="shared" si="106"/>
        <v>2422</v>
      </c>
      <c r="B2423" s="44" t="s">
        <v>1101</v>
      </c>
      <c r="C2423" s="44" t="s">
        <v>1543</v>
      </c>
      <c r="D2423" s="45">
        <v>5.115740740740741E-3</v>
      </c>
      <c r="E2423" s="44"/>
      <c r="F2423" s="45">
        <f>Curso[[#This Row],[Tempo]]*$AG$4</f>
        <v>1.014552325696369E-2</v>
      </c>
      <c r="G2423" s="46">
        <f t="shared" si="105"/>
        <v>16.795477632125376</v>
      </c>
      <c r="H2423" s="47">
        <f>_xlfn.XLOOKUP(Curso[[#This Row],[Tempo Progr Acum]],Controle[Tempo Esperado Acum],Controle[Data corrida],,1,1)</f>
        <v>44897</v>
      </c>
      <c r="I2423" s="44"/>
      <c r="J2423" s="48">
        <f ca="1">IF(Curso[[#This Row],[Data Prevista]]&gt;TODAY(),0,IF(Curso[[#This Row],[Data Prevista]]=TODAY(),3,2))</f>
        <v>0</v>
      </c>
      <c r="K2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3" s="53" t="str">
        <f>IF((Curso[[#This Row],[Estudado]]-7)&lt;$H$2,"",Curso[[#This Row],[Estudado]]-7)</f>
        <v/>
      </c>
      <c r="M2423" s="53" t="str">
        <f>IF((Curso[[#This Row],[Estudado]]-15)&lt;$H$2,"",Curso[[#This Row],[Estudado]]-15)</f>
        <v/>
      </c>
      <c r="N2423" s="53" t="str">
        <f>IF((Curso[[#This Row],[Estudado]]-30)&lt;$H$2,"",Curso[[#This Row],[Estudado]]-30)</f>
        <v/>
      </c>
      <c r="O2423" s="53" t="str">
        <f>IF((Curso[[#This Row],[Estudado]]-60)&lt;$H$2,"",Curso[[#This Row],[Estudado]]-60)</f>
        <v/>
      </c>
      <c r="P2423" s="53" t="str">
        <f>IF((Curso[[#This Row],[Estudado]]-120)&lt;$H$2,"",Curso[[#This Row],[Estudado]]-120)</f>
        <v/>
      </c>
      <c r="Q2423" s="48"/>
    </row>
    <row r="2424" spans="1:17" x14ac:dyDescent="0.25">
      <c r="A2424" s="44">
        <f t="shared" si="106"/>
        <v>2423</v>
      </c>
      <c r="B2424" s="44" t="s">
        <v>1101</v>
      </c>
      <c r="C2424" s="44" t="s">
        <v>1544</v>
      </c>
      <c r="D2424" s="45">
        <v>4.0624999999999993E-3</v>
      </c>
      <c r="E2424" s="44"/>
      <c r="F2424" s="45">
        <f>Curso[[#This Row],[Tempo]]*$AG$4</f>
        <v>8.0567390570005747E-3</v>
      </c>
      <c r="G2424" s="46">
        <f t="shared" si="105"/>
        <v>16.803534371182376</v>
      </c>
      <c r="H2424" s="47">
        <f>_xlfn.XLOOKUP(Curso[[#This Row],[Tempo Progr Acum]],Controle[Tempo Esperado Acum],Controle[Data corrida],,1,1)</f>
        <v>44897</v>
      </c>
      <c r="I2424" s="44"/>
      <c r="J2424" s="48">
        <f ca="1">IF(Curso[[#This Row],[Data Prevista]]&gt;TODAY(),0,IF(Curso[[#This Row],[Data Prevista]]=TODAY(),3,2))</f>
        <v>0</v>
      </c>
      <c r="K2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4" s="53" t="str">
        <f>IF((Curso[[#This Row],[Estudado]]-7)&lt;$H$2,"",Curso[[#This Row],[Estudado]]-7)</f>
        <v/>
      </c>
      <c r="M2424" s="53" t="str">
        <f>IF((Curso[[#This Row],[Estudado]]-15)&lt;$H$2,"",Curso[[#This Row],[Estudado]]-15)</f>
        <v/>
      </c>
      <c r="N2424" s="53" t="str">
        <f>IF((Curso[[#This Row],[Estudado]]-30)&lt;$H$2,"",Curso[[#This Row],[Estudado]]-30)</f>
        <v/>
      </c>
      <c r="O2424" s="53" t="str">
        <f>IF((Curso[[#This Row],[Estudado]]-60)&lt;$H$2,"",Curso[[#This Row],[Estudado]]-60)</f>
        <v/>
      </c>
      <c r="P2424" s="53" t="str">
        <f>IF((Curso[[#This Row],[Estudado]]-120)&lt;$H$2,"",Curso[[#This Row],[Estudado]]-120)</f>
        <v/>
      </c>
      <c r="Q2424" s="48"/>
    </row>
    <row r="2425" spans="1:17" x14ac:dyDescent="0.25">
      <c r="A2425" s="44">
        <f t="shared" si="106"/>
        <v>2424</v>
      </c>
      <c r="B2425" s="44" t="s">
        <v>1101</v>
      </c>
      <c r="C2425" s="44" t="s">
        <v>1545</v>
      </c>
      <c r="D2425" s="45">
        <v>6.9444444444444441E-3</v>
      </c>
      <c r="E2425" s="44"/>
      <c r="F2425" s="45">
        <f>Curso[[#This Row],[Tempo]]*$AG$4</f>
        <v>1.3772203516240301E-2</v>
      </c>
      <c r="G2425" s="46">
        <f t="shared" si="105"/>
        <v>16.817306574698616</v>
      </c>
      <c r="H2425" s="47">
        <f>_xlfn.XLOOKUP(Curso[[#This Row],[Tempo Progr Acum]],Controle[Tempo Esperado Acum],Controle[Data corrida],,1,1)</f>
        <v>44897</v>
      </c>
      <c r="I2425" s="44"/>
      <c r="J2425" s="48">
        <f ca="1">IF(Curso[[#This Row],[Data Prevista]]&gt;TODAY(),0,IF(Curso[[#This Row],[Data Prevista]]=TODAY(),3,2))</f>
        <v>0</v>
      </c>
      <c r="K2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5" s="53" t="str">
        <f>IF((Curso[[#This Row],[Estudado]]-7)&lt;$H$2,"",Curso[[#This Row],[Estudado]]-7)</f>
        <v/>
      </c>
      <c r="M2425" s="53" t="str">
        <f>IF((Curso[[#This Row],[Estudado]]-15)&lt;$H$2,"",Curso[[#This Row],[Estudado]]-15)</f>
        <v/>
      </c>
      <c r="N2425" s="53" t="str">
        <f>IF((Curso[[#This Row],[Estudado]]-30)&lt;$H$2,"",Curso[[#This Row],[Estudado]]-30)</f>
        <v/>
      </c>
      <c r="O2425" s="53" t="str">
        <f>IF((Curso[[#This Row],[Estudado]]-60)&lt;$H$2,"",Curso[[#This Row],[Estudado]]-60)</f>
        <v/>
      </c>
      <c r="P2425" s="53" t="str">
        <f>IF((Curso[[#This Row],[Estudado]]-120)&lt;$H$2,"",Curso[[#This Row],[Estudado]]-120)</f>
        <v/>
      </c>
      <c r="Q2425" s="48"/>
    </row>
    <row r="2426" spans="1:17" x14ac:dyDescent="0.25">
      <c r="A2426" s="44">
        <f t="shared" si="106"/>
        <v>2425</v>
      </c>
      <c r="B2426" s="44" t="s">
        <v>1101</v>
      </c>
      <c r="C2426" s="44" t="s">
        <v>1546</v>
      </c>
      <c r="D2426" s="45">
        <v>4.4675925925925933E-3</v>
      </c>
      <c r="E2426" s="44"/>
      <c r="F2426" s="45">
        <f>Curso[[#This Row],[Tempo]]*$AG$4</f>
        <v>8.8601175954479295E-3</v>
      </c>
      <c r="G2426" s="46">
        <f t="shared" si="105"/>
        <v>16.826166692294063</v>
      </c>
      <c r="H2426" s="47">
        <f>_xlfn.XLOOKUP(Curso[[#This Row],[Tempo Progr Acum]],Controle[Tempo Esperado Acum],Controle[Data corrida],,1,1)</f>
        <v>44897</v>
      </c>
      <c r="I2426" s="44"/>
      <c r="J2426" s="48">
        <f ca="1">IF(Curso[[#This Row],[Data Prevista]]&gt;TODAY(),0,IF(Curso[[#This Row],[Data Prevista]]=TODAY(),3,2))</f>
        <v>0</v>
      </c>
      <c r="K2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6" s="53" t="str">
        <f>IF((Curso[[#This Row],[Estudado]]-7)&lt;$H$2,"",Curso[[#This Row],[Estudado]]-7)</f>
        <v/>
      </c>
      <c r="M2426" s="53" t="str">
        <f>IF((Curso[[#This Row],[Estudado]]-15)&lt;$H$2,"",Curso[[#This Row],[Estudado]]-15)</f>
        <v/>
      </c>
      <c r="N2426" s="53" t="str">
        <f>IF((Curso[[#This Row],[Estudado]]-30)&lt;$H$2,"",Curso[[#This Row],[Estudado]]-30)</f>
        <v/>
      </c>
      <c r="O2426" s="53" t="str">
        <f>IF((Curso[[#This Row],[Estudado]]-60)&lt;$H$2,"",Curso[[#This Row],[Estudado]]-60)</f>
        <v/>
      </c>
      <c r="P2426" s="53" t="str">
        <f>IF((Curso[[#This Row],[Estudado]]-120)&lt;$H$2,"",Curso[[#This Row],[Estudado]]-120)</f>
        <v/>
      </c>
      <c r="Q2426" s="48"/>
    </row>
    <row r="2427" spans="1:17" x14ac:dyDescent="0.25">
      <c r="A2427" s="44">
        <f t="shared" si="106"/>
        <v>2426</v>
      </c>
      <c r="B2427" s="44" t="s">
        <v>1101</v>
      </c>
      <c r="C2427" s="44" t="s">
        <v>1547</v>
      </c>
      <c r="D2427" s="45">
        <v>4.5023148148148149E-3</v>
      </c>
      <c r="E2427" s="44"/>
      <c r="F2427" s="45">
        <f>Curso[[#This Row],[Tempo]]*$AG$4</f>
        <v>8.9289786130291298E-3</v>
      </c>
      <c r="G2427" s="46">
        <f t="shared" si="105"/>
        <v>16.835095670907091</v>
      </c>
      <c r="H2427" s="47">
        <f>_xlfn.XLOOKUP(Curso[[#This Row],[Tempo Progr Acum]],Controle[Tempo Esperado Acum],Controle[Data corrida],,1,1)</f>
        <v>44898</v>
      </c>
      <c r="I2427" s="44"/>
      <c r="J2427" s="48">
        <f ca="1">IF(Curso[[#This Row],[Data Prevista]]&gt;TODAY(),0,IF(Curso[[#This Row],[Data Prevista]]=TODAY(),3,2))</f>
        <v>0</v>
      </c>
      <c r="K2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7" s="53" t="str">
        <f>IF((Curso[[#This Row],[Estudado]]-7)&lt;$H$2,"",Curso[[#This Row],[Estudado]]-7)</f>
        <v/>
      </c>
      <c r="M2427" s="53" t="str">
        <f>IF((Curso[[#This Row],[Estudado]]-15)&lt;$H$2,"",Curso[[#This Row],[Estudado]]-15)</f>
        <v/>
      </c>
      <c r="N2427" s="53" t="str">
        <f>IF((Curso[[#This Row],[Estudado]]-30)&lt;$H$2,"",Curso[[#This Row],[Estudado]]-30)</f>
        <v/>
      </c>
      <c r="O2427" s="53" t="str">
        <f>IF((Curso[[#This Row],[Estudado]]-60)&lt;$H$2,"",Curso[[#This Row],[Estudado]]-60)</f>
        <v/>
      </c>
      <c r="P2427" s="53" t="str">
        <f>IF((Curso[[#This Row],[Estudado]]-120)&lt;$H$2,"",Curso[[#This Row],[Estudado]]-120)</f>
        <v/>
      </c>
      <c r="Q2427" s="48"/>
    </row>
    <row r="2428" spans="1:17" x14ac:dyDescent="0.25">
      <c r="A2428" s="44">
        <f t="shared" si="106"/>
        <v>2427</v>
      </c>
      <c r="B2428" s="44" t="s">
        <v>1101</v>
      </c>
      <c r="C2428" s="44" t="s">
        <v>1548</v>
      </c>
      <c r="D2428" s="45">
        <v>6.0416666666666665E-3</v>
      </c>
      <c r="E2428" s="44"/>
      <c r="F2428" s="45">
        <f>Curso[[#This Row],[Tempo]]*$AG$4</f>
        <v>1.1981817059129062E-2</v>
      </c>
      <c r="G2428" s="46">
        <f t="shared" si="105"/>
        <v>16.847077487966221</v>
      </c>
      <c r="H2428" s="47">
        <f>_xlfn.XLOOKUP(Curso[[#This Row],[Tempo Progr Acum]],Controle[Tempo Esperado Acum],Controle[Data corrida],,1,1)</f>
        <v>44898</v>
      </c>
      <c r="I2428" s="44"/>
      <c r="J2428" s="48">
        <f ca="1">IF(Curso[[#This Row],[Data Prevista]]&gt;TODAY(),0,IF(Curso[[#This Row],[Data Prevista]]=TODAY(),3,2))</f>
        <v>0</v>
      </c>
      <c r="K2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8" s="53" t="str">
        <f>IF((Curso[[#This Row],[Estudado]]-7)&lt;$H$2,"",Curso[[#This Row],[Estudado]]-7)</f>
        <v/>
      </c>
      <c r="M2428" s="53" t="str">
        <f>IF((Curso[[#This Row],[Estudado]]-15)&lt;$H$2,"",Curso[[#This Row],[Estudado]]-15)</f>
        <v/>
      </c>
      <c r="N2428" s="53" t="str">
        <f>IF((Curso[[#This Row],[Estudado]]-30)&lt;$H$2,"",Curso[[#This Row],[Estudado]]-30)</f>
        <v/>
      </c>
      <c r="O2428" s="53" t="str">
        <f>IF((Curso[[#This Row],[Estudado]]-60)&lt;$H$2,"",Curso[[#This Row],[Estudado]]-60)</f>
        <v/>
      </c>
      <c r="P2428" s="53" t="str">
        <f>IF((Curso[[#This Row],[Estudado]]-120)&lt;$H$2,"",Curso[[#This Row],[Estudado]]-120)</f>
        <v/>
      </c>
      <c r="Q2428" s="48"/>
    </row>
    <row r="2429" spans="1:17" x14ac:dyDescent="0.25">
      <c r="A2429" s="44">
        <f t="shared" si="106"/>
        <v>2428</v>
      </c>
      <c r="B2429" s="44" t="s">
        <v>1101</v>
      </c>
      <c r="C2429" s="44" t="s">
        <v>1549</v>
      </c>
      <c r="D2429" s="45">
        <v>6.3657407407407404E-3</v>
      </c>
      <c r="E2429" s="44"/>
      <c r="F2429" s="45">
        <f>Curso[[#This Row],[Tempo]]*$AG$4</f>
        <v>1.2624519889886943E-2</v>
      </c>
      <c r="G2429" s="46">
        <f t="shared" si="105"/>
        <v>16.859702007856107</v>
      </c>
      <c r="H2429" s="47">
        <f>_xlfn.XLOOKUP(Curso[[#This Row],[Tempo Progr Acum]],Controle[Tempo Esperado Acum],Controle[Data corrida],,1,1)</f>
        <v>44898</v>
      </c>
      <c r="I2429" s="44"/>
      <c r="J2429" s="48">
        <f ca="1">IF(Curso[[#This Row],[Data Prevista]]&gt;TODAY(),0,IF(Curso[[#This Row],[Data Prevista]]=TODAY(),3,2))</f>
        <v>0</v>
      </c>
      <c r="K2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9" s="53" t="str">
        <f>IF((Curso[[#This Row],[Estudado]]-7)&lt;$H$2,"",Curso[[#This Row],[Estudado]]-7)</f>
        <v/>
      </c>
      <c r="M2429" s="53" t="str">
        <f>IF((Curso[[#This Row],[Estudado]]-15)&lt;$H$2,"",Curso[[#This Row],[Estudado]]-15)</f>
        <v/>
      </c>
      <c r="N2429" s="53" t="str">
        <f>IF((Curso[[#This Row],[Estudado]]-30)&lt;$H$2,"",Curso[[#This Row],[Estudado]]-30)</f>
        <v/>
      </c>
      <c r="O2429" s="53" t="str">
        <f>IF((Curso[[#This Row],[Estudado]]-60)&lt;$H$2,"",Curso[[#This Row],[Estudado]]-60)</f>
        <v/>
      </c>
      <c r="P2429" s="53" t="str">
        <f>IF((Curso[[#This Row],[Estudado]]-120)&lt;$H$2,"",Curso[[#This Row],[Estudado]]-120)</f>
        <v/>
      </c>
      <c r="Q2429" s="48"/>
    </row>
    <row r="2430" spans="1:17" x14ac:dyDescent="0.25">
      <c r="A2430" s="44">
        <f t="shared" si="106"/>
        <v>2429</v>
      </c>
      <c r="B2430" s="44" t="s">
        <v>1101</v>
      </c>
      <c r="C2430" s="44" t="s">
        <v>1550</v>
      </c>
      <c r="D2430" s="45">
        <v>3.9699074074074072E-3</v>
      </c>
      <c r="E2430" s="44"/>
      <c r="F2430" s="45">
        <f>Curso[[#This Row],[Tempo]]*$AG$4</f>
        <v>7.8731096767840382E-3</v>
      </c>
      <c r="G2430" s="46">
        <f t="shared" si="105"/>
        <v>16.867575117532891</v>
      </c>
      <c r="H2430" s="47">
        <f>_xlfn.XLOOKUP(Curso[[#This Row],[Tempo Progr Acum]],Controle[Tempo Esperado Acum],Controle[Data corrida],,1,1)</f>
        <v>44898</v>
      </c>
      <c r="I2430" s="44"/>
      <c r="J2430" s="48">
        <f ca="1">IF(Curso[[#This Row],[Data Prevista]]&gt;TODAY(),0,IF(Curso[[#This Row],[Data Prevista]]=TODAY(),3,2))</f>
        <v>0</v>
      </c>
      <c r="K2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0" s="53" t="str">
        <f>IF((Curso[[#This Row],[Estudado]]-7)&lt;$H$2,"",Curso[[#This Row],[Estudado]]-7)</f>
        <v/>
      </c>
      <c r="M2430" s="53" t="str">
        <f>IF((Curso[[#This Row],[Estudado]]-15)&lt;$H$2,"",Curso[[#This Row],[Estudado]]-15)</f>
        <v/>
      </c>
      <c r="N2430" s="53" t="str">
        <f>IF((Curso[[#This Row],[Estudado]]-30)&lt;$H$2,"",Curso[[#This Row],[Estudado]]-30)</f>
        <v/>
      </c>
      <c r="O2430" s="53" t="str">
        <f>IF((Curso[[#This Row],[Estudado]]-60)&lt;$H$2,"",Curso[[#This Row],[Estudado]]-60)</f>
        <v/>
      </c>
      <c r="P2430" s="53" t="str">
        <f>IF((Curso[[#This Row],[Estudado]]-120)&lt;$H$2,"",Curso[[#This Row],[Estudado]]-120)</f>
        <v/>
      </c>
      <c r="Q2430" s="48"/>
    </row>
    <row r="2431" spans="1:17" x14ac:dyDescent="0.25">
      <c r="A2431" s="44">
        <f t="shared" si="106"/>
        <v>2430</v>
      </c>
      <c r="B2431" s="44" t="s">
        <v>1101</v>
      </c>
      <c r="C2431" s="44" t="s">
        <v>1551</v>
      </c>
      <c r="D2431" s="45">
        <v>5.7870370370370376E-3</v>
      </c>
      <c r="E2431" s="44"/>
      <c r="F2431" s="45">
        <f>Curso[[#This Row],[Tempo]]*$AG$4</f>
        <v>1.1476836263533586E-2</v>
      </c>
      <c r="G2431" s="46">
        <f t="shared" si="105"/>
        <v>16.879051953796424</v>
      </c>
      <c r="H2431" s="47">
        <f>_xlfn.XLOOKUP(Curso[[#This Row],[Tempo Progr Acum]],Controle[Tempo Esperado Acum],Controle[Data corrida],,1,1)</f>
        <v>44898</v>
      </c>
      <c r="I2431" s="44"/>
      <c r="J2431" s="48">
        <f ca="1">IF(Curso[[#This Row],[Data Prevista]]&gt;TODAY(),0,IF(Curso[[#This Row],[Data Prevista]]=TODAY(),3,2))</f>
        <v>0</v>
      </c>
      <c r="K2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1" s="53" t="str">
        <f>IF((Curso[[#This Row],[Estudado]]-7)&lt;$H$2,"",Curso[[#This Row],[Estudado]]-7)</f>
        <v/>
      </c>
      <c r="M2431" s="53" t="str">
        <f>IF((Curso[[#This Row],[Estudado]]-15)&lt;$H$2,"",Curso[[#This Row],[Estudado]]-15)</f>
        <v/>
      </c>
      <c r="N2431" s="53" t="str">
        <f>IF((Curso[[#This Row],[Estudado]]-30)&lt;$H$2,"",Curso[[#This Row],[Estudado]]-30)</f>
        <v/>
      </c>
      <c r="O2431" s="53" t="str">
        <f>IF((Curso[[#This Row],[Estudado]]-60)&lt;$H$2,"",Curso[[#This Row],[Estudado]]-60)</f>
        <v/>
      </c>
      <c r="P2431" s="53" t="str">
        <f>IF((Curso[[#This Row],[Estudado]]-120)&lt;$H$2,"",Curso[[#This Row],[Estudado]]-120)</f>
        <v/>
      </c>
      <c r="Q2431" s="48"/>
    </row>
    <row r="2432" spans="1:17" x14ac:dyDescent="0.25">
      <c r="A2432" s="44">
        <f t="shared" si="106"/>
        <v>2431</v>
      </c>
      <c r="B2432" s="44" t="s">
        <v>1101</v>
      </c>
      <c r="C2432" s="44" t="s">
        <v>1552</v>
      </c>
      <c r="D2432" s="45">
        <v>6.145833333333333E-3</v>
      </c>
      <c r="E2432" s="44"/>
      <c r="F2432" s="45">
        <f>Curso[[#This Row],[Tempo]]*$AG$4</f>
        <v>1.2188400111872666E-2</v>
      </c>
      <c r="G2432" s="46">
        <f t="shared" si="105"/>
        <v>16.891240353908298</v>
      </c>
      <c r="H2432" s="47">
        <f>_xlfn.XLOOKUP(Curso[[#This Row],[Tempo Progr Acum]],Controle[Tempo Esperado Acum],Controle[Data corrida],,1,1)</f>
        <v>44898</v>
      </c>
      <c r="I2432" s="44"/>
      <c r="J2432" s="48">
        <f ca="1">IF(Curso[[#This Row],[Data Prevista]]&gt;TODAY(),0,IF(Curso[[#This Row],[Data Prevista]]=TODAY(),3,2))</f>
        <v>0</v>
      </c>
      <c r="K2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2" s="53" t="str">
        <f>IF((Curso[[#This Row],[Estudado]]-7)&lt;$H$2,"",Curso[[#This Row],[Estudado]]-7)</f>
        <v/>
      </c>
      <c r="M2432" s="53" t="str">
        <f>IF((Curso[[#This Row],[Estudado]]-15)&lt;$H$2,"",Curso[[#This Row],[Estudado]]-15)</f>
        <v/>
      </c>
      <c r="N2432" s="53" t="str">
        <f>IF((Curso[[#This Row],[Estudado]]-30)&lt;$H$2,"",Curso[[#This Row],[Estudado]]-30)</f>
        <v/>
      </c>
      <c r="O2432" s="53" t="str">
        <f>IF((Curso[[#This Row],[Estudado]]-60)&lt;$H$2,"",Curso[[#This Row],[Estudado]]-60)</f>
        <v/>
      </c>
      <c r="P2432" s="53" t="str">
        <f>IF((Curso[[#This Row],[Estudado]]-120)&lt;$H$2,"",Curso[[#This Row],[Estudado]]-120)</f>
        <v/>
      </c>
      <c r="Q2432" s="48"/>
    </row>
    <row r="2433" spans="1:17" x14ac:dyDescent="0.25">
      <c r="A2433" s="44">
        <f t="shared" si="106"/>
        <v>2432</v>
      </c>
      <c r="B2433" s="44" t="s">
        <v>1101</v>
      </c>
      <c r="C2433" s="44" t="s">
        <v>1553</v>
      </c>
      <c r="D2433" s="45">
        <v>4.7453703703703703E-3</v>
      </c>
      <c r="E2433" s="44"/>
      <c r="F2433" s="45">
        <f>Curso[[#This Row],[Tempo]]*$AG$4</f>
        <v>9.4110057360975389E-3</v>
      </c>
      <c r="G2433" s="46">
        <f t="shared" si="105"/>
        <v>16.900651359644396</v>
      </c>
      <c r="H2433" s="47">
        <f>_xlfn.XLOOKUP(Curso[[#This Row],[Tempo Progr Acum]],Controle[Tempo Esperado Acum],Controle[Data corrida],,1,1)</f>
        <v>44898</v>
      </c>
      <c r="I2433" s="44"/>
      <c r="J2433" s="48">
        <f ca="1">IF(Curso[[#This Row],[Data Prevista]]&gt;TODAY(),0,IF(Curso[[#This Row],[Data Prevista]]=TODAY(),3,2))</f>
        <v>0</v>
      </c>
      <c r="K2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3" s="53" t="str">
        <f>IF((Curso[[#This Row],[Estudado]]-7)&lt;$H$2,"",Curso[[#This Row],[Estudado]]-7)</f>
        <v/>
      </c>
      <c r="M2433" s="53" t="str">
        <f>IF((Curso[[#This Row],[Estudado]]-15)&lt;$H$2,"",Curso[[#This Row],[Estudado]]-15)</f>
        <v/>
      </c>
      <c r="N2433" s="53" t="str">
        <f>IF((Curso[[#This Row],[Estudado]]-30)&lt;$H$2,"",Curso[[#This Row],[Estudado]]-30)</f>
        <v/>
      </c>
      <c r="O2433" s="53" t="str">
        <f>IF((Curso[[#This Row],[Estudado]]-60)&lt;$H$2,"",Curso[[#This Row],[Estudado]]-60)</f>
        <v/>
      </c>
      <c r="P2433" s="53" t="str">
        <f>IF((Curso[[#This Row],[Estudado]]-120)&lt;$H$2,"",Curso[[#This Row],[Estudado]]-120)</f>
        <v/>
      </c>
      <c r="Q2433" s="48"/>
    </row>
    <row r="2434" spans="1:17" x14ac:dyDescent="0.25">
      <c r="A2434" s="44">
        <f t="shared" si="106"/>
        <v>2433</v>
      </c>
      <c r="B2434" s="44" t="s">
        <v>1101</v>
      </c>
      <c r="C2434" s="44" t="s">
        <v>1554</v>
      </c>
      <c r="D2434" s="45">
        <v>3.9467592592592592E-3</v>
      </c>
      <c r="E2434" s="44"/>
      <c r="F2434" s="45">
        <f>Curso[[#This Row],[Tempo]]*$AG$4</f>
        <v>7.8272023317299041E-3</v>
      </c>
      <c r="G2434" s="46">
        <f t="shared" si="105"/>
        <v>16.908478561976125</v>
      </c>
      <c r="H2434" s="47">
        <f>_xlfn.XLOOKUP(Curso[[#This Row],[Tempo Progr Acum]],Controle[Tempo Esperado Acum],Controle[Data corrida],,1,1)</f>
        <v>44898</v>
      </c>
      <c r="I2434" s="44"/>
      <c r="J2434" s="48">
        <f ca="1">IF(Curso[[#This Row],[Data Prevista]]&gt;TODAY(),0,IF(Curso[[#This Row],[Data Prevista]]=TODAY(),3,2))</f>
        <v>0</v>
      </c>
      <c r="K2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4" s="53" t="str">
        <f>IF((Curso[[#This Row],[Estudado]]-7)&lt;$H$2,"",Curso[[#This Row],[Estudado]]-7)</f>
        <v/>
      </c>
      <c r="M2434" s="53" t="str">
        <f>IF((Curso[[#This Row],[Estudado]]-15)&lt;$H$2,"",Curso[[#This Row],[Estudado]]-15)</f>
        <v/>
      </c>
      <c r="N2434" s="53" t="str">
        <f>IF((Curso[[#This Row],[Estudado]]-30)&lt;$H$2,"",Curso[[#This Row],[Estudado]]-30)</f>
        <v/>
      </c>
      <c r="O2434" s="53" t="str">
        <f>IF((Curso[[#This Row],[Estudado]]-60)&lt;$H$2,"",Curso[[#This Row],[Estudado]]-60)</f>
        <v/>
      </c>
      <c r="P2434" s="53" t="str">
        <f>IF((Curso[[#This Row],[Estudado]]-120)&lt;$H$2,"",Curso[[#This Row],[Estudado]]-120)</f>
        <v/>
      </c>
      <c r="Q2434" s="48"/>
    </row>
    <row r="2435" spans="1:17" x14ac:dyDescent="0.25">
      <c r="A2435" s="44">
        <f t="shared" si="106"/>
        <v>2434</v>
      </c>
      <c r="B2435" s="44" t="s">
        <v>1101</v>
      </c>
      <c r="C2435" s="44" t="s">
        <v>1555</v>
      </c>
      <c r="D2435" s="45">
        <v>1.2152777777777778E-3</v>
      </c>
      <c r="E2435" s="44"/>
      <c r="F2435" s="45">
        <f>Curso[[#This Row],[Tempo]]*$AG$4</f>
        <v>2.4101356153420528E-3</v>
      </c>
      <c r="G2435" s="46">
        <f t="shared" si="105"/>
        <v>16.910888697591467</v>
      </c>
      <c r="H2435" s="47">
        <f>_xlfn.XLOOKUP(Curso[[#This Row],[Tempo Progr Acum]],Controle[Tempo Esperado Acum],Controle[Data corrida],,1,1)</f>
        <v>44898</v>
      </c>
      <c r="I2435" s="44"/>
      <c r="J2435" s="48">
        <f ca="1">IF(Curso[[#This Row],[Data Prevista]]&gt;TODAY(),0,IF(Curso[[#This Row],[Data Prevista]]=TODAY(),3,2))</f>
        <v>0</v>
      </c>
      <c r="K2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5" s="53" t="str">
        <f>IF((Curso[[#This Row],[Estudado]]-7)&lt;$H$2,"",Curso[[#This Row],[Estudado]]-7)</f>
        <v/>
      </c>
      <c r="M2435" s="53" t="str">
        <f>IF((Curso[[#This Row],[Estudado]]-15)&lt;$H$2,"",Curso[[#This Row],[Estudado]]-15)</f>
        <v/>
      </c>
      <c r="N2435" s="53" t="str">
        <f>IF((Curso[[#This Row],[Estudado]]-30)&lt;$H$2,"",Curso[[#This Row],[Estudado]]-30)</f>
        <v/>
      </c>
      <c r="O2435" s="53" t="str">
        <f>IF((Curso[[#This Row],[Estudado]]-60)&lt;$H$2,"",Curso[[#This Row],[Estudado]]-60)</f>
        <v/>
      </c>
      <c r="P2435" s="53" t="str">
        <f>IF((Curso[[#This Row],[Estudado]]-120)&lt;$H$2,"",Curso[[#This Row],[Estudado]]-120)</f>
        <v/>
      </c>
      <c r="Q2435" s="48"/>
    </row>
    <row r="2436" spans="1:17" x14ac:dyDescent="0.25">
      <c r="A2436" s="44">
        <f t="shared" si="106"/>
        <v>2435</v>
      </c>
      <c r="B2436" s="44" t="s">
        <v>1101</v>
      </c>
      <c r="C2436" s="44" t="s">
        <v>1556</v>
      </c>
      <c r="D2436" s="45">
        <v>2.8935185185185188E-3</v>
      </c>
      <c r="E2436" s="44"/>
      <c r="F2436" s="45">
        <f>Curso[[#This Row],[Tempo]]*$AG$4</f>
        <v>5.7384181317667931E-3</v>
      </c>
      <c r="G2436" s="46">
        <f t="shared" ref="G2436:G2499" si="107">F2436+G2435</f>
        <v>16.916627115723234</v>
      </c>
      <c r="H2436" s="47">
        <f>_xlfn.XLOOKUP(Curso[[#This Row],[Tempo Progr Acum]],Controle[Tempo Esperado Acum],Controle[Data corrida],,1,1)</f>
        <v>44898</v>
      </c>
      <c r="I2436" s="44"/>
      <c r="J2436" s="48">
        <f ca="1">IF(Curso[[#This Row],[Data Prevista]]&gt;TODAY(),0,IF(Curso[[#This Row],[Data Prevista]]=TODAY(),3,2))</f>
        <v>0</v>
      </c>
      <c r="K2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6" s="53" t="str">
        <f>IF((Curso[[#This Row],[Estudado]]-7)&lt;$H$2,"",Curso[[#This Row],[Estudado]]-7)</f>
        <v/>
      </c>
      <c r="M2436" s="53" t="str">
        <f>IF((Curso[[#This Row],[Estudado]]-15)&lt;$H$2,"",Curso[[#This Row],[Estudado]]-15)</f>
        <v/>
      </c>
      <c r="N2436" s="53" t="str">
        <f>IF((Curso[[#This Row],[Estudado]]-30)&lt;$H$2,"",Curso[[#This Row],[Estudado]]-30)</f>
        <v/>
      </c>
      <c r="O2436" s="53" t="str">
        <f>IF((Curso[[#This Row],[Estudado]]-60)&lt;$H$2,"",Curso[[#This Row],[Estudado]]-60)</f>
        <v/>
      </c>
      <c r="P2436" s="53" t="str">
        <f>IF((Curso[[#This Row],[Estudado]]-120)&lt;$H$2,"",Curso[[#This Row],[Estudado]]-120)</f>
        <v/>
      </c>
      <c r="Q2436" s="48"/>
    </row>
    <row r="2437" spans="1:17" x14ac:dyDescent="0.25">
      <c r="A2437" s="44">
        <f t="shared" si="106"/>
        <v>2436</v>
      </c>
      <c r="B2437" s="44" t="s">
        <v>1101</v>
      </c>
      <c r="C2437" s="44" t="s">
        <v>70</v>
      </c>
      <c r="D2437" s="45">
        <v>0</v>
      </c>
      <c r="E2437" s="44" t="s">
        <v>7</v>
      </c>
      <c r="F2437" s="45">
        <f>Curso[[#This Row],[Tempo]]*$AG$4</f>
        <v>0</v>
      </c>
      <c r="G2437" s="46">
        <f t="shared" si="107"/>
        <v>16.916627115723234</v>
      </c>
      <c r="H2437" s="47">
        <f>_xlfn.XLOOKUP(Curso[[#This Row],[Tempo Progr Acum]],Controle[Tempo Esperado Acum],Controle[Data corrida],,1,1)</f>
        <v>44898</v>
      </c>
      <c r="I2437" s="44"/>
      <c r="J2437" s="48">
        <f ca="1">IF(Curso[[#This Row],[Data Prevista]]&gt;TODAY(),0,IF(Curso[[#This Row],[Data Prevista]]=TODAY(),3,2))</f>
        <v>0</v>
      </c>
      <c r="K2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7" s="53" t="str">
        <f>IF((Curso[[#This Row],[Estudado]]-7)&lt;$H$2,"",Curso[[#This Row],[Estudado]]-7)</f>
        <v/>
      </c>
      <c r="M2437" s="53" t="str">
        <f>IF((Curso[[#This Row],[Estudado]]-15)&lt;$H$2,"",Curso[[#This Row],[Estudado]]-15)</f>
        <v/>
      </c>
      <c r="N2437" s="53" t="str">
        <f>IF((Curso[[#This Row],[Estudado]]-30)&lt;$H$2,"",Curso[[#This Row],[Estudado]]-30)</f>
        <v/>
      </c>
      <c r="O2437" s="53" t="str">
        <f>IF((Curso[[#This Row],[Estudado]]-60)&lt;$H$2,"",Curso[[#This Row],[Estudado]]-60)</f>
        <v/>
      </c>
      <c r="P2437" s="53" t="str">
        <f>IF((Curso[[#This Row],[Estudado]]-120)&lt;$H$2,"",Curso[[#This Row],[Estudado]]-120)</f>
        <v/>
      </c>
      <c r="Q2437" s="48"/>
    </row>
    <row r="2438" spans="1:17" x14ac:dyDescent="0.25">
      <c r="A2438" s="44">
        <f t="shared" ref="A2438:A2501" si="108">A2437+1</f>
        <v>2437</v>
      </c>
      <c r="B2438" s="44" t="s">
        <v>1101</v>
      </c>
      <c r="C2438" s="44" t="s">
        <v>39</v>
      </c>
      <c r="D2438" s="45">
        <v>0</v>
      </c>
      <c r="E2438" s="44" t="s">
        <v>7</v>
      </c>
      <c r="F2438" s="45">
        <f>Curso[[#This Row],[Tempo]]*$AG$4</f>
        <v>0</v>
      </c>
      <c r="G2438" s="46">
        <f t="shared" si="107"/>
        <v>16.916627115723234</v>
      </c>
      <c r="H2438" s="47">
        <f>_xlfn.XLOOKUP(Curso[[#This Row],[Tempo Progr Acum]],Controle[Tempo Esperado Acum],Controle[Data corrida],,1,1)</f>
        <v>44898</v>
      </c>
      <c r="I2438" s="44"/>
      <c r="J2438" s="48">
        <f ca="1">IF(Curso[[#This Row],[Data Prevista]]&gt;TODAY(),0,IF(Curso[[#This Row],[Data Prevista]]=TODAY(),3,2))</f>
        <v>0</v>
      </c>
      <c r="K2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8" s="53" t="str">
        <f>IF((Curso[[#This Row],[Estudado]]-7)&lt;$H$2,"",Curso[[#This Row],[Estudado]]-7)</f>
        <v/>
      </c>
      <c r="M2438" s="53" t="str">
        <f>IF((Curso[[#This Row],[Estudado]]-15)&lt;$H$2,"",Curso[[#This Row],[Estudado]]-15)</f>
        <v/>
      </c>
      <c r="N2438" s="53" t="str">
        <f>IF((Curso[[#This Row],[Estudado]]-30)&lt;$H$2,"",Curso[[#This Row],[Estudado]]-30)</f>
        <v/>
      </c>
      <c r="O2438" s="53" t="str">
        <f>IF((Curso[[#This Row],[Estudado]]-60)&lt;$H$2,"",Curso[[#This Row],[Estudado]]-60)</f>
        <v/>
      </c>
      <c r="P2438" s="53" t="str">
        <f>IF((Curso[[#This Row],[Estudado]]-120)&lt;$H$2,"",Curso[[#This Row],[Estudado]]-120)</f>
        <v/>
      </c>
      <c r="Q2438" s="48"/>
    </row>
    <row r="2439" spans="1:17" x14ac:dyDescent="0.25">
      <c r="A2439" s="44">
        <f t="shared" si="108"/>
        <v>2438</v>
      </c>
      <c r="B2439" s="44" t="s">
        <v>1101</v>
      </c>
      <c r="C2439" s="44" t="s">
        <v>1557</v>
      </c>
      <c r="D2439" s="45">
        <v>0</v>
      </c>
      <c r="E2439" s="44" t="s">
        <v>7</v>
      </c>
      <c r="F2439" s="45">
        <f>Curso[[#This Row],[Tempo]]*$AG$4</f>
        <v>0</v>
      </c>
      <c r="G2439" s="46">
        <f t="shared" si="107"/>
        <v>16.916627115723234</v>
      </c>
      <c r="H2439" s="47">
        <f>_xlfn.XLOOKUP(Curso[[#This Row],[Tempo Progr Acum]],Controle[Tempo Esperado Acum],Controle[Data corrida],,1,1)</f>
        <v>44898</v>
      </c>
      <c r="I2439" s="44"/>
      <c r="J2439" s="48">
        <f ca="1">IF(Curso[[#This Row],[Data Prevista]]&gt;TODAY(),0,IF(Curso[[#This Row],[Data Prevista]]=TODAY(),3,2))</f>
        <v>0</v>
      </c>
      <c r="K2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9" s="53" t="str">
        <f>IF((Curso[[#This Row],[Estudado]]-7)&lt;$H$2,"",Curso[[#This Row],[Estudado]]-7)</f>
        <v/>
      </c>
      <c r="M2439" s="53" t="str">
        <f>IF((Curso[[#This Row],[Estudado]]-15)&lt;$H$2,"",Curso[[#This Row],[Estudado]]-15)</f>
        <v/>
      </c>
      <c r="N2439" s="53" t="str">
        <f>IF((Curso[[#This Row],[Estudado]]-30)&lt;$H$2,"",Curso[[#This Row],[Estudado]]-30)</f>
        <v/>
      </c>
      <c r="O2439" s="53" t="str">
        <f>IF((Curso[[#This Row],[Estudado]]-60)&lt;$H$2,"",Curso[[#This Row],[Estudado]]-60)</f>
        <v/>
      </c>
      <c r="P2439" s="53" t="str">
        <f>IF((Curso[[#This Row],[Estudado]]-120)&lt;$H$2,"",Curso[[#This Row],[Estudado]]-120)</f>
        <v/>
      </c>
      <c r="Q2439" s="48"/>
    </row>
    <row r="2440" spans="1:17" x14ac:dyDescent="0.25">
      <c r="A2440" s="44">
        <f t="shared" si="108"/>
        <v>2439</v>
      </c>
      <c r="B2440" s="44" t="s">
        <v>1101</v>
      </c>
      <c r="C2440" s="44" t="s">
        <v>1558</v>
      </c>
      <c r="D2440" s="45">
        <v>0</v>
      </c>
      <c r="E2440" s="44" t="s">
        <v>7</v>
      </c>
      <c r="F2440" s="45">
        <f>Curso[[#This Row],[Tempo]]*$AG$4</f>
        <v>0</v>
      </c>
      <c r="G2440" s="46">
        <f t="shared" si="107"/>
        <v>16.916627115723234</v>
      </c>
      <c r="H2440" s="47">
        <f>_xlfn.XLOOKUP(Curso[[#This Row],[Tempo Progr Acum]],Controle[Tempo Esperado Acum],Controle[Data corrida],,1,1)</f>
        <v>44898</v>
      </c>
      <c r="I2440" s="44"/>
      <c r="J2440" s="48">
        <f ca="1">IF(Curso[[#This Row],[Data Prevista]]&gt;TODAY(),0,IF(Curso[[#This Row],[Data Prevista]]=TODAY(),3,2))</f>
        <v>0</v>
      </c>
      <c r="K2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0" s="53" t="str">
        <f>IF((Curso[[#This Row],[Estudado]]-7)&lt;$H$2,"",Curso[[#This Row],[Estudado]]-7)</f>
        <v/>
      </c>
      <c r="M2440" s="53" t="str">
        <f>IF((Curso[[#This Row],[Estudado]]-15)&lt;$H$2,"",Curso[[#This Row],[Estudado]]-15)</f>
        <v/>
      </c>
      <c r="N2440" s="53" t="str">
        <f>IF((Curso[[#This Row],[Estudado]]-30)&lt;$H$2,"",Curso[[#This Row],[Estudado]]-30)</f>
        <v/>
      </c>
      <c r="O2440" s="53" t="str">
        <f>IF((Curso[[#This Row],[Estudado]]-60)&lt;$H$2,"",Curso[[#This Row],[Estudado]]-60)</f>
        <v/>
      </c>
      <c r="P2440" s="53" t="str">
        <f>IF((Curso[[#This Row],[Estudado]]-120)&lt;$H$2,"",Curso[[#This Row],[Estudado]]-120)</f>
        <v/>
      </c>
      <c r="Q2440" s="48"/>
    </row>
    <row r="2441" spans="1:17" x14ac:dyDescent="0.25">
      <c r="A2441" s="44">
        <f t="shared" si="108"/>
        <v>2440</v>
      </c>
      <c r="B2441" s="44" t="s">
        <v>1101</v>
      </c>
      <c r="C2441" s="44" t="s">
        <v>490</v>
      </c>
      <c r="D2441" s="45">
        <v>0</v>
      </c>
      <c r="E2441" s="44" t="s">
        <v>7</v>
      </c>
      <c r="F2441" s="45">
        <f>Curso[[#This Row],[Tempo]]*$AG$4</f>
        <v>0</v>
      </c>
      <c r="G2441" s="46">
        <f t="shared" si="107"/>
        <v>16.916627115723234</v>
      </c>
      <c r="H2441" s="47">
        <f>_xlfn.XLOOKUP(Curso[[#This Row],[Tempo Progr Acum]],Controle[Tempo Esperado Acum],Controle[Data corrida],,1,1)</f>
        <v>44898</v>
      </c>
      <c r="I2441" s="44"/>
      <c r="J2441" s="48">
        <f ca="1">IF(Curso[[#This Row],[Data Prevista]]&gt;TODAY(),0,IF(Curso[[#This Row],[Data Prevista]]=TODAY(),3,2))</f>
        <v>0</v>
      </c>
      <c r="K2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1" s="53" t="str">
        <f>IF((Curso[[#This Row],[Estudado]]-7)&lt;$H$2,"",Curso[[#This Row],[Estudado]]-7)</f>
        <v/>
      </c>
      <c r="M2441" s="53" t="str">
        <f>IF((Curso[[#This Row],[Estudado]]-15)&lt;$H$2,"",Curso[[#This Row],[Estudado]]-15)</f>
        <v/>
      </c>
      <c r="N2441" s="53" t="str">
        <f>IF((Curso[[#This Row],[Estudado]]-30)&lt;$H$2,"",Curso[[#This Row],[Estudado]]-30)</f>
        <v/>
      </c>
      <c r="O2441" s="53" t="str">
        <f>IF((Curso[[#This Row],[Estudado]]-60)&lt;$H$2,"",Curso[[#This Row],[Estudado]]-60)</f>
        <v/>
      </c>
      <c r="P2441" s="53" t="str">
        <f>IF((Curso[[#This Row],[Estudado]]-120)&lt;$H$2,"",Curso[[#This Row],[Estudado]]-120)</f>
        <v/>
      </c>
      <c r="Q2441" s="48"/>
    </row>
    <row r="2442" spans="1:17" x14ac:dyDescent="0.25">
      <c r="A2442" s="44">
        <f t="shared" si="108"/>
        <v>2441</v>
      </c>
      <c r="B2442" s="44" t="s">
        <v>1101</v>
      </c>
      <c r="C2442" s="44" t="s">
        <v>489</v>
      </c>
      <c r="D2442" s="45">
        <v>0</v>
      </c>
      <c r="E2442" s="44" t="s">
        <v>7</v>
      </c>
      <c r="F2442" s="45">
        <f>Curso[[#This Row],[Tempo]]*$AG$4</f>
        <v>0</v>
      </c>
      <c r="G2442" s="46">
        <f t="shared" si="107"/>
        <v>16.916627115723234</v>
      </c>
      <c r="H2442" s="47">
        <f>_xlfn.XLOOKUP(Curso[[#This Row],[Tempo Progr Acum]],Controle[Tempo Esperado Acum],Controle[Data corrida],,1,1)</f>
        <v>44898</v>
      </c>
      <c r="I2442" s="44"/>
      <c r="J2442" s="48">
        <f ca="1">IF(Curso[[#This Row],[Data Prevista]]&gt;TODAY(),0,IF(Curso[[#This Row],[Data Prevista]]=TODAY(),3,2))</f>
        <v>0</v>
      </c>
      <c r="K2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2" s="53" t="str">
        <f>IF((Curso[[#This Row],[Estudado]]-7)&lt;$H$2,"",Curso[[#This Row],[Estudado]]-7)</f>
        <v/>
      </c>
      <c r="M2442" s="53" t="str">
        <f>IF((Curso[[#This Row],[Estudado]]-15)&lt;$H$2,"",Curso[[#This Row],[Estudado]]-15)</f>
        <v/>
      </c>
      <c r="N2442" s="53" t="str">
        <f>IF((Curso[[#This Row],[Estudado]]-30)&lt;$H$2,"",Curso[[#This Row],[Estudado]]-30)</f>
        <v/>
      </c>
      <c r="O2442" s="53" t="str">
        <f>IF((Curso[[#This Row],[Estudado]]-60)&lt;$H$2,"",Curso[[#This Row],[Estudado]]-60)</f>
        <v/>
      </c>
      <c r="P2442" s="53" t="str">
        <f>IF((Curso[[#This Row],[Estudado]]-120)&lt;$H$2,"",Curso[[#This Row],[Estudado]]-120)</f>
        <v/>
      </c>
      <c r="Q2442" s="48"/>
    </row>
    <row r="2443" spans="1:17" x14ac:dyDescent="0.25">
      <c r="A2443" s="44">
        <f t="shared" si="108"/>
        <v>2442</v>
      </c>
      <c r="B2443" s="44" t="s">
        <v>1101</v>
      </c>
      <c r="C2443" s="44" t="s">
        <v>1559</v>
      </c>
      <c r="D2443" s="45">
        <v>0</v>
      </c>
      <c r="E2443" s="44" t="s">
        <v>492</v>
      </c>
      <c r="F2443" s="45">
        <f>Curso[[#This Row],[Tempo]]*$AG$4</f>
        <v>0</v>
      </c>
      <c r="G2443" s="46">
        <f t="shared" si="107"/>
        <v>16.916627115723234</v>
      </c>
      <c r="H2443" s="47">
        <f>_xlfn.XLOOKUP(Curso[[#This Row],[Tempo Progr Acum]],Controle[Tempo Esperado Acum],Controle[Data corrida],,1,1)</f>
        <v>44898</v>
      </c>
      <c r="I2443" s="44"/>
      <c r="J2443" s="48">
        <f ca="1">IF(Curso[[#This Row],[Data Prevista]]&gt;TODAY(),0,IF(Curso[[#This Row],[Data Prevista]]=TODAY(),3,2))</f>
        <v>0</v>
      </c>
      <c r="K2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3" s="53" t="str">
        <f>IF((Curso[[#This Row],[Estudado]]-7)&lt;$H$2,"",Curso[[#This Row],[Estudado]]-7)</f>
        <v/>
      </c>
      <c r="M2443" s="53" t="str">
        <f>IF((Curso[[#This Row],[Estudado]]-15)&lt;$H$2,"",Curso[[#This Row],[Estudado]]-15)</f>
        <v/>
      </c>
      <c r="N2443" s="53" t="str">
        <f>IF((Curso[[#This Row],[Estudado]]-30)&lt;$H$2,"",Curso[[#This Row],[Estudado]]-30)</f>
        <v/>
      </c>
      <c r="O2443" s="53" t="str">
        <f>IF((Curso[[#This Row],[Estudado]]-60)&lt;$H$2,"",Curso[[#This Row],[Estudado]]-60)</f>
        <v/>
      </c>
      <c r="P2443" s="53" t="str">
        <f>IF((Curso[[#This Row],[Estudado]]-120)&lt;$H$2,"",Curso[[#This Row],[Estudado]]-120)</f>
        <v/>
      </c>
      <c r="Q2443" s="48"/>
    </row>
    <row r="2444" spans="1:17" x14ac:dyDescent="0.25">
      <c r="A2444" s="44">
        <f t="shared" si="108"/>
        <v>2443</v>
      </c>
      <c r="B2444" s="44" t="s">
        <v>1560</v>
      </c>
      <c r="C2444" s="44" t="s">
        <v>6</v>
      </c>
      <c r="D2444" s="45">
        <v>0</v>
      </c>
      <c r="E2444" s="44" t="s">
        <v>7</v>
      </c>
      <c r="F2444" s="45">
        <f>Curso[[#This Row],[Tempo]]*$AG$4</f>
        <v>0</v>
      </c>
      <c r="G2444" s="46">
        <f t="shared" si="107"/>
        <v>16.916627115723234</v>
      </c>
      <c r="H2444" s="47">
        <f>_xlfn.XLOOKUP(Curso[[#This Row],[Tempo Progr Acum]],Controle[Tempo Esperado Acum],Controle[Data corrida],,1,1)</f>
        <v>44898</v>
      </c>
      <c r="I2444" s="44"/>
      <c r="J2444" s="48">
        <f ca="1">IF(Curso[[#This Row],[Data Prevista]]&gt;TODAY(),0,IF(Curso[[#This Row],[Data Prevista]]=TODAY(),3,2))</f>
        <v>0</v>
      </c>
      <c r="K2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4" s="53" t="str">
        <f>IF((Curso[[#This Row],[Estudado]]-7)&lt;$H$2,"",Curso[[#This Row],[Estudado]]-7)</f>
        <v/>
      </c>
      <c r="M2444" s="53" t="str">
        <f>IF((Curso[[#This Row],[Estudado]]-15)&lt;$H$2,"",Curso[[#This Row],[Estudado]]-15)</f>
        <v/>
      </c>
      <c r="N2444" s="53" t="str">
        <f>IF((Curso[[#This Row],[Estudado]]-30)&lt;$H$2,"",Curso[[#This Row],[Estudado]]-30)</f>
        <v/>
      </c>
      <c r="O2444" s="53" t="str">
        <f>IF((Curso[[#This Row],[Estudado]]-60)&lt;$H$2,"",Curso[[#This Row],[Estudado]]-60)</f>
        <v/>
      </c>
      <c r="P2444" s="53" t="str">
        <f>IF((Curso[[#This Row],[Estudado]]-120)&lt;$H$2,"",Curso[[#This Row],[Estudado]]-120)</f>
        <v/>
      </c>
      <c r="Q2444" s="48"/>
    </row>
    <row r="2445" spans="1:17" x14ac:dyDescent="0.25">
      <c r="A2445" s="44">
        <f t="shared" si="108"/>
        <v>2444</v>
      </c>
      <c r="B2445" s="44" t="s">
        <v>1560</v>
      </c>
      <c r="C2445" s="44" t="s">
        <v>8</v>
      </c>
      <c r="D2445" s="45">
        <v>1.6666666666666668E-3</v>
      </c>
      <c r="E2445" s="44"/>
      <c r="F2445" s="45">
        <f>Curso[[#This Row],[Tempo]]*$AG$4</f>
        <v>3.3053288438976728E-3</v>
      </c>
      <c r="G2445" s="46">
        <f t="shared" si="107"/>
        <v>16.919932444567131</v>
      </c>
      <c r="H2445" s="47">
        <f>_xlfn.XLOOKUP(Curso[[#This Row],[Tempo Progr Acum]],Controle[Tempo Esperado Acum],Controle[Data corrida],,1,1)</f>
        <v>44900</v>
      </c>
      <c r="I2445" s="44"/>
      <c r="J2445" s="48">
        <f ca="1">IF(Curso[[#This Row],[Data Prevista]]&gt;TODAY(),0,IF(Curso[[#This Row],[Data Prevista]]=TODAY(),3,2))</f>
        <v>0</v>
      </c>
      <c r="K2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5" s="53" t="str">
        <f>IF((Curso[[#This Row],[Estudado]]-7)&lt;$H$2,"",Curso[[#This Row],[Estudado]]-7)</f>
        <v/>
      </c>
      <c r="M2445" s="53" t="str">
        <f>IF((Curso[[#This Row],[Estudado]]-15)&lt;$H$2,"",Curso[[#This Row],[Estudado]]-15)</f>
        <v/>
      </c>
      <c r="N2445" s="53" t="str">
        <f>IF((Curso[[#This Row],[Estudado]]-30)&lt;$H$2,"",Curso[[#This Row],[Estudado]]-30)</f>
        <v/>
      </c>
      <c r="O2445" s="53" t="str">
        <f>IF((Curso[[#This Row],[Estudado]]-60)&lt;$H$2,"",Curso[[#This Row],[Estudado]]-60)</f>
        <v/>
      </c>
      <c r="P2445" s="53" t="str">
        <f>IF((Curso[[#This Row],[Estudado]]-120)&lt;$H$2,"",Curso[[#This Row],[Estudado]]-120)</f>
        <v/>
      </c>
      <c r="Q2445" s="48"/>
    </row>
    <row r="2446" spans="1:17" x14ac:dyDescent="0.25">
      <c r="A2446" s="44">
        <f t="shared" si="108"/>
        <v>2445</v>
      </c>
      <c r="B2446" s="44" t="s">
        <v>1560</v>
      </c>
      <c r="C2446" s="44" t="s">
        <v>494</v>
      </c>
      <c r="D2446" s="45">
        <v>1.0879629629629629E-3</v>
      </c>
      <c r="E2446" s="44"/>
      <c r="F2446" s="45">
        <f>Curso[[#This Row],[Tempo]]*$AG$4</f>
        <v>2.1576452175443139E-3</v>
      </c>
      <c r="G2446" s="46">
        <f t="shared" si="107"/>
        <v>16.922090089784675</v>
      </c>
      <c r="H2446" s="47">
        <f>_xlfn.XLOOKUP(Curso[[#This Row],[Tempo Progr Acum]],Controle[Tempo Esperado Acum],Controle[Data corrida],,1,1)</f>
        <v>44900</v>
      </c>
      <c r="I2446" s="44"/>
      <c r="J2446" s="48">
        <f ca="1">IF(Curso[[#This Row],[Data Prevista]]&gt;TODAY(),0,IF(Curso[[#This Row],[Data Prevista]]=TODAY(),3,2))</f>
        <v>0</v>
      </c>
      <c r="K2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6" s="53" t="str">
        <f>IF((Curso[[#This Row],[Estudado]]-7)&lt;$H$2,"",Curso[[#This Row],[Estudado]]-7)</f>
        <v/>
      </c>
      <c r="M2446" s="53" t="str">
        <f>IF((Curso[[#This Row],[Estudado]]-15)&lt;$H$2,"",Curso[[#This Row],[Estudado]]-15)</f>
        <v/>
      </c>
      <c r="N2446" s="53" t="str">
        <f>IF((Curso[[#This Row],[Estudado]]-30)&lt;$H$2,"",Curso[[#This Row],[Estudado]]-30)</f>
        <v/>
      </c>
      <c r="O2446" s="53" t="str">
        <f>IF((Curso[[#This Row],[Estudado]]-60)&lt;$H$2,"",Curso[[#This Row],[Estudado]]-60)</f>
        <v/>
      </c>
      <c r="P2446" s="53" t="str">
        <f>IF((Curso[[#This Row],[Estudado]]-120)&lt;$H$2,"",Curso[[#This Row],[Estudado]]-120)</f>
        <v/>
      </c>
      <c r="Q2446" s="48"/>
    </row>
    <row r="2447" spans="1:17" x14ac:dyDescent="0.25">
      <c r="A2447" s="44">
        <f t="shared" si="108"/>
        <v>2446</v>
      </c>
      <c r="B2447" s="44" t="s">
        <v>1560</v>
      </c>
      <c r="C2447" s="44" t="s">
        <v>10</v>
      </c>
      <c r="D2447" s="45">
        <v>0</v>
      </c>
      <c r="E2447" s="44" t="s">
        <v>7</v>
      </c>
      <c r="F2447" s="45">
        <f>Curso[[#This Row],[Tempo]]*$AG$4</f>
        <v>0</v>
      </c>
      <c r="G2447" s="46">
        <f t="shared" si="107"/>
        <v>16.922090089784675</v>
      </c>
      <c r="H2447" s="47">
        <f>_xlfn.XLOOKUP(Curso[[#This Row],[Tempo Progr Acum]],Controle[Tempo Esperado Acum],Controle[Data corrida],,1,1)</f>
        <v>44900</v>
      </c>
      <c r="I2447" s="44"/>
      <c r="J2447" s="48">
        <f ca="1">IF(Curso[[#This Row],[Data Prevista]]&gt;TODAY(),0,IF(Curso[[#This Row],[Data Prevista]]=TODAY(),3,2))</f>
        <v>0</v>
      </c>
      <c r="K2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7" s="53" t="str">
        <f>IF((Curso[[#This Row],[Estudado]]-7)&lt;$H$2,"",Curso[[#This Row],[Estudado]]-7)</f>
        <v/>
      </c>
      <c r="M2447" s="53" t="str">
        <f>IF((Curso[[#This Row],[Estudado]]-15)&lt;$H$2,"",Curso[[#This Row],[Estudado]]-15)</f>
        <v/>
      </c>
      <c r="N2447" s="53" t="str">
        <f>IF((Curso[[#This Row],[Estudado]]-30)&lt;$H$2,"",Curso[[#This Row],[Estudado]]-30)</f>
        <v/>
      </c>
      <c r="O2447" s="53" t="str">
        <f>IF((Curso[[#This Row],[Estudado]]-60)&lt;$H$2,"",Curso[[#This Row],[Estudado]]-60)</f>
        <v/>
      </c>
      <c r="P2447" s="53" t="str">
        <f>IF((Curso[[#This Row],[Estudado]]-120)&lt;$H$2,"",Curso[[#This Row],[Estudado]]-120)</f>
        <v/>
      </c>
      <c r="Q2447" s="48"/>
    </row>
    <row r="2448" spans="1:17" x14ac:dyDescent="0.25">
      <c r="A2448" s="44">
        <f t="shared" si="108"/>
        <v>2447</v>
      </c>
      <c r="B2448" s="44" t="s">
        <v>1560</v>
      </c>
      <c r="C2448" s="44" t="s">
        <v>11</v>
      </c>
      <c r="D2448" s="45">
        <v>4.3981481481481484E-3</v>
      </c>
      <c r="E2448" s="44"/>
      <c r="F2448" s="45">
        <f>Curso[[#This Row],[Tempo]]*$AG$4</f>
        <v>8.7223955602855254E-3</v>
      </c>
      <c r="G2448" s="46">
        <f t="shared" si="107"/>
        <v>16.930812485344958</v>
      </c>
      <c r="H2448" s="47">
        <f>_xlfn.XLOOKUP(Curso[[#This Row],[Tempo Progr Acum]],Controle[Tempo Esperado Acum],Controle[Data corrida],,1,1)</f>
        <v>44900</v>
      </c>
      <c r="I2448" s="44"/>
      <c r="J2448" s="48">
        <f ca="1">IF(Curso[[#This Row],[Data Prevista]]&gt;TODAY(),0,IF(Curso[[#This Row],[Data Prevista]]=TODAY(),3,2))</f>
        <v>0</v>
      </c>
      <c r="K2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8" s="53" t="str">
        <f>IF((Curso[[#This Row],[Estudado]]-7)&lt;$H$2,"",Curso[[#This Row],[Estudado]]-7)</f>
        <v/>
      </c>
      <c r="M2448" s="53" t="str">
        <f>IF((Curso[[#This Row],[Estudado]]-15)&lt;$H$2,"",Curso[[#This Row],[Estudado]]-15)</f>
        <v/>
      </c>
      <c r="N2448" s="53" t="str">
        <f>IF((Curso[[#This Row],[Estudado]]-30)&lt;$H$2,"",Curso[[#This Row],[Estudado]]-30)</f>
        <v/>
      </c>
      <c r="O2448" s="53" t="str">
        <f>IF((Curso[[#This Row],[Estudado]]-60)&lt;$H$2,"",Curso[[#This Row],[Estudado]]-60)</f>
        <v/>
      </c>
      <c r="P2448" s="53" t="str">
        <f>IF((Curso[[#This Row],[Estudado]]-120)&lt;$H$2,"",Curso[[#This Row],[Estudado]]-120)</f>
        <v/>
      </c>
      <c r="Q2448" s="48"/>
    </row>
    <row r="2449" spans="1:17" x14ac:dyDescent="0.25">
      <c r="A2449" s="44">
        <f t="shared" si="108"/>
        <v>2448</v>
      </c>
      <c r="B2449" s="44" t="s">
        <v>1560</v>
      </c>
      <c r="C2449" s="44" t="s">
        <v>12</v>
      </c>
      <c r="D2449" s="45">
        <v>0</v>
      </c>
      <c r="E2449" s="44" t="s">
        <v>7</v>
      </c>
      <c r="F2449" s="45">
        <f>Curso[[#This Row],[Tempo]]*$AG$4</f>
        <v>0</v>
      </c>
      <c r="G2449" s="46">
        <f t="shared" si="107"/>
        <v>16.930812485344958</v>
      </c>
      <c r="H2449" s="47">
        <f>_xlfn.XLOOKUP(Curso[[#This Row],[Tempo Progr Acum]],Controle[Tempo Esperado Acum],Controle[Data corrida],,1,1)</f>
        <v>44900</v>
      </c>
      <c r="I2449" s="44"/>
      <c r="J2449" s="48">
        <f ca="1">IF(Curso[[#This Row],[Data Prevista]]&gt;TODAY(),0,IF(Curso[[#This Row],[Data Prevista]]=TODAY(),3,2))</f>
        <v>0</v>
      </c>
      <c r="K2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9" s="53" t="str">
        <f>IF((Curso[[#This Row],[Estudado]]-7)&lt;$H$2,"",Curso[[#This Row],[Estudado]]-7)</f>
        <v/>
      </c>
      <c r="M2449" s="53" t="str">
        <f>IF((Curso[[#This Row],[Estudado]]-15)&lt;$H$2,"",Curso[[#This Row],[Estudado]]-15)</f>
        <v/>
      </c>
      <c r="N2449" s="53" t="str">
        <f>IF((Curso[[#This Row],[Estudado]]-30)&lt;$H$2,"",Curso[[#This Row],[Estudado]]-30)</f>
        <v/>
      </c>
      <c r="O2449" s="53" t="str">
        <f>IF((Curso[[#This Row],[Estudado]]-60)&lt;$H$2,"",Curso[[#This Row],[Estudado]]-60)</f>
        <v/>
      </c>
      <c r="P2449" s="53" t="str">
        <f>IF((Curso[[#This Row],[Estudado]]-120)&lt;$H$2,"",Curso[[#This Row],[Estudado]]-120)</f>
        <v/>
      </c>
      <c r="Q2449" s="48"/>
    </row>
    <row r="2450" spans="1:17" x14ac:dyDescent="0.25">
      <c r="A2450" s="44">
        <f t="shared" si="108"/>
        <v>2449</v>
      </c>
      <c r="B2450" s="44" t="s">
        <v>1560</v>
      </c>
      <c r="C2450" s="44" t="s">
        <v>13</v>
      </c>
      <c r="D2450" s="45">
        <v>0</v>
      </c>
      <c r="E2450" s="44" t="s">
        <v>7</v>
      </c>
      <c r="F2450" s="45">
        <f>Curso[[#This Row],[Tempo]]*$AG$4</f>
        <v>0</v>
      </c>
      <c r="G2450" s="46">
        <f t="shared" si="107"/>
        <v>16.930812485344958</v>
      </c>
      <c r="H2450" s="47">
        <f>_xlfn.XLOOKUP(Curso[[#This Row],[Tempo Progr Acum]],Controle[Tempo Esperado Acum],Controle[Data corrida],,1,1)</f>
        <v>44900</v>
      </c>
      <c r="I2450" s="44"/>
      <c r="J2450" s="48">
        <f ca="1">IF(Curso[[#This Row],[Data Prevista]]&gt;TODAY(),0,IF(Curso[[#This Row],[Data Prevista]]=TODAY(),3,2))</f>
        <v>0</v>
      </c>
      <c r="K2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0" s="53" t="str">
        <f>IF((Curso[[#This Row],[Estudado]]-7)&lt;$H$2,"",Curso[[#This Row],[Estudado]]-7)</f>
        <v/>
      </c>
      <c r="M2450" s="53" t="str">
        <f>IF((Curso[[#This Row],[Estudado]]-15)&lt;$H$2,"",Curso[[#This Row],[Estudado]]-15)</f>
        <v/>
      </c>
      <c r="N2450" s="53" t="str">
        <f>IF((Curso[[#This Row],[Estudado]]-30)&lt;$H$2,"",Curso[[#This Row],[Estudado]]-30)</f>
        <v/>
      </c>
      <c r="O2450" s="53" t="str">
        <f>IF((Curso[[#This Row],[Estudado]]-60)&lt;$H$2,"",Curso[[#This Row],[Estudado]]-60)</f>
        <v/>
      </c>
      <c r="P2450" s="53" t="str">
        <f>IF((Curso[[#This Row],[Estudado]]-120)&lt;$H$2,"",Curso[[#This Row],[Estudado]]-120)</f>
        <v/>
      </c>
      <c r="Q2450" s="48"/>
    </row>
    <row r="2451" spans="1:17" x14ac:dyDescent="0.25">
      <c r="A2451" s="44">
        <f t="shared" si="108"/>
        <v>2450</v>
      </c>
      <c r="B2451" s="44" t="s">
        <v>1560</v>
      </c>
      <c r="C2451" s="44" t="s">
        <v>1561</v>
      </c>
      <c r="D2451" s="45">
        <v>3.1828703703703702E-3</v>
      </c>
      <c r="E2451" s="44"/>
      <c r="F2451" s="45">
        <f>Curso[[#This Row],[Tempo]]*$AG$4</f>
        <v>6.3122599449434713E-3</v>
      </c>
      <c r="G2451" s="46">
        <f t="shared" si="107"/>
        <v>16.937124745289903</v>
      </c>
      <c r="H2451" s="47">
        <f>_xlfn.XLOOKUP(Curso[[#This Row],[Tempo Progr Acum]],Controle[Tempo Esperado Acum],Controle[Data corrida],,1,1)</f>
        <v>44900</v>
      </c>
      <c r="I2451" s="44"/>
      <c r="J2451" s="48">
        <f ca="1">IF(Curso[[#This Row],[Data Prevista]]&gt;TODAY(),0,IF(Curso[[#This Row],[Data Prevista]]=TODAY(),3,2))</f>
        <v>0</v>
      </c>
      <c r="K2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1" s="53" t="str">
        <f>IF((Curso[[#This Row],[Estudado]]-7)&lt;$H$2,"",Curso[[#This Row],[Estudado]]-7)</f>
        <v/>
      </c>
      <c r="M2451" s="53" t="str">
        <f>IF((Curso[[#This Row],[Estudado]]-15)&lt;$H$2,"",Curso[[#This Row],[Estudado]]-15)</f>
        <v/>
      </c>
      <c r="N2451" s="53" t="str">
        <f>IF((Curso[[#This Row],[Estudado]]-30)&lt;$H$2,"",Curso[[#This Row],[Estudado]]-30)</f>
        <v/>
      </c>
      <c r="O2451" s="53" t="str">
        <f>IF((Curso[[#This Row],[Estudado]]-60)&lt;$H$2,"",Curso[[#This Row],[Estudado]]-60)</f>
        <v/>
      </c>
      <c r="P2451" s="53" t="str">
        <f>IF((Curso[[#This Row],[Estudado]]-120)&lt;$H$2,"",Curso[[#This Row],[Estudado]]-120)</f>
        <v/>
      </c>
      <c r="Q2451" s="48"/>
    </row>
    <row r="2452" spans="1:17" x14ac:dyDescent="0.25">
      <c r="A2452" s="44">
        <f t="shared" si="108"/>
        <v>2451</v>
      </c>
      <c r="B2452" s="44" t="s">
        <v>1560</v>
      </c>
      <c r="C2452" s="44" t="s">
        <v>1562</v>
      </c>
      <c r="D2452" s="45">
        <v>5.1504629629629635E-3</v>
      </c>
      <c r="E2452" s="44"/>
      <c r="F2452" s="45">
        <f>Curso[[#This Row],[Tempo]]*$AG$4</f>
        <v>1.0214384274544892E-2</v>
      </c>
      <c r="G2452" s="46">
        <f t="shared" si="107"/>
        <v>16.947339129564448</v>
      </c>
      <c r="H2452" s="47">
        <f>_xlfn.XLOOKUP(Curso[[#This Row],[Tempo Progr Acum]],Controle[Tempo Esperado Acum],Controle[Data corrida],,1,1)</f>
        <v>44900</v>
      </c>
      <c r="I2452" s="44"/>
      <c r="J2452" s="48">
        <f ca="1">IF(Curso[[#This Row],[Data Prevista]]&gt;TODAY(),0,IF(Curso[[#This Row],[Data Prevista]]=TODAY(),3,2))</f>
        <v>0</v>
      </c>
      <c r="K2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2" s="53" t="str">
        <f>IF((Curso[[#This Row],[Estudado]]-7)&lt;$H$2,"",Curso[[#This Row],[Estudado]]-7)</f>
        <v/>
      </c>
      <c r="M2452" s="53" t="str">
        <f>IF((Curso[[#This Row],[Estudado]]-15)&lt;$H$2,"",Curso[[#This Row],[Estudado]]-15)</f>
        <v/>
      </c>
      <c r="N2452" s="53" t="str">
        <f>IF((Curso[[#This Row],[Estudado]]-30)&lt;$H$2,"",Curso[[#This Row],[Estudado]]-30)</f>
        <v/>
      </c>
      <c r="O2452" s="53" t="str">
        <f>IF((Curso[[#This Row],[Estudado]]-60)&lt;$H$2,"",Curso[[#This Row],[Estudado]]-60)</f>
        <v/>
      </c>
      <c r="P2452" s="53" t="str">
        <f>IF((Curso[[#This Row],[Estudado]]-120)&lt;$H$2,"",Curso[[#This Row],[Estudado]]-120)</f>
        <v/>
      </c>
      <c r="Q2452" s="48"/>
    </row>
    <row r="2453" spans="1:17" x14ac:dyDescent="0.25">
      <c r="A2453" s="44">
        <f t="shared" si="108"/>
        <v>2452</v>
      </c>
      <c r="B2453" s="44" t="s">
        <v>1560</v>
      </c>
      <c r="C2453" s="44" t="s">
        <v>1102</v>
      </c>
      <c r="D2453" s="45">
        <v>2.1527777777777778E-3</v>
      </c>
      <c r="E2453" s="44"/>
      <c r="F2453" s="45">
        <f>Curso[[#This Row],[Tempo]]*$AG$4</f>
        <v>4.2693830900344936E-3</v>
      </c>
      <c r="G2453" s="46">
        <f t="shared" si="107"/>
        <v>16.951608512654481</v>
      </c>
      <c r="H2453" s="47">
        <f>_xlfn.XLOOKUP(Curso[[#This Row],[Tempo Progr Acum]],Controle[Tempo Esperado Acum],Controle[Data corrida],,1,1)</f>
        <v>44900</v>
      </c>
      <c r="I2453" s="44"/>
      <c r="J2453" s="48">
        <f ca="1">IF(Curso[[#This Row],[Data Prevista]]&gt;TODAY(),0,IF(Curso[[#This Row],[Data Prevista]]=TODAY(),3,2))</f>
        <v>0</v>
      </c>
      <c r="K2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3" s="53" t="str">
        <f>IF((Curso[[#This Row],[Estudado]]-7)&lt;$H$2,"",Curso[[#This Row],[Estudado]]-7)</f>
        <v/>
      </c>
      <c r="M2453" s="53" t="str">
        <f>IF((Curso[[#This Row],[Estudado]]-15)&lt;$H$2,"",Curso[[#This Row],[Estudado]]-15)</f>
        <v/>
      </c>
      <c r="N2453" s="53" t="str">
        <f>IF((Curso[[#This Row],[Estudado]]-30)&lt;$H$2,"",Curso[[#This Row],[Estudado]]-30)</f>
        <v/>
      </c>
      <c r="O2453" s="53" t="str">
        <f>IF((Curso[[#This Row],[Estudado]]-60)&lt;$H$2,"",Curso[[#This Row],[Estudado]]-60)</f>
        <v/>
      </c>
      <c r="P2453" s="53" t="str">
        <f>IF((Curso[[#This Row],[Estudado]]-120)&lt;$H$2,"",Curso[[#This Row],[Estudado]]-120)</f>
        <v/>
      </c>
      <c r="Q2453" s="48"/>
    </row>
    <row r="2454" spans="1:17" x14ac:dyDescent="0.25">
      <c r="A2454" s="44">
        <f t="shared" si="108"/>
        <v>2453</v>
      </c>
      <c r="B2454" s="44" t="s">
        <v>1560</v>
      </c>
      <c r="C2454" s="44" t="s">
        <v>1563</v>
      </c>
      <c r="D2454" s="45">
        <v>2.7430555555555559E-3</v>
      </c>
      <c r="E2454" s="44"/>
      <c r="F2454" s="45">
        <f>Curso[[#This Row],[Tempo]]*$AG$4</f>
        <v>5.4400203889149196E-3</v>
      </c>
      <c r="G2454" s="46">
        <f t="shared" si="107"/>
        <v>16.957048533043395</v>
      </c>
      <c r="H2454" s="47">
        <f>_xlfn.XLOOKUP(Curso[[#This Row],[Tempo Progr Acum]],Controle[Tempo Esperado Acum],Controle[Data corrida],,1,1)</f>
        <v>44900</v>
      </c>
      <c r="I2454" s="44"/>
      <c r="J2454" s="48">
        <f ca="1">IF(Curso[[#This Row],[Data Prevista]]&gt;TODAY(),0,IF(Curso[[#This Row],[Data Prevista]]=TODAY(),3,2))</f>
        <v>0</v>
      </c>
      <c r="K2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4" s="53" t="str">
        <f>IF((Curso[[#This Row],[Estudado]]-7)&lt;$H$2,"",Curso[[#This Row],[Estudado]]-7)</f>
        <v/>
      </c>
      <c r="M2454" s="53" t="str">
        <f>IF((Curso[[#This Row],[Estudado]]-15)&lt;$H$2,"",Curso[[#This Row],[Estudado]]-15)</f>
        <v/>
      </c>
      <c r="N2454" s="53" t="str">
        <f>IF((Curso[[#This Row],[Estudado]]-30)&lt;$H$2,"",Curso[[#This Row],[Estudado]]-30)</f>
        <v/>
      </c>
      <c r="O2454" s="53" t="str">
        <f>IF((Curso[[#This Row],[Estudado]]-60)&lt;$H$2,"",Curso[[#This Row],[Estudado]]-60)</f>
        <v/>
      </c>
      <c r="P2454" s="53" t="str">
        <f>IF((Curso[[#This Row],[Estudado]]-120)&lt;$H$2,"",Curso[[#This Row],[Estudado]]-120)</f>
        <v/>
      </c>
      <c r="Q2454" s="48"/>
    </row>
    <row r="2455" spans="1:17" x14ac:dyDescent="0.25">
      <c r="A2455" s="44">
        <f t="shared" si="108"/>
        <v>2454</v>
      </c>
      <c r="B2455" s="44" t="s">
        <v>1560</v>
      </c>
      <c r="C2455" s="44" t="s">
        <v>1104</v>
      </c>
      <c r="D2455" s="45">
        <v>3.1597222222222222E-3</v>
      </c>
      <c r="E2455" s="44"/>
      <c r="F2455" s="45">
        <f>Curso[[#This Row],[Tempo]]*$AG$4</f>
        <v>6.2663525998893372E-3</v>
      </c>
      <c r="G2455" s="46">
        <f t="shared" si="107"/>
        <v>16.963314885643285</v>
      </c>
      <c r="H2455" s="47">
        <f>_xlfn.XLOOKUP(Curso[[#This Row],[Tempo Progr Acum]],Controle[Tempo Esperado Acum],Controle[Data corrida],,1,1)</f>
        <v>44900</v>
      </c>
      <c r="I2455" s="44"/>
      <c r="J2455" s="48">
        <f ca="1">IF(Curso[[#This Row],[Data Prevista]]&gt;TODAY(),0,IF(Curso[[#This Row],[Data Prevista]]=TODAY(),3,2))</f>
        <v>0</v>
      </c>
      <c r="K2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5" s="53" t="str">
        <f>IF((Curso[[#This Row],[Estudado]]-7)&lt;$H$2,"",Curso[[#This Row],[Estudado]]-7)</f>
        <v/>
      </c>
      <c r="M2455" s="53" t="str">
        <f>IF((Curso[[#This Row],[Estudado]]-15)&lt;$H$2,"",Curso[[#This Row],[Estudado]]-15)</f>
        <v/>
      </c>
      <c r="N2455" s="53" t="str">
        <f>IF((Curso[[#This Row],[Estudado]]-30)&lt;$H$2,"",Curso[[#This Row],[Estudado]]-30)</f>
        <v/>
      </c>
      <c r="O2455" s="53" t="str">
        <f>IF((Curso[[#This Row],[Estudado]]-60)&lt;$H$2,"",Curso[[#This Row],[Estudado]]-60)</f>
        <v/>
      </c>
      <c r="P2455" s="53" t="str">
        <f>IF((Curso[[#This Row],[Estudado]]-120)&lt;$H$2,"",Curso[[#This Row],[Estudado]]-120)</f>
        <v/>
      </c>
      <c r="Q2455" s="48"/>
    </row>
    <row r="2456" spans="1:17" x14ac:dyDescent="0.25">
      <c r="A2456" s="44">
        <f t="shared" si="108"/>
        <v>2455</v>
      </c>
      <c r="B2456" s="44" t="s">
        <v>1560</v>
      </c>
      <c r="C2456" s="44" t="s">
        <v>110</v>
      </c>
      <c r="D2456" s="45">
        <v>4.0740740740740746E-3</v>
      </c>
      <c r="E2456" s="44"/>
      <c r="F2456" s="45">
        <f>Curso[[#This Row],[Tempo]]*$AG$4</f>
        <v>8.0796927295276443E-3</v>
      </c>
      <c r="G2456" s="46">
        <f t="shared" si="107"/>
        <v>16.971394578372813</v>
      </c>
      <c r="H2456" s="47">
        <f>_xlfn.XLOOKUP(Curso[[#This Row],[Tempo Progr Acum]],Controle[Tempo Esperado Acum],Controle[Data corrida],,1,1)</f>
        <v>44900</v>
      </c>
      <c r="I2456" s="44"/>
      <c r="J2456" s="48">
        <f ca="1">IF(Curso[[#This Row],[Data Prevista]]&gt;TODAY(),0,IF(Curso[[#This Row],[Data Prevista]]=TODAY(),3,2))</f>
        <v>0</v>
      </c>
      <c r="K2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6" s="53" t="str">
        <f>IF((Curso[[#This Row],[Estudado]]-7)&lt;$H$2,"",Curso[[#This Row],[Estudado]]-7)</f>
        <v/>
      </c>
      <c r="M2456" s="53" t="str">
        <f>IF((Curso[[#This Row],[Estudado]]-15)&lt;$H$2,"",Curso[[#This Row],[Estudado]]-15)</f>
        <v/>
      </c>
      <c r="N2456" s="53" t="str">
        <f>IF((Curso[[#This Row],[Estudado]]-30)&lt;$H$2,"",Curso[[#This Row],[Estudado]]-30)</f>
        <v/>
      </c>
      <c r="O2456" s="53" t="str">
        <f>IF((Curso[[#This Row],[Estudado]]-60)&lt;$H$2,"",Curso[[#This Row],[Estudado]]-60)</f>
        <v/>
      </c>
      <c r="P2456" s="53" t="str">
        <f>IF((Curso[[#This Row],[Estudado]]-120)&lt;$H$2,"",Curso[[#This Row],[Estudado]]-120)</f>
        <v/>
      </c>
      <c r="Q2456" s="48"/>
    </row>
    <row r="2457" spans="1:17" x14ac:dyDescent="0.25">
      <c r="A2457" s="44">
        <f t="shared" si="108"/>
        <v>2456</v>
      </c>
      <c r="B2457" s="44" t="s">
        <v>1560</v>
      </c>
      <c r="C2457" s="44" t="s">
        <v>1564</v>
      </c>
      <c r="D2457" s="45">
        <v>3.7268518518518514E-3</v>
      </c>
      <c r="E2457" s="44"/>
      <c r="F2457" s="45">
        <f>Curso[[#This Row],[Tempo]]*$AG$4</f>
        <v>7.3910825537156282E-3</v>
      </c>
      <c r="G2457" s="46">
        <f t="shared" si="107"/>
        <v>16.97878566092653</v>
      </c>
      <c r="H2457" s="47">
        <f>_xlfn.XLOOKUP(Curso[[#This Row],[Tempo Progr Acum]],Controle[Tempo Esperado Acum],Controle[Data corrida],,1,1)</f>
        <v>44900</v>
      </c>
      <c r="I2457" s="44"/>
      <c r="J2457" s="48">
        <f ca="1">IF(Curso[[#This Row],[Data Prevista]]&gt;TODAY(),0,IF(Curso[[#This Row],[Data Prevista]]=TODAY(),3,2))</f>
        <v>0</v>
      </c>
      <c r="K2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7" s="53" t="str">
        <f>IF((Curso[[#This Row],[Estudado]]-7)&lt;$H$2,"",Curso[[#This Row],[Estudado]]-7)</f>
        <v/>
      </c>
      <c r="M2457" s="53" t="str">
        <f>IF((Curso[[#This Row],[Estudado]]-15)&lt;$H$2,"",Curso[[#This Row],[Estudado]]-15)</f>
        <v/>
      </c>
      <c r="N2457" s="53" t="str">
        <f>IF((Curso[[#This Row],[Estudado]]-30)&lt;$H$2,"",Curso[[#This Row],[Estudado]]-30)</f>
        <v/>
      </c>
      <c r="O2457" s="53" t="str">
        <f>IF((Curso[[#This Row],[Estudado]]-60)&lt;$H$2,"",Curso[[#This Row],[Estudado]]-60)</f>
        <v/>
      </c>
      <c r="P2457" s="53" t="str">
        <f>IF((Curso[[#This Row],[Estudado]]-120)&lt;$H$2,"",Curso[[#This Row],[Estudado]]-120)</f>
        <v/>
      </c>
      <c r="Q2457" s="48"/>
    </row>
    <row r="2458" spans="1:17" x14ac:dyDescent="0.25">
      <c r="A2458" s="44">
        <f t="shared" si="108"/>
        <v>2457</v>
      </c>
      <c r="B2458" s="44" t="s">
        <v>1560</v>
      </c>
      <c r="C2458" s="44" t="s">
        <v>1565</v>
      </c>
      <c r="D2458" s="45">
        <v>5.3935185185185188E-3</v>
      </c>
      <c r="E2458" s="44"/>
      <c r="F2458" s="45">
        <f>Curso[[#This Row],[Tempo]]*$AG$4</f>
        <v>1.0696411397613301E-2</v>
      </c>
      <c r="G2458" s="46">
        <f t="shared" si="107"/>
        <v>16.989482072324144</v>
      </c>
      <c r="H2458" s="47">
        <f>_xlfn.XLOOKUP(Curso[[#This Row],[Tempo Progr Acum]],Controle[Tempo Esperado Acum],Controle[Data corrida],,1,1)</f>
        <v>44900</v>
      </c>
      <c r="I2458" s="44"/>
      <c r="J2458" s="48">
        <f ca="1">IF(Curso[[#This Row],[Data Prevista]]&gt;TODAY(),0,IF(Curso[[#This Row],[Data Prevista]]=TODAY(),3,2))</f>
        <v>0</v>
      </c>
      <c r="K2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8" s="53" t="str">
        <f>IF((Curso[[#This Row],[Estudado]]-7)&lt;$H$2,"",Curso[[#This Row],[Estudado]]-7)</f>
        <v/>
      </c>
      <c r="M2458" s="53" t="str">
        <f>IF((Curso[[#This Row],[Estudado]]-15)&lt;$H$2,"",Curso[[#This Row],[Estudado]]-15)</f>
        <v/>
      </c>
      <c r="N2458" s="53" t="str">
        <f>IF((Curso[[#This Row],[Estudado]]-30)&lt;$H$2,"",Curso[[#This Row],[Estudado]]-30)</f>
        <v/>
      </c>
      <c r="O2458" s="53" t="str">
        <f>IF((Curso[[#This Row],[Estudado]]-60)&lt;$H$2,"",Curso[[#This Row],[Estudado]]-60)</f>
        <v/>
      </c>
      <c r="P2458" s="53" t="str">
        <f>IF((Curso[[#This Row],[Estudado]]-120)&lt;$H$2,"",Curso[[#This Row],[Estudado]]-120)</f>
        <v/>
      </c>
      <c r="Q2458" s="48"/>
    </row>
    <row r="2459" spans="1:17" x14ac:dyDescent="0.25">
      <c r="A2459" s="44">
        <f t="shared" si="108"/>
        <v>2458</v>
      </c>
      <c r="B2459" s="44" t="s">
        <v>1560</v>
      </c>
      <c r="C2459" s="44" t="s">
        <v>1566</v>
      </c>
      <c r="D2459" s="45">
        <v>3.8194444444444443E-3</v>
      </c>
      <c r="E2459" s="44"/>
      <c r="F2459" s="45">
        <f>Curso[[#This Row],[Tempo]]*$AG$4</f>
        <v>7.5747119339321656E-3</v>
      </c>
      <c r="G2459" s="46">
        <f t="shared" si="107"/>
        <v>16.997056784258074</v>
      </c>
      <c r="H2459" s="47">
        <f>_xlfn.XLOOKUP(Curso[[#This Row],[Tempo Progr Acum]],Controle[Tempo Esperado Acum],Controle[Data corrida],,1,1)</f>
        <v>44900</v>
      </c>
      <c r="I2459" s="44"/>
      <c r="J2459" s="48">
        <f ca="1">IF(Curso[[#This Row],[Data Prevista]]&gt;TODAY(),0,IF(Curso[[#This Row],[Data Prevista]]=TODAY(),3,2))</f>
        <v>0</v>
      </c>
      <c r="K2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9" s="53" t="str">
        <f>IF((Curso[[#This Row],[Estudado]]-7)&lt;$H$2,"",Curso[[#This Row],[Estudado]]-7)</f>
        <v/>
      </c>
      <c r="M2459" s="53" t="str">
        <f>IF((Curso[[#This Row],[Estudado]]-15)&lt;$H$2,"",Curso[[#This Row],[Estudado]]-15)</f>
        <v/>
      </c>
      <c r="N2459" s="53" t="str">
        <f>IF((Curso[[#This Row],[Estudado]]-30)&lt;$H$2,"",Curso[[#This Row],[Estudado]]-30)</f>
        <v/>
      </c>
      <c r="O2459" s="53" t="str">
        <f>IF((Curso[[#This Row],[Estudado]]-60)&lt;$H$2,"",Curso[[#This Row],[Estudado]]-60)</f>
        <v/>
      </c>
      <c r="P2459" s="53" t="str">
        <f>IF((Curso[[#This Row],[Estudado]]-120)&lt;$H$2,"",Curso[[#This Row],[Estudado]]-120)</f>
        <v/>
      </c>
      <c r="Q2459" s="48"/>
    </row>
    <row r="2460" spans="1:17" x14ac:dyDescent="0.25">
      <c r="A2460" s="44">
        <f t="shared" si="108"/>
        <v>2459</v>
      </c>
      <c r="B2460" s="44" t="s">
        <v>1560</v>
      </c>
      <c r="C2460" s="44" t="s">
        <v>1567</v>
      </c>
      <c r="D2460" s="45">
        <v>6.4004629629629628E-3</v>
      </c>
      <c r="E2460" s="44"/>
      <c r="F2460" s="45">
        <f>Curso[[#This Row],[Tempo]]*$AG$4</f>
        <v>1.2693380907468145E-2</v>
      </c>
      <c r="G2460" s="46">
        <f t="shared" si="107"/>
        <v>17.009750165165542</v>
      </c>
      <c r="H2460" s="47">
        <f>_xlfn.XLOOKUP(Curso[[#This Row],[Tempo Progr Acum]],Controle[Tempo Esperado Acum],Controle[Data corrida],,1,1)</f>
        <v>44901</v>
      </c>
      <c r="I2460" s="44"/>
      <c r="J2460" s="48">
        <f ca="1">IF(Curso[[#This Row],[Data Prevista]]&gt;TODAY(),0,IF(Curso[[#This Row],[Data Prevista]]=TODAY(),3,2))</f>
        <v>0</v>
      </c>
      <c r="K2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0" s="53" t="str">
        <f>IF((Curso[[#This Row],[Estudado]]-7)&lt;$H$2,"",Curso[[#This Row],[Estudado]]-7)</f>
        <v/>
      </c>
      <c r="M2460" s="53" t="str">
        <f>IF((Curso[[#This Row],[Estudado]]-15)&lt;$H$2,"",Curso[[#This Row],[Estudado]]-15)</f>
        <v/>
      </c>
      <c r="N2460" s="53" t="str">
        <f>IF((Curso[[#This Row],[Estudado]]-30)&lt;$H$2,"",Curso[[#This Row],[Estudado]]-30)</f>
        <v/>
      </c>
      <c r="O2460" s="53" t="str">
        <f>IF((Curso[[#This Row],[Estudado]]-60)&lt;$H$2,"",Curso[[#This Row],[Estudado]]-60)</f>
        <v/>
      </c>
      <c r="P2460" s="53" t="str">
        <f>IF((Curso[[#This Row],[Estudado]]-120)&lt;$H$2,"",Curso[[#This Row],[Estudado]]-120)</f>
        <v/>
      </c>
      <c r="Q2460" s="48"/>
    </row>
    <row r="2461" spans="1:17" x14ac:dyDescent="0.25">
      <c r="A2461" s="44">
        <f t="shared" si="108"/>
        <v>2460</v>
      </c>
      <c r="B2461" s="44" t="s">
        <v>1560</v>
      </c>
      <c r="C2461" s="44" t="s">
        <v>1568</v>
      </c>
      <c r="D2461" s="45">
        <v>4.8842592592592592E-3</v>
      </c>
      <c r="E2461" s="44"/>
      <c r="F2461" s="45">
        <f>Curso[[#This Row],[Tempo]]*$AG$4</f>
        <v>9.6864498064223453E-3</v>
      </c>
      <c r="G2461" s="46">
        <f t="shared" si="107"/>
        <v>17.019436614971966</v>
      </c>
      <c r="H2461" s="47">
        <f>_xlfn.XLOOKUP(Curso[[#This Row],[Tempo Progr Acum]],Controle[Tempo Esperado Acum],Controle[Data corrida],,1,1)</f>
        <v>44901</v>
      </c>
      <c r="I2461" s="44"/>
      <c r="J2461" s="48">
        <f ca="1">IF(Curso[[#This Row],[Data Prevista]]&gt;TODAY(),0,IF(Curso[[#This Row],[Data Prevista]]=TODAY(),3,2))</f>
        <v>0</v>
      </c>
      <c r="K2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1" s="53" t="str">
        <f>IF((Curso[[#This Row],[Estudado]]-7)&lt;$H$2,"",Curso[[#This Row],[Estudado]]-7)</f>
        <v/>
      </c>
      <c r="M2461" s="53" t="str">
        <f>IF((Curso[[#This Row],[Estudado]]-15)&lt;$H$2,"",Curso[[#This Row],[Estudado]]-15)</f>
        <v/>
      </c>
      <c r="N2461" s="53" t="str">
        <f>IF((Curso[[#This Row],[Estudado]]-30)&lt;$H$2,"",Curso[[#This Row],[Estudado]]-30)</f>
        <v/>
      </c>
      <c r="O2461" s="53" t="str">
        <f>IF((Curso[[#This Row],[Estudado]]-60)&lt;$H$2,"",Curso[[#This Row],[Estudado]]-60)</f>
        <v/>
      </c>
      <c r="P2461" s="53" t="str">
        <f>IF((Curso[[#This Row],[Estudado]]-120)&lt;$H$2,"",Curso[[#This Row],[Estudado]]-120)</f>
        <v/>
      </c>
      <c r="Q2461" s="48"/>
    </row>
    <row r="2462" spans="1:17" x14ac:dyDescent="0.25">
      <c r="A2462" s="44">
        <f t="shared" si="108"/>
        <v>2461</v>
      </c>
      <c r="B2462" s="44" t="s">
        <v>1560</v>
      </c>
      <c r="C2462" s="44" t="s">
        <v>1569</v>
      </c>
      <c r="D2462" s="45">
        <v>3.7847222222222223E-3</v>
      </c>
      <c r="E2462" s="44"/>
      <c r="F2462" s="45">
        <f>Curso[[#This Row],[Tempo]]*$AG$4</f>
        <v>7.5058509163509644E-3</v>
      </c>
      <c r="G2462" s="46">
        <f t="shared" si="107"/>
        <v>17.026942465888318</v>
      </c>
      <c r="H2462" s="47">
        <f>_xlfn.XLOOKUP(Curso[[#This Row],[Tempo Progr Acum]],Controle[Tempo Esperado Acum],Controle[Data corrida],,1,1)</f>
        <v>44901</v>
      </c>
      <c r="I2462" s="44"/>
      <c r="J2462" s="48">
        <f ca="1">IF(Curso[[#This Row],[Data Prevista]]&gt;TODAY(),0,IF(Curso[[#This Row],[Data Prevista]]=TODAY(),3,2))</f>
        <v>0</v>
      </c>
      <c r="K2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2" s="53" t="str">
        <f>IF((Curso[[#This Row],[Estudado]]-7)&lt;$H$2,"",Curso[[#This Row],[Estudado]]-7)</f>
        <v/>
      </c>
      <c r="M2462" s="53" t="str">
        <f>IF((Curso[[#This Row],[Estudado]]-15)&lt;$H$2,"",Curso[[#This Row],[Estudado]]-15)</f>
        <v/>
      </c>
      <c r="N2462" s="53" t="str">
        <f>IF((Curso[[#This Row],[Estudado]]-30)&lt;$H$2,"",Curso[[#This Row],[Estudado]]-30)</f>
        <v/>
      </c>
      <c r="O2462" s="53" t="str">
        <f>IF((Curso[[#This Row],[Estudado]]-60)&lt;$H$2,"",Curso[[#This Row],[Estudado]]-60)</f>
        <v/>
      </c>
      <c r="P2462" s="53" t="str">
        <f>IF((Curso[[#This Row],[Estudado]]-120)&lt;$H$2,"",Curso[[#This Row],[Estudado]]-120)</f>
        <v/>
      </c>
      <c r="Q2462" s="48"/>
    </row>
    <row r="2463" spans="1:17" x14ac:dyDescent="0.25">
      <c r="A2463" s="44">
        <f t="shared" si="108"/>
        <v>2462</v>
      </c>
      <c r="B2463" s="44" t="s">
        <v>1560</v>
      </c>
      <c r="C2463" s="44" t="s">
        <v>1570</v>
      </c>
      <c r="D2463" s="45">
        <v>3.2407407407407406E-3</v>
      </c>
      <c r="E2463" s="44"/>
      <c r="F2463" s="45">
        <f>Curso[[#This Row],[Tempo]]*$AG$4</f>
        <v>6.4270283075788075E-3</v>
      </c>
      <c r="G2463" s="46">
        <f t="shared" si="107"/>
        <v>17.033369494195895</v>
      </c>
      <c r="H2463" s="47">
        <f>_xlfn.XLOOKUP(Curso[[#This Row],[Tempo Progr Acum]],Controle[Tempo Esperado Acum],Controle[Data corrida],,1,1)</f>
        <v>44901</v>
      </c>
      <c r="I2463" s="44"/>
      <c r="J2463" s="48">
        <f ca="1">IF(Curso[[#This Row],[Data Prevista]]&gt;TODAY(),0,IF(Curso[[#This Row],[Data Prevista]]=TODAY(),3,2))</f>
        <v>0</v>
      </c>
      <c r="K2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3" s="53" t="str">
        <f>IF((Curso[[#This Row],[Estudado]]-7)&lt;$H$2,"",Curso[[#This Row],[Estudado]]-7)</f>
        <v/>
      </c>
      <c r="M2463" s="53" t="str">
        <f>IF((Curso[[#This Row],[Estudado]]-15)&lt;$H$2,"",Curso[[#This Row],[Estudado]]-15)</f>
        <v/>
      </c>
      <c r="N2463" s="53" t="str">
        <f>IF((Curso[[#This Row],[Estudado]]-30)&lt;$H$2,"",Curso[[#This Row],[Estudado]]-30)</f>
        <v/>
      </c>
      <c r="O2463" s="53" t="str">
        <f>IF((Curso[[#This Row],[Estudado]]-60)&lt;$H$2,"",Curso[[#This Row],[Estudado]]-60)</f>
        <v/>
      </c>
      <c r="P2463" s="53" t="str">
        <f>IF((Curso[[#This Row],[Estudado]]-120)&lt;$H$2,"",Curso[[#This Row],[Estudado]]-120)</f>
        <v/>
      </c>
      <c r="Q2463" s="48"/>
    </row>
    <row r="2464" spans="1:17" x14ac:dyDescent="0.25">
      <c r="A2464" s="44">
        <f t="shared" si="108"/>
        <v>2463</v>
      </c>
      <c r="B2464" s="44" t="s">
        <v>1560</v>
      </c>
      <c r="C2464" s="44" t="s">
        <v>1571</v>
      </c>
      <c r="D2464" s="45">
        <v>4.5833333333333334E-3</v>
      </c>
      <c r="E2464" s="44"/>
      <c r="F2464" s="45">
        <f>Curso[[#This Row],[Tempo]]*$AG$4</f>
        <v>9.0896543207186001E-3</v>
      </c>
      <c r="G2464" s="46">
        <f t="shared" si="107"/>
        <v>17.042459148516613</v>
      </c>
      <c r="H2464" s="47">
        <f>_xlfn.XLOOKUP(Curso[[#This Row],[Tempo Progr Acum]],Controle[Tempo Esperado Acum],Controle[Data corrida],,1,1)</f>
        <v>44901</v>
      </c>
      <c r="I2464" s="44"/>
      <c r="J2464" s="48">
        <f ca="1">IF(Curso[[#This Row],[Data Prevista]]&gt;TODAY(),0,IF(Curso[[#This Row],[Data Prevista]]=TODAY(),3,2))</f>
        <v>0</v>
      </c>
      <c r="K2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4" s="53" t="str">
        <f>IF((Curso[[#This Row],[Estudado]]-7)&lt;$H$2,"",Curso[[#This Row],[Estudado]]-7)</f>
        <v/>
      </c>
      <c r="M2464" s="53" t="str">
        <f>IF((Curso[[#This Row],[Estudado]]-15)&lt;$H$2,"",Curso[[#This Row],[Estudado]]-15)</f>
        <v/>
      </c>
      <c r="N2464" s="53" t="str">
        <f>IF((Curso[[#This Row],[Estudado]]-30)&lt;$H$2,"",Curso[[#This Row],[Estudado]]-30)</f>
        <v/>
      </c>
      <c r="O2464" s="53" t="str">
        <f>IF((Curso[[#This Row],[Estudado]]-60)&lt;$H$2,"",Curso[[#This Row],[Estudado]]-60)</f>
        <v/>
      </c>
      <c r="P2464" s="53" t="str">
        <f>IF((Curso[[#This Row],[Estudado]]-120)&lt;$H$2,"",Curso[[#This Row],[Estudado]]-120)</f>
        <v/>
      </c>
      <c r="Q2464" s="48"/>
    </row>
    <row r="2465" spans="1:17" x14ac:dyDescent="0.25">
      <c r="A2465" s="44">
        <f t="shared" si="108"/>
        <v>2464</v>
      </c>
      <c r="B2465" s="44" t="s">
        <v>1560</v>
      </c>
      <c r="C2465" s="44" t="s">
        <v>1572</v>
      </c>
      <c r="D2465" s="45">
        <v>3.9814814814814817E-3</v>
      </c>
      <c r="E2465" s="44"/>
      <c r="F2465" s="45">
        <f>Curso[[#This Row],[Tempo]]*$AG$4</f>
        <v>7.8960633493111061E-3</v>
      </c>
      <c r="G2465" s="46">
        <f t="shared" si="107"/>
        <v>17.050355211865924</v>
      </c>
      <c r="H2465" s="47">
        <f>_xlfn.XLOOKUP(Curso[[#This Row],[Tempo Progr Acum]],Controle[Tempo Esperado Acum],Controle[Data corrida],,1,1)</f>
        <v>44901</v>
      </c>
      <c r="I2465" s="44"/>
      <c r="J2465" s="48">
        <f ca="1">IF(Curso[[#This Row],[Data Prevista]]&gt;TODAY(),0,IF(Curso[[#This Row],[Data Prevista]]=TODAY(),3,2))</f>
        <v>0</v>
      </c>
      <c r="K2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5" s="53" t="str">
        <f>IF((Curso[[#This Row],[Estudado]]-7)&lt;$H$2,"",Curso[[#This Row],[Estudado]]-7)</f>
        <v/>
      </c>
      <c r="M2465" s="53" t="str">
        <f>IF((Curso[[#This Row],[Estudado]]-15)&lt;$H$2,"",Curso[[#This Row],[Estudado]]-15)</f>
        <v/>
      </c>
      <c r="N2465" s="53" t="str">
        <f>IF((Curso[[#This Row],[Estudado]]-30)&lt;$H$2,"",Curso[[#This Row],[Estudado]]-30)</f>
        <v/>
      </c>
      <c r="O2465" s="53" t="str">
        <f>IF((Curso[[#This Row],[Estudado]]-60)&lt;$H$2,"",Curso[[#This Row],[Estudado]]-60)</f>
        <v/>
      </c>
      <c r="P2465" s="53" t="str">
        <f>IF((Curso[[#This Row],[Estudado]]-120)&lt;$H$2,"",Curso[[#This Row],[Estudado]]-120)</f>
        <v/>
      </c>
      <c r="Q2465" s="48"/>
    </row>
    <row r="2466" spans="1:17" x14ac:dyDescent="0.25">
      <c r="A2466" s="44">
        <f t="shared" si="108"/>
        <v>2465</v>
      </c>
      <c r="B2466" s="44" t="s">
        <v>1560</v>
      </c>
      <c r="C2466" s="44" t="s">
        <v>1573</v>
      </c>
      <c r="D2466" s="45">
        <v>3.483796296296296E-3</v>
      </c>
      <c r="E2466" s="44"/>
      <c r="F2466" s="45">
        <f>Curso[[#This Row],[Tempo]]*$AG$4</f>
        <v>6.9090554306472174E-3</v>
      </c>
      <c r="G2466" s="46">
        <f t="shared" si="107"/>
        <v>17.057264267296571</v>
      </c>
      <c r="H2466" s="47">
        <f>_xlfn.XLOOKUP(Curso[[#This Row],[Tempo Progr Acum]],Controle[Tempo Esperado Acum],Controle[Data corrida],,1,1)</f>
        <v>44901</v>
      </c>
      <c r="I2466" s="44"/>
      <c r="J2466" s="48">
        <f ca="1">IF(Curso[[#This Row],[Data Prevista]]&gt;TODAY(),0,IF(Curso[[#This Row],[Data Prevista]]=TODAY(),3,2))</f>
        <v>0</v>
      </c>
      <c r="K2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6" s="53" t="str">
        <f>IF((Curso[[#This Row],[Estudado]]-7)&lt;$H$2,"",Curso[[#This Row],[Estudado]]-7)</f>
        <v/>
      </c>
      <c r="M2466" s="53" t="str">
        <f>IF((Curso[[#This Row],[Estudado]]-15)&lt;$H$2,"",Curso[[#This Row],[Estudado]]-15)</f>
        <v/>
      </c>
      <c r="N2466" s="53" t="str">
        <f>IF((Curso[[#This Row],[Estudado]]-30)&lt;$H$2,"",Curso[[#This Row],[Estudado]]-30)</f>
        <v/>
      </c>
      <c r="O2466" s="53" t="str">
        <f>IF((Curso[[#This Row],[Estudado]]-60)&lt;$H$2,"",Curso[[#This Row],[Estudado]]-60)</f>
        <v/>
      </c>
      <c r="P2466" s="53" t="str">
        <f>IF((Curso[[#This Row],[Estudado]]-120)&lt;$H$2,"",Curso[[#This Row],[Estudado]]-120)</f>
        <v/>
      </c>
      <c r="Q2466" s="48"/>
    </row>
    <row r="2467" spans="1:17" x14ac:dyDescent="0.25">
      <c r="A2467" s="44">
        <f t="shared" si="108"/>
        <v>2466</v>
      </c>
      <c r="B2467" s="44" t="s">
        <v>1560</v>
      </c>
      <c r="C2467" s="44" t="s">
        <v>833</v>
      </c>
      <c r="D2467" s="45">
        <v>0</v>
      </c>
      <c r="E2467" s="44" t="s">
        <v>7</v>
      </c>
      <c r="F2467" s="45">
        <f>Curso[[#This Row],[Tempo]]*$AG$4</f>
        <v>0</v>
      </c>
      <c r="G2467" s="46">
        <f t="shared" si="107"/>
        <v>17.057264267296571</v>
      </c>
      <c r="H2467" s="47">
        <f>_xlfn.XLOOKUP(Curso[[#This Row],[Tempo Progr Acum]],Controle[Tempo Esperado Acum],Controle[Data corrida],,1,1)</f>
        <v>44901</v>
      </c>
      <c r="I2467" s="44"/>
      <c r="J2467" s="48">
        <f ca="1">IF(Curso[[#This Row],[Data Prevista]]&gt;TODAY(),0,IF(Curso[[#This Row],[Data Prevista]]=TODAY(),3,2))</f>
        <v>0</v>
      </c>
      <c r="K2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7" s="53" t="str">
        <f>IF((Curso[[#This Row],[Estudado]]-7)&lt;$H$2,"",Curso[[#This Row],[Estudado]]-7)</f>
        <v/>
      </c>
      <c r="M2467" s="53" t="str">
        <f>IF((Curso[[#This Row],[Estudado]]-15)&lt;$H$2,"",Curso[[#This Row],[Estudado]]-15)</f>
        <v/>
      </c>
      <c r="N2467" s="53" t="str">
        <f>IF((Curso[[#This Row],[Estudado]]-30)&lt;$H$2,"",Curso[[#This Row],[Estudado]]-30)</f>
        <v/>
      </c>
      <c r="O2467" s="53" t="str">
        <f>IF((Curso[[#This Row],[Estudado]]-60)&lt;$H$2,"",Curso[[#This Row],[Estudado]]-60)</f>
        <v/>
      </c>
      <c r="P2467" s="53" t="str">
        <f>IF((Curso[[#This Row],[Estudado]]-120)&lt;$H$2,"",Curso[[#This Row],[Estudado]]-120)</f>
        <v/>
      </c>
      <c r="Q2467" s="48"/>
    </row>
    <row r="2468" spans="1:17" x14ac:dyDescent="0.25">
      <c r="A2468" s="44">
        <f t="shared" si="108"/>
        <v>2467</v>
      </c>
      <c r="B2468" s="44" t="s">
        <v>1560</v>
      </c>
      <c r="C2468" s="44" t="s">
        <v>39</v>
      </c>
      <c r="D2468" s="45">
        <v>0</v>
      </c>
      <c r="E2468" s="44" t="s">
        <v>7</v>
      </c>
      <c r="F2468" s="45">
        <f>Curso[[#This Row],[Tempo]]*$AG$4</f>
        <v>0</v>
      </c>
      <c r="G2468" s="46">
        <f t="shared" si="107"/>
        <v>17.057264267296571</v>
      </c>
      <c r="H2468" s="47">
        <f>_xlfn.XLOOKUP(Curso[[#This Row],[Tempo Progr Acum]],Controle[Tempo Esperado Acum],Controle[Data corrida],,1,1)</f>
        <v>44901</v>
      </c>
      <c r="I2468" s="44"/>
      <c r="J2468" s="48">
        <f ca="1">IF(Curso[[#This Row],[Data Prevista]]&gt;TODAY(),0,IF(Curso[[#This Row],[Data Prevista]]=TODAY(),3,2))</f>
        <v>0</v>
      </c>
      <c r="K2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8" s="53" t="str">
        <f>IF((Curso[[#This Row],[Estudado]]-7)&lt;$H$2,"",Curso[[#This Row],[Estudado]]-7)</f>
        <v/>
      </c>
      <c r="M2468" s="53" t="str">
        <f>IF((Curso[[#This Row],[Estudado]]-15)&lt;$H$2,"",Curso[[#This Row],[Estudado]]-15)</f>
        <v/>
      </c>
      <c r="N2468" s="53" t="str">
        <f>IF((Curso[[#This Row],[Estudado]]-30)&lt;$H$2,"",Curso[[#This Row],[Estudado]]-30)</f>
        <v/>
      </c>
      <c r="O2468" s="53" t="str">
        <f>IF((Curso[[#This Row],[Estudado]]-60)&lt;$H$2,"",Curso[[#This Row],[Estudado]]-60)</f>
        <v/>
      </c>
      <c r="P2468" s="53" t="str">
        <f>IF((Curso[[#This Row],[Estudado]]-120)&lt;$H$2,"",Curso[[#This Row],[Estudado]]-120)</f>
        <v/>
      </c>
      <c r="Q2468" s="48"/>
    </row>
    <row r="2469" spans="1:17" x14ac:dyDescent="0.25">
      <c r="A2469" s="44">
        <f t="shared" si="108"/>
        <v>2468</v>
      </c>
      <c r="B2469" s="44" t="s">
        <v>1560</v>
      </c>
      <c r="C2469" s="44" t="s">
        <v>41</v>
      </c>
      <c r="D2469" s="45">
        <v>0</v>
      </c>
      <c r="E2469" s="44" t="s">
        <v>7</v>
      </c>
      <c r="F2469" s="45">
        <f>Curso[[#This Row],[Tempo]]*$AG$4</f>
        <v>0</v>
      </c>
      <c r="G2469" s="46">
        <f t="shared" si="107"/>
        <v>17.057264267296571</v>
      </c>
      <c r="H2469" s="47">
        <f>_xlfn.XLOOKUP(Curso[[#This Row],[Tempo Progr Acum]],Controle[Tempo Esperado Acum],Controle[Data corrida],,1,1)</f>
        <v>44901</v>
      </c>
      <c r="I2469" s="44"/>
      <c r="J2469" s="48">
        <f ca="1">IF(Curso[[#This Row],[Data Prevista]]&gt;TODAY(),0,IF(Curso[[#This Row],[Data Prevista]]=TODAY(),3,2))</f>
        <v>0</v>
      </c>
      <c r="K2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9" s="53" t="str">
        <f>IF((Curso[[#This Row],[Estudado]]-7)&lt;$H$2,"",Curso[[#This Row],[Estudado]]-7)</f>
        <v/>
      </c>
      <c r="M2469" s="53" t="str">
        <f>IF((Curso[[#This Row],[Estudado]]-15)&lt;$H$2,"",Curso[[#This Row],[Estudado]]-15)</f>
        <v/>
      </c>
      <c r="N2469" s="53" t="str">
        <f>IF((Curso[[#This Row],[Estudado]]-30)&lt;$H$2,"",Curso[[#This Row],[Estudado]]-30)</f>
        <v/>
      </c>
      <c r="O2469" s="53" t="str">
        <f>IF((Curso[[#This Row],[Estudado]]-60)&lt;$H$2,"",Curso[[#This Row],[Estudado]]-60)</f>
        <v/>
      </c>
      <c r="P2469" s="53" t="str">
        <f>IF((Curso[[#This Row],[Estudado]]-120)&lt;$H$2,"",Curso[[#This Row],[Estudado]]-120)</f>
        <v/>
      </c>
      <c r="Q2469" s="48"/>
    </row>
    <row r="2470" spans="1:17" x14ac:dyDescent="0.25">
      <c r="A2470" s="44">
        <f t="shared" si="108"/>
        <v>2469</v>
      </c>
      <c r="B2470" s="44" t="s">
        <v>1560</v>
      </c>
      <c r="C2470" s="44" t="s">
        <v>42</v>
      </c>
      <c r="D2470" s="45">
        <v>5.5555555555555556E-4</v>
      </c>
      <c r="E2470" s="44"/>
      <c r="F2470" s="45">
        <f>Curso[[#This Row],[Tempo]]*$AG$4</f>
        <v>1.1017762812992242E-3</v>
      </c>
      <c r="G2470" s="46">
        <f t="shared" si="107"/>
        <v>17.05836604357787</v>
      </c>
      <c r="H2470" s="47">
        <f>_xlfn.XLOOKUP(Curso[[#This Row],[Tempo Progr Acum]],Controle[Tempo Esperado Acum],Controle[Data corrida],,1,1)</f>
        <v>44901</v>
      </c>
      <c r="I2470" s="44"/>
      <c r="J2470" s="48">
        <f ca="1">IF(Curso[[#This Row],[Data Prevista]]&gt;TODAY(),0,IF(Curso[[#This Row],[Data Prevista]]=TODAY(),3,2))</f>
        <v>0</v>
      </c>
      <c r="K2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0" s="53" t="str">
        <f>IF((Curso[[#This Row],[Estudado]]-7)&lt;$H$2,"",Curso[[#This Row],[Estudado]]-7)</f>
        <v/>
      </c>
      <c r="M2470" s="53" t="str">
        <f>IF((Curso[[#This Row],[Estudado]]-15)&lt;$H$2,"",Curso[[#This Row],[Estudado]]-15)</f>
        <v/>
      </c>
      <c r="N2470" s="53" t="str">
        <f>IF((Curso[[#This Row],[Estudado]]-30)&lt;$H$2,"",Curso[[#This Row],[Estudado]]-30)</f>
        <v/>
      </c>
      <c r="O2470" s="53" t="str">
        <f>IF((Curso[[#This Row],[Estudado]]-60)&lt;$H$2,"",Curso[[#This Row],[Estudado]]-60)</f>
        <v/>
      </c>
      <c r="P2470" s="53" t="str">
        <f>IF((Curso[[#This Row],[Estudado]]-120)&lt;$H$2,"",Curso[[#This Row],[Estudado]]-120)</f>
        <v/>
      </c>
      <c r="Q2470" s="48"/>
    </row>
    <row r="2471" spans="1:17" x14ac:dyDescent="0.25">
      <c r="A2471" s="44">
        <f t="shared" si="108"/>
        <v>2470</v>
      </c>
      <c r="B2471" s="44" t="s">
        <v>1560</v>
      </c>
      <c r="C2471" s="44" t="s">
        <v>1574</v>
      </c>
      <c r="D2471" s="45">
        <v>4.4328703703703709E-3</v>
      </c>
      <c r="E2471" s="44"/>
      <c r="F2471" s="45">
        <f>Curso[[#This Row],[Tempo]]*$AG$4</f>
        <v>8.7912565778667275E-3</v>
      </c>
      <c r="G2471" s="46">
        <f t="shared" si="107"/>
        <v>17.067157300155735</v>
      </c>
      <c r="H2471" s="47">
        <f>_xlfn.XLOOKUP(Curso[[#This Row],[Tempo Progr Acum]],Controle[Tempo Esperado Acum],Controle[Data corrida],,1,1)</f>
        <v>44901</v>
      </c>
      <c r="I2471" s="44"/>
      <c r="J2471" s="48">
        <f ca="1">IF(Curso[[#This Row],[Data Prevista]]&gt;TODAY(),0,IF(Curso[[#This Row],[Data Prevista]]=TODAY(),3,2))</f>
        <v>0</v>
      </c>
      <c r="K2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1" s="53" t="str">
        <f>IF((Curso[[#This Row],[Estudado]]-7)&lt;$H$2,"",Curso[[#This Row],[Estudado]]-7)</f>
        <v/>
      </c>
      <c r="M2471" s="53" t="str">
        <f>IF((Curso[[#This Row],[Estudado]]-15)&lt;$H$2,"",Curso[[#This Row],[Estudado]]-15)</f>
        <v/>
      </c>
      <c r="N2471" s="53" t="str">
        <f>IF((Curso[[#This Row],[Estudado]]-30)&lt;$H$2,"",Curso[[#This Row],[Estudado]]-30)</f>
        <v/>
      </c>
      <c r="O2471" s="53" t="str">
        <f>IF((Curso[[#This Row],[Estudado]]-60)&lt;$H$2,"",Curso[[#This Row],[Estudado]]-60)</f>
        <v/>
      </c>
      <c r="P2471" s="53" t="str">
        <f>IF((Curso[[#This Row],[Estudado]]-120)&lt;$H$2,"",Curso[[#This Row],[Estudado]]-120)</f>
        <v/>
      </c>
      <c r="Q2471" s="48"/>
    </row>
    <row r="2472" spans="1:17" x14ac:dyDescent="0.25">
      <c r="A2472" s="44">
        <f t="shared" si="108"/>
        <v>2471</v>
      </c>
      <c r="B2472" s="44" t="s">
        <v>1560</v>
      </c>
      <c r="C2472" s="44" t="s">
        <v>1575</v>
      </c>
      <c r="D2472" s="45">
        <v>4.108796296296297E-3</v>
      </c>
      <c r="E2472" s="44"/>
      <c r="F2472" s="45">
        <f>Curso[[#This Row],[Tempo]]*$AG$4</f>
        <v>8.1485537471088464E-3</v>
      </c>
      <c r="G2472" s="46">
        <f t="shared" si="107"/>
        <v>17.075305853902844</v>
      </c>
      <c r="H2472" s="47">
        <f>_xlfn.XLOOKUP(Curso[[#This Row],[Tempo Progr Acum]],Controle[Tempo Esperado Acum],Controle[Data corrida],,1,1)</f>
        <v>44901</v>
      </c>
      <c r="I2472" s="44"/>
      <c r="J2472" s="48">
        <f ca="1">IF(Curso[[#This Row],[Data Prevista]]&gt;TODAY(),0,IF(Curso[[#This Row],[Data Prevista]]=TODAY(),3,2))</f>
        <v>0</v>
      </c>
      <c r="K2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2" s="53" t="str">
        <f>IF((Curso[[#This Row],[Estudado]]-7)&lt;$H$2,"",Curso[[#This Row],[Estudado]]-7)</f>
        <v/>
      </c>
      <c r="M2472" s="53" t="str">
        <f>IF((Curso[[#This Row],[Estudado]]-15)&lt;$H$2,"",Curso[[#This Row],[Estudado]]-15)</f>
        <v/>
      </c>
      <c r="N2472" s="53" t="str">
        <f>IF((Curso[[#This Row],[Estudado]]-30)&lt;$H$2,"",Curso[[#This Row],[Estudado]]-30)</f>
        <v/>
      </c>
      <c r="O2472" s="53" t="str">
        <f>IF((Curso[[#This Row],[Estudado]]-60)&lt;$H$2,"",Curso[[#This Row],[Estudado]]-60)</f>
        <v/>
      </c>
      <c r="P2472" s="53" t="str">
        <f>IF((Curso[[#This Row],[Estudado]]-120)&lt;$H$2,"",Curso[[#This Row],[Estudado]]-120)</f>
        <v/>
      </c>
      <c r="Q2472" s="48"/>
    </row>
    <row r="2473" spans="1:17" x14ac:dyDescent="0.25">
      <c r="A2473" s="44">
        <f t="shared" si="108"/>
        <v>2472</v>
      </c>
      <c r="B2473" s="44" t="s">
        <v>1560</v>
      </c>
      <c r="C2473" s="44" t="s">
        <v>1576</v>
      </c>
      <c r="D2473" s="45">
        <v>2.9513888888888888E-3</v>
      </c>
      <c r="E2473" s="44"/>
      <c r="F2473" s="45">
        <f>Curso[[#This Row],[Tempo]]*$AG$4</f>
        <v>5.8531864944021284E-3</v>
      </c>
      <c r="G2473" s="46">
        <f t="shared" si="107"/>
        <v>17.081159040397246</v>
      </c>
      <c r="H2473" s="47">
        <f>_xlfn.XLOOKUP(Curso[[#This Row],[Tempo Progr Acum]],Controle[Tempo Esperado Acum],Controle[Data corrida],,1,1)</f>
        <v>44901</v>
      </c>
      <c r="I2473" s="44"/>
      <c r="J2473" s="48">
        <f ca="1">IF(Curso[[#This Row],[Data Prevista]]&gt;TODAY(),0,IF(Curso[[#This Row],[Data Prevista]]=TODAY(),3,2))</f>
        <v>0</v>
      </c>
      <c r="K2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3" s="53" t="str">
        <f>IF((Curso[[#This Row],[Estudado]]-7)&lt;$H$2,"",Curso[[#This Row],[Estudado]]-7)</f>
        <v/>
      </c>
      <c r="M2473" s="53" t="str">
        <f>IF((Curso[[#This Row],[Estudado]]-15)&lt;$H$2,"",Curso[[#This Row],[Estudado]]-15)</f>
        <v/>
      </c>
      <c r="N2473" s="53" t="str">
        <f>IF((Curso[[#This Row],[Estudado]]-30)&lt;$H$2,"",Curso[[#This Row],[Estudado]]-30)</f>
        <v/>
      </c>
      <c r="O2473" s="53" t="str">
        <f>IF((Curso[[#This Row],[Estudado]]-60)&lt;$H$2,"",Curso[[#This Row],[Estudado]]-60)</f>
        <v/>
      </c>
      <c r="P2473" s="53" t="str">
        <f>IF((Curso[[#This Row],[Estudado]]-120)&lt;$H$2,"",Curso[[#This Row],[Estudado]]-120)</f>
        <v/>
      </c>
      <c r="Q2473" s="48"/>
    </row>
    <row r="2474" spans="1:17" x14ac:dyDescent="0.25">
      <c r="A2474" s="44">
        <f t="shared" si="108"/>
        <v>2473</v>
      </c>
      <c r="B2474" s="44" t="s">
        <v>1560</v>
      </c>
      <c r="C2474" s="44" t="s">
        <v>1577</v>
      </c>
      <c r="D2474" s="45">
        <v>3.9583333333333337E-3</v>
      </c>
      <c r="E2474" s="44"/>
      <c r="F2474" s="45">
        <f>Curso[[#This Row],[Tempo]]*$AG$4</f>
        <v>7.850156004256972E-3</v>
      </c>
      <c r="G2474" s="46">
        <f t="shared" si="107"/>
        <v>17.089009196401502</v>
      </c>
      <c r="H2474" s="47">
        <f>_xlfn.XLOOKUP(Curso[[#This Row],[Tempo Progr Acum]],Controle[Tempo Esperado Acum],Controle[Data corrida],,1,1)</f>
        <v>44902</v>
      </c>
      <c r="I2474" s="44"/>
      <c r="J2474" s="48">
        <f ca="1">IF(Curso[[#This Row],[Data Prevista]]&gt;TODAY(),0,IF(Curso[[#This Row],[Data Prevista]]=TODAY(),3,2))</f>
        <v>0</v>
      </c>
      <c r="K2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4" s="53" t="str">
        <f>IF((Curso[[#This Row],[Estudado]]-7)&lt;$H$2,"",Curso[[#This Row],[Estudado]]-7)</f>
        <v/>
      </c>
      <c r="M2474" s="53" t="str">
        <f>IF((Curso[[#This Row],[Estudado]]-15)&lt;$H$2,"",Curso[[#This Row],[Estudado]]-15)</f>
        <v/>
      </c>
      <c r="N2474" s="53" t="str">
        <f>IF((Curso[[#This Row],[Estudado]]-30)&lt;$H$2,"",Curso[[#This Row],[Estudado]]-30)</f>
        <v/>
      </c>
      <c r="O2474" s="53" t="str">
        <f>IF((Curso[[#This Row],[Estudado]]-60)&lt;$H$2,"",Curso[[#This Row],[Estudado]]-60)</f>
        <v/>
      </c>
      <c r="P2474" s="53" t="str">
        <f>IF((Curso[[#This Row],[Estudado]]-120)&lt;$H$2,"",Curso[[#This Row],[Estudado]]-120)</f>
        <v/>
      </c>
      <c r="Q2474" s="48"/>
    </row>
    <row r="2475" spans="1:17" x14ac:dyDescent="0.25">
      <c r="A2475" s="44">
        <f t="shared" si="108"/>
        <v>2474</v>
      </c>
      <c r="B2475" s="44" t="s">
        <v>1560</v>
      </c>
      <c r="C2475" s="44" t="s">
        <v>1578</v>
      </c>
      <c r="D2475" s="45">
        <v>3.6342592592592594E-3</v>
      </c>
      <c r="E2475" s="44"/>
      <c r="F2475" s="45">
        <f>Curso[[#This Row],[Tempo]]*$AG$4</f>
        <v>7.2074531734990918E-3</v>
      </c>
      <c r="G2475" s="46">
        <f t="shared" si="107"/>
        <v>17.096216649575002</v>
      </c>
      <c r="H2475" s="47">
        <f>_xlfn.XLOOKUP(Curso[[#This Row],[Tempo Progr Acum]],Controle[Tempo Esperado Acum],Controle[Data corrida],,1,1)</f>
        <v>44902</v>
      </c>
      <c r="I2475" s="44"/>
      <c r="J2475" s="48">
        <f ca="1">IF(Curso[[#This Row],[Data Prevista]]&gt;TODAY(),0,IF(Curso[[#This Row],[Data Prevista]]=TODAY(),3,2))</f>
        <v>0</v>
      </c>
      <c r="K2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5" s="53" t="str">
        <f>IF((Curso[[#This Row],[Estudado]]-7)&lt;$H$2,"",Curso[[#This Row],[Estudado]]-7)</f>
        <v/>
      </c>
      <c r="M2475" s="53" t="str">
        <f>IF((Curso[[#This Row],[Estudado]]-15)&lt;$H$2,"",Curso[[#This Row],[Estudado]]-15)</f>
        <v/>
      </c>
      <c r="N2475" s="53" t="str">
        <f>IF((Curso[[#This Row],[Estudado]]-30)&lt;$H$2,"",Curso[[#This Row],[Estudado]]-30)</f>
        <v/>
      </c>
      <c r="O2475" s="53" t="str">
        <f>IF((Curso[[#This Row],[Estudado]]-60)&lt;$H$2,"",Curso[[#This Row],[Estudado]]-60)</f>
        <v/>
      </c>
      <c r="P2475" s="53" t="str">
        <f>IF((Curso[[#This Row],[Estudado]]-120)&lt;$H$2,"",Curso[[#This Row],[Estudado]]-120)</f>
        <v/>
      </c>
      <c r="Q2475" s="48"/>
    </row>
    <row r="2476" spans="1:17" x14ac:dyDescent="0.25">
      <c r="A2476" s="44">
        <f t="shared" si="108"/>
        <v>2475</v>
      </c>
      <c r="B2476" s="44" t="s">
        <v>1560</v>
      </c>
      <c r="C2476" s="44" t="s">
        <v>1579</v>
      </c>
      <c r="D2476" s="45">
        <v>3.2754629629629631E-3</v>
      </c>
      <c r="E2476" s="44"/>
      <c r="F2476" s="45">
        <f>Curso[[#This Row],[Tempo]]*$AG$4</f>
        <v>6.4958893251600095E-3</v>
      </c>
      <c r="G2476" s="46">
        <f t="shared" si="107"/>
        <v>17.10271253890016</v>
      </c>
      <c r="H2476" s="47">
        <f>_xlfn.XLOOKUP(Curso[[#This Row],[Tempo Progr Acum]],Controle[Tempo Esperado Acum],Controle[Data corrida],,1,1)</f>
        <v>44902</v>
      </c>
      <c r="I2476" s="44"/>
      <c r="J2476" s="48">
        <f ca="1">IF(Curso[[#This Row],[Data Prevista]]&gt;TODAY(),0,IF(Curso[[#This Row],[Data Prevista]]=TODAY(),3,2))</f>
        <v>0</v>
      </c>
      <c r="K2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6" s="53" t="str">
        <f>IF((Curso[[#This Row],[Estudado]]-7)&lt;$H$2,"",Curso[[#This Row],[Estudado]]-7)</f>
        <v/>
      </c>
      <c r="M2476" s="53" t="str">
        <f>IF((Curso[[#This Row],[Estudado]]-15)&lt;$H$2,"",Curso[[#This Row],[Estudado]]-15)</f>
        <v/>
      </c>
      <c r="N2476" s="53" t="str">
        <f>IF((Curso[[#This Row],[Estudado]]-30)&lt;$H$2,"",Curso[[#This Row],[Estudado]]-30)</f>
        <v/>
      </c>
      <c r="O2476" s="53" t="str">
        <f>IF((Curso[[#This Row],[Estudado]]-60)&lt;$H$2,"",Curso[[#This Row],[Estudado]]-60)</f>
        <v/>
      </c>
      <c r="P2476" s="53" t="str">
        <f>IF((Curso[[#This Row],[Estudado]]-120)&lt;$H$2,"",Curso[[#This Row],[Estudado]]-120)</f>
        <v/>
      </c>
      <c r="Q2476" s="48"/>
    </row>
    <row r="2477" spans="1:17" x14ac:dyDescent="0.25">
      <c r="A2477" s="44">
        <f t="shared" si="108"/>
        <v>2476</v>
      </c>
      <c r="B2477" s="44" t="s">
        <v>1560</v>
      </c>
      <c r="C2477" s="44" t="s">
        <v>1580</v>
      </c>
      <c r="D2477" s="45">
        <v>2.5115740740740741E-3</v>
      </c>
      <c r="E2477" s="44"/>
      <c r="F2477" s="45">
        <f>Curso[[#This Row],[Tempo]]*$AG$4</f>
        <v>4.9809469383735759E-3</v>
      </c>
      <c r="G2477" s="46">
        <f t="shared" si="107"/>
        <v>17.107693485838535</v>
      </c>
      <c r="H2477" s="47">
        <f>_xlfn.XLOOKUP(Curso[[#This Row],[Tempo Progr Acum]],Controle[Tempo Esperado Acum],Controle[Data corrida],,1,1)</f>
        <v>44902</v>
      </c>
      <c r="I2477" s="44"/>
      <c r="J2477" s="48">
        <f ca="1">IF(Curso[[#This Row],[Data Prevista]]&gt;TODAY(),0,IF(Curso[[#This Row],[Data Prevista]]=TODAY(),3,2))</f>
        <v>0</v>
      </c>
      <c r="K2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7" s="53" t="str">
        <f>IF((Curso[[#This Row],[Estudado]]-7)&lt;$H$2,"",Curso[[#This Row],[Estudado]]-7)</f>
        <v/>
      </c>
      <c r="M2477" s="53" t="str">
        <f>IF((Curso[[#This Row],[Estudado]]-15)&lt;$H$2,"",Curso[[#This Row],[Estudado]]-15)</f>
        <v/>
      </c>
      <c r="N2477" s="53" t="str">
        <f>IF((Curso[[#This Row],[Estudado]]-30)&lt;$H$2,"",Curso[[#This Row],[Estudado]]-30)</f>
        <v/>
      </c>
      <c r="O2477" s="53" t="str">
        <f>IF((Curso[[#This Row],[Estudado]]-60)&lt;$H$2,"",Curso[[#This Row],[Estudado]]-60)</f>
        <v/>
      </c>
      <c r="P2477" s="53" t="str">
        <f>IF((Curso[[#This Row],[Estudado]]-120)&lt;$H$2,"",Curso[[#This Row],[Estudado]]-120)</f>
        <v/>
      </c>
      <c r="Q2477" s="48"/>
    </row>
    <row r="2478" spans="1:17" x14ac:dyDescent="0.25">
      <c r="A2478" s="44">
        <f t="shared" si="108"/>
        <v>2477</v>
      </c>
      <c r="B2478" s="44" t="s">
        <v>1560</v>
      </c>
      <c r="C2478" s="44" t="s">
        <v>1581</v>
      </c>
      <c r="D2478" s="45">
        <v>0</v>
      </c>
      <c r="E2478" s="44" t="s">
        <v>7</v>
      </c>
      <c r="F2478" s="45">
        <f>Curso[[#This Row],[Tempo]]*$AG$4</f>
        <v>0</v>
      </c>
      <c r="G2478" s="46">
        <f t="shared" si="107"/>
        <v>17.107693485838535</v>
      </c>
      <c r="H2478" s="47">
        <f>_xlfn.XLOOKUP(Curso[[#This Row],[Tempo Progr Acum]],Controle[Tempo Esperado Acum],Controle[Data corrida],,1,1)</f>
        <v>44902</v>
      </c>
      <c r="I2478" s="44"/>
      <c r="J2478" s="48">
        <f ca="1">IF(Curso[[#This Row],[Data Prevista]]&gt;TODAY(),0,IF(Curso[[#This Row],[Data Prevista]]=TODAY(),3,2))</f>
        <v>0</v>
      </c>
      <c r="K2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8" s="53" t="str">
        <f>IF((Curso[[#This Row],[Estudado]]-7)&lt;$H$2,"",Curso[[#This Row],[Estudado]]-7)</f>
        <v/>
      </c>
      <c r="M2478" s="53" t="str">
        <f>IF((Curso[[#This Row],[Estudado]]-15)&lt;$H$2,"",Curso[[#This Row],[Estudado]]-15)</f>
        <v/>
      </c>
      <c r="N2478" s="53" t="str">
        <f>IF((Curso[[#This Row],[Estudado]]-30)&lt;$H$2,"",Curso[[#This Row],[Estudado]]-30)</f>
        <v/>
      </c>
      <c r="O2478" s="53" t="str">
        <f>IF((Curso[[#This Row],[Estudado]]-60)&lt;$H$2,"",Curso[[#This Row],[Estudado]]-60)</f>
        <v/>
      </c>
      <c r="P2478" s="53" t="str">
        <f>IF((Curso[[#This Row],[Estudado]]-120)&lt;$H$2,"",Curso[[#This Row],[Estudado]]-120)</f>
        <v/>
      </c>
      <c r="Q2478" s="48"/>
    </row>
    <row r="2479" spans="1:17" x14ac:dyDescent="0.25">
      <c r="A2479" s="44">
        <f t="shared" si="108"/>
        <v>2478</v>
      </c>
      <c r="B2479" s="44" t="s">
        <v>1560</v>
      </c>
      <c r="C2479" s="44" t="s">
        <v>1582</v>
      </c>
      <c r="D2479" s="45">
        <v>0</v>
      </c>
      <c r="E2479" s="44" t="s">
        <v>7</v>
      </c>
      <c r="F2479" s="45">
        <f>Curso[[#This Row],[Tempo]]*$AG$4</f>
        <v>0</v>
      </c>
      <c r="G2479" s="46">
        <f t="shared" si="107"/>
        <v>17.107693485838535</v>
      </c>
      <c r="H2479" s="47">
        <f>_xlfn.XLOOKUP(Curso[[#This Row],[Tempo Progr Acum]],Controle[Tempo Esperado Acum],Controle[Data corrida],,1,1)</f>
        <v>44902</v>
      </c>
      <c r="I2479" s="44"/>
      <c r="J2479" s="48">
        <f ca="1">IF(Curso[[#This Row],[Data Prevista]]&gt;TODAY(),0,IF(Curso[[#This Row],[Data Prevista]]=TODAY(),3,2))</f>
        <v>0</v>
      </c>
      <c r="K2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9" s="53" t="str">
        <f>IF((Curso[[#This Row],[Estudado]]-7)&lt;$H$2,"",Curso[[#This Row],[Estudado]]-7)</f>
        <v/>
      </c>
      <c r="M2479" s="53" t="str">
        <f>IF((Curso[[#This Row],[Estudado]]-15)&lt;$H$2,"",Curso[[#This Row],[Estudado]]-15)</f>
        <v/>
      </c>
      <c r="N2479" s="53" t="str">
        <f>IF((Curso[[#This Row],[Estudado]]-30)&lt;$H$2,"",Curso[[#This Row],[Estudado]]-30)</f>
        <v/>
      </c>
      <c r="O2479" s="53" t="str">
        <f>IF((Curso[[#This Row],[Estudado]]-60)&lt;$H$2,"",Curso[[#This Row],[Estudado]]-60)</f>
        <v/>
      </c>
      <c r="P2479" s="53" t="str">
        <f>IF((Curso[[#This Row],[Estudado]]-120)&lt;$H$2,"",Curso[[#This Row],[Estudado]]-120)</f>
        <v/>
      </c>
      <c r="Q2479" s="48"/>
    </row>
    <row r="2480" spans="1:17" x14ac:dyDescent="0.25">
      <c r="A2480" s="44">
        <f t="shared" si="108"/>
        <v>2479</v>
      </c>
      <c r="B2480" s="44" t="s">
        <v>1560</v>
      </c>
      <c r="C2480" s="44" t="s">
        <v>1583</v>
      </c>
      <c r="D2480" s="45">
        <v>0</v>
      </c>
      <c r="E2480" s="44" t="s">
        <v>7</v>
      </c>
      <c r="F2480" s="45">
        <f>Curso[[#This Row],[Tempo]]*$AG$4</f>
        <v>0</v>
      </c>
      <c r="G2480" s="46">
        <f t="shared" si="107"/>
        <v>17.107693485838535</v>
      </c>
      <c r="H2480" s="47">
        <f>_xlfn.XLOOKUP(Curso[[#This Row],[Tempo Progr Acum]],Controle[Tempo Esperado Acum],Controle[Data corrida],,1,1)</f>
        <v>44902</v>
      </c>
      <c r="I2480" s="44"/>
      <c r="J2480" s="48">
        <f ca="1">IF(Curso[[#This Row],[Data Prevista]]&gt;TODAY(),0,IF(Curso[[#This Row],[Data Prevista]]=TODAY(),3,2))</f>
        <v>0</v>
      </c>
      <c r="K2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0" s="53" t="str">
        <f>IF((Curso[[#This Row],[Estudado]]-7)&lt;$H$2,"",Curso[[#This Row],[Estudado]]-7)</f>
        <v/>
      </c>
      <c r="M2480" s="53" t="str">
        <f>IF((Curso[[#This Row],[Estudado]]-15)&lt;$H$2,"",Curso[[#This Row],[Estudado]]-15)</f>
        <v/>
      </c>
      <c r="N2480" s="53" t="str">
        <f>IF((Curso[[#This Row],[Estudado]]-30)&lt;$H$2,"",Curso[[#This Row],[Estudado]]-30)</f>
        <v/>
      </c>
      <c r="O2480" s="53" t="str">
        <f>IF((Curso[[#This Row],[Estudado]]-60)&lt;$H$2,"",Curso[[#This Row],[Estudado]]-60)</f>
        <v/>
      </c>
      <c r="P2480" s="53" t="str">
        <f>IF((Curso[[#This Row],[Estudado]]-120)&lt;$H$2,"",Curso[[#This Row],[Estudado]]-120)</f>
        <v/>
      </c>
      <c r="Q2480" s="48"/>
    </row>
    <row r="2481" spans="1:17" x14ac:dyDescent="0.25">
      <c r="A2481" s="44">
        <f t="shared" si="108"/>
        <v>2480</v>
      </c>
      <c r="B2481" s="44" t="s">
        <v>1560</v>
      </c>
      <c r="C2481" s="44" t="s">
        <v>1584</v>
      </c>
      <c r="D2481" s="45">
        <v>3.7152777777777774E-3</v>
      </c>
      <c r="E2481" s="44"/>
      <c r="F2481" s="45">
        <f>Curso[[#This Row],[Tempo]]*$AG$4</f>
        <v>7.3681288811885612E-3</v>
      </c>
      <c r="G2481" s="46">
        <f t="shared" si="107"/>
        <v>17.115061614719725</v>
      </c>
      <c r="H2481" s="47">
        <f>_xlfn.XLOOKUP(Curso[[#This Row],[Tempo Progr Acum]],Controle[Tempo Esperado Acum],Controle[Data corrida],,1,1)</f>
        <v>44902</v>
      </c>
      <c r="I2481" s="44"/>
      <c r="J2481" s="48">
        <f ca="1">IF(Curso[[#This Row],[Data Prevista]]&gt;TODAY(),0,IF(Curso[[#This Row],[Data Prevista]]=TODAY(),3,2))</f>
        <v>0</v>
      </c>
      <c r="K2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1" s="53" t="str">
        <f>IF((Curso[[#This Row],[Estudado]]-7)&lt;$H$2,"",Curso[[#This Row],[Estudado]]-7)</f>
        <v/>
      </c>
      <c r="M2481" s="53" t="str">
        <f>IF((Curso[[#This Row],[Estudado]]-15)&lt;$H$2,"",Curso[[#This Row],[Estudado]]-15)</f>
        <v/>
      </c>
      <c r="N2481" s="53" t="str">
        <f>IF((Curso[[#This Row],[Estudado]]-30)&lt;$H$2,"",Curso[[#This Row],[Estudado]]-30)</f>
        <v/>
      </c>
      <c r="O2481" s="53" t="str">
        <f>IF((Curso[[#This Row],[Estudado]]-60)&lt;$H$2,"",Curso[[#This Row],[Estudado]]-60)</f>
        <v/>
      </c>
      <c r="P2481" s="53" t="str">
        <f>IF((Curso[[#This Row],[Estudado]]-120)&lt;$H$2,"",Curso[[#This Row],[Estudado]]-120)</f>
        <v/>
      </c>
      <c r="Q2481" s="48"/>
    </row>
    <row r="2482" spans="1:17" x14ac:dyDescent="0.25">
      <c r="A2482" s="44">
        <f t="shared" si="108"/>
        <v>2481</v>
      </c>
      <c r="B2482" s="44" t="s">
        <v>1560</v>
      </c>
      <c r="C2482" s="44" t="s">
        <v>1585</v>
      </c>
      <c r="D2482" s="45">
        <v>2.1180555555555553E-3</v>
      </c>
      <c r="E2482" s="44"/>
      <c r="F2482" s="45">
        <f>Curso[[#This Row],[Tempo]]*$AG$4</f>
        <v>4.2005220724532916E-3</v>
      </c>
      <c r="G2482" s="46">
        <f t="shared" si="107"/>
        <v>17.119262136792177</v>
      </c>
      <c r="H2482" s="47">
        <f>_xlfn.XLOOKUP(Curso[[#This Row],[Tempo Progr Acum]],Controle[Tempo Esperado Acum],Controle[Data corrida],,1,1)</f>
        <v>44902</v>
      </c>
      <c r="I2482" s="44"/>
      <c r="J2482" s="48">
        <f ca="1">IF(Curso[[#This Row],[Data Prevista]]&gt;TODAY(),0,IF(Curso[[#This Row],[Data Prevista]]=TODAY(),3,2))</f>
        <v>0</v>
      </c>
      <c r="K2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2" s="53" t="str">
        <f>IF((Curso[[#This Row],[Estudado]]-7)&lt;$H$2,"",Curso[[#This Row],[Estudado]]-7)</f>
        <v/>
      </c>
      <c r="M2482" s="53" t="str">
        <f>IF((Curso[[#This Row],[Estudado]]-15)&lt;$H$2,"",Curso[[#This Row],[Estudado]]-15)</f>
        <v/>
      </c>
      <c r="N2482" s="53" t="str">
        <f>IF((Curso[[#This Row],[Estudado]]-30)&lt;$H$2,"",Curso[[#This Row],[Estudado]]-30)</f>
        <v/>
      </c>
      <c r="O2482" s="53" t="str">
        <f>IF((Curso[[#This Row],[Estudado]]-60)&lt;$H$2,"",Curso[[#This Row],[Estudado]]-60)</f>
        <v/>
      </c>
      <c r="P2482" s="53" t="str">
        <f>IF((Curso[[#This Row],[Estudado]]-120)&lt;$H$2,"",Curso[[#This Row],[Estudado]]-120)</f>
        <v/>
      </c>
      <c r="Q2482" s="48"/>
    </row>
    <row r="2483" spans="1:17" x14ac:dyDescent="0.25">
      <c r="A2483" s="44">
        <f t="shared" si="108"/>
        <v>2482</v>
      </c>
      <c r="B2483" s="44" t="s">
        <v>1560</v>
      </c>
      <c r="C2483" s="44" t="s">
        <v>1586</v>
      </c>
      <c r="D2483" s="45">
        <v>2.0833333333333333E-3</v>
      </c>
      <c r="E2483" s="44"/>
      <c r="F2483" s="45">
        <f>Curso[[#This Row],[Tempo]]*$AG$4</f>
        <v>4.1316610548720904E-3</v>
      </c>
      <c r="G2483" s="46">
        <f t="shared" si="107"/>
        <v>17.123393797847047</v>
      </c>
      <c r="H2483" s="47">
        <f>_xlfn.XLOOKUP(Curso[[#This Row],[Tempo Progr Acum]],Controle[Tempo Esperado Acum],Controle[Data corrida],,1,1)</f>
        <v>44902</v>
      </c>
      <c r="I2483" s="44"/>
      <c r="J2483" s="48">
        <f ca="1">IF(Curso[[#This Row],[Data Prevista]]&gt;TODAY(),0,IF(Curso[[#This Row],[Data Prevista]]=TODAY(),3,2))</f>
        <v>0</v>
      </c>
      <c r="K2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3" s="53" t="str">
        <f>IF((Curso[[#This Row],[Estudado]]-7)&lt;$H$2,"",Curso[[#This Row],[Estudado]]-7)</f>
        <v/>
      </c>
      <c r="M2483" s="53" t="str">
        <f>IF((Curso[[#This Row],[Estudado]]-15)&lt;$H$2,"",Curso[[#This Row],[Estudado]]-15)</f>
        <v/>
      </c>
      <c r="N2483" s="53" t="str">
        <f>IF((Curso[[#This Row],[Estudado]]-30)&lt;$H$2,"",Curso[[#This Row],[Estudado]]-30)</f>
        <v/>
      </c>
      <c r="O2483" s="53" t="str">
        <f>IF((Curso[[#This Row],[Estudado]]-60)&lt;$H$2,"",Curso[[#This Row],[Estudado]]-60)</f>
        <v/>
      </c>
      <c r="P2483" s="53" t="str">
        <f>IF((Curso[[#This Row],[Estudado]]-120)&lt;$H$2,"",Curso[[#This Row],[Estudado]]-120)</f>
        <v/>
      </c>
      <c r="Q2483" s="48"/>
    </row>
    <row r="2484" spans="1:17" x14ac:dyDescent="0.25">
      <c r="A2484" s="44">
        <f t="shared" si="108"/>
        <v>2483</v>
      </c>
      <c r="B2484" s="44" t="s">
        <v>1560</v>
      </c>
      <c r="C2484" s="44" t="s">
        <v>1587</v>
      </c>
      <c r="D2484" s="45">
        <v>1.7708333333333332E-3</v>
      </c>
      <c r="E2484" s="44"/>
      <c r="F2484" s="45">
        <f>Curso[[#This Row],[Tempo]]*$AG$4</f>
        <v>3.5119118966412768E-3</v>
      </c>
      <c r="G2484" s="46">
        <f t="shared" si="107"/>
        <v>17.126905709743689</v>
      </c>
      <c r="H2484" s="47">
        <f>_xlfn.XLOOKUP(Curso[[#This Row],[Tempo Progr Acum]],Controle[Tempo Esperado Acum],Controle[Data corrida],,1,1)</f>
        <v>44902</v>
      </c>
      <c r="I2484" s="44"/>
      <c r="J2484" s="48">
        <f ca="1">IF(Curso[[#This Row],[Data Prevista]]&gt;TODAY(),0,IF(Curso[[#This Row],[Data Prevista]]=TODAY(),3,2))</f>
        <v>0</v>
      </c>
      <c r="K2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4" s="53" t="str">
        <f>IF((Curso[[#This Row],[Estudado]]-7)&lt;$H$2,"",Curso[[#This Row],[Estudado]]-7)</f>
        <v/>
      </c>
      <c r="M2484" s="53" t="str">
        <f>IF((Curso[[#This Row],[Estudado]]-15)&lt;$H$2,"",Curso[[#This Row],[Estudado]]-15)</f>
        <v/>
      </c>
      <c r="N2484" s="53" t="str">
        <f>IF((Curso[[#This Row],[Estudado]]-30)&lt;$H$2,"",Curso[[#This Row],[Estudado]]-30)</f>
        <v/>
      </c>
      <c r="O2484" s="53" t="str">
        <f>IF((Curso[[#This Row],[Estudado]]-60)&lt;$H$2,"",Curso[[#This Row],[Estudado]]-60)</f>
        <v/>
      </c>
      <c r="P2484" s="53" t="str">
        <f>IF((Curso[[#This Row],[Estudado]]-120)&lt;$H$2,"",Curso[[#This Row],[Estudado]]-120)</f>
        <v/>
      </c>
      <c r="Q2484" s="48"/>
    </row>
    <row r="2485" spans="1:17" x14ac:dyDescent="0.25">
      <c r="A2485" s="44">
        <f t="shared" si="108"/>
        <v>2484</v>
      </c>
      <c r="B2485" s="44" t="s">
        <v>1560</v>
      </c>
      <c r="C2485" s="44" t="s">
        <v>1588</v>
      </c>
      <c r="D2485" s="45">
        <v>1.3888888888888889E-3</v>
      </c>
      <c r="E2485" s="44"/>
      <c r="F2485" s="45">
        <f>Curso[[#This Row],[Tempo]]*$AG$4</f>
        <v>2.7544407032480604E-3</v>
      </c>
      <c r="G2485" s="46">
        <f t="shared" si="107"/>
        <v>17.129660150446938</v>
      </c>
      <c r="H2485" s="47">
        <f>_xlfn.XLOOKUP(Curso[[#This Row],[Tempo Progr Acum]],Controle[Tempo Esperado Acum],Controle[Data corrida],,1,1)</f>
        <v>44902</v>
      </c>
      <c r="I2485" s="44"/>
      <c r="J2485" s="48">
        <f ca="1">IF(Curso[[#This Row],[Data Prevista]]&gt;TODAY(),0,IF(Curso[[#This Row],[Data Prevista]]=TODAY(),3,2))</f>
        <v>0</v>
      </c>
      <c r="K2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5" s="53" t="str">
        <f>IF((Curso[[#This Row],[Estudado]]-7)&lt;$H$2,"",Curso[[#This Row],[Estudado]]-7)</f>
        <v/>
      </c>
      <c r="M2485" s="53" t="str">
        <f>IF((Curso[[#This Row],[Estudado]]-15)&lt;$H$2,"",Curso[[#This Row],[Estudado]]-15)</f>
        <v/>
      </c>
      <c r="N2485" s="53" t="str">
        <f>IF((Curso[[#This Row],[Estudado]]-30)&lt;$H$2,"",Curso[[#This Row],[Estudado]]-30)</f>
        <v/>
      </c>
      <c r="O2485" s="53" t="str">
        <f>IF((Curso[[#This Row],[Estudado]]-60)&lt;$H$2,"",Curso[[#This Row],[Estudado]]-60)</f>
        <v/>
      </c>
      <c r="P2485" s="53" t="str">
        <f>IF((Curso[[#This Row],[Estudado]]-120)&lt;$H$2,"",Curso[[#This Row],[Estudado]]-120)</f>
        <v/>
      </c>
      <c r="Q2485" s="48"/>
    </row>
    <row r="2486" spans="1:17" x14ac:dyDescent="0.25">
      <c r="A2486" s="44">
        <f t="shared" si="108"/>
        <v>2485</v>
      </c>
      <c r="B2486" s="44" t="s">
        <v>1560</v>
      </c>
      <c r="C2486" s="44" t="s">
        <v>1589</v>
      </c>
      <c r="D2486" s="45">
        <v>1.6087962962962963E-3</v>
      </c>
      <c r="E2486" s="44"/>
      <c r="F2486" s="45">
        <f>Curso[[#This Row],[Tempo]]*$AG$4</f>
        <v>3.1905604812623367E-3</v>
      </c>
      <c r="G2486" s="46">
        <f t="shared" si="107"/>
        <v>17.132850710928199</v>
      </c>
      <c r="H2486" s="47">
        <f>_xlfn.XLOOKUP(Curso[[#This Row],[Tempo Progr Acum]],Controle[Tempo Esperado Acum],Controle[Data corrida],,1,1)</f>
        <v>44902</v>
      </c>
      <c r="I2486" s="44"/>
      <c r="J2486" s="48">
        <f ca="1">IF(Curso[[#This Row],[Data Prevista]]&gt;TODAY(),0,IF(Curso[[#This Row],[Data Prevista]]=TODAY(),3,2))</f>
        <v>0</v>
      </c>
      <c r="K2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6" s="53" t="str">
        <f>IF((Curso[[#This Row],[Estudado]]-7)&lt;$H$2,"",Curso[[#This Row],[Estudado]]-7)</f>
        <v/>
      </c>
      <c r="M2486" s="53" t="str">
        <f>IF((Curso[[#This Row],[Estudado]]-15)&lt;$H$2,"",Curso[[#This Row],[Estudado]]-15)</f>
        <v/>
      </c>
      <c r="N2486" s="53" t="str">
        <f>IF((Curso[[#This Row],[Estudado]]-30)&lt;$H$2,"",Curso[[#This Row],[Estudado]]-30)</f>
        <v/>
      </c>
      <c r="O2486" s="53" t="str">
        <f>IF((Curso[[#This Row],[Estudado]]-60)&lt;$H$2,"",Curso[[#This Row],[Estudado]]-60)</f>
        <v/>
      </c>
      <c r="P2486" s="53" t="str">
        <f>IF((Curso[[#This Row],[Estudado]]-120)&lt;$H$2,"",Curso[[#This Row],[Estudado]]-120)</f>
        <v/>
      </c>
      <c r="Q2486" s="48"/>
    </row>
    <row r="2487" spans="1:17" x14ac:dyDescent="0.25">
      <c r="A2487" s="44">
        <f t="shared" si="108"/>
        <v>2486</v>
      </c>
      <c r="B2487" s="44" t="s">
        <v>1560</v>
      </c>
      <c r="C2487" s="44" t="s">
        <v>1590</v>
      </c>
      <c r="D2487" s="45">
        <v>7.8703703703703705E-4</v>
      </c>
      <c r="E2487" s="44"/>
      <c r="F2487" s="45">
        <f>Curso[[#This Row],[Tempo]]*$AG$4</f>
        <v>1.5608497318405675E-3</v>
      </c>
      <c r="G2487" s="46">
        <f t="shared" si="107"/>
        <v>17.134411560660041</v>
      </c>
      <c r="H2487" s="47">
        <f>_xlfn.XLOOKUP(Curso[[#This Row],[Tempo Progr Acum]],Controle[Tempo Esperado Acum],Controle[Data corrida],,1,1)</f>
        <v>44902</v>
      </c>
      <c r="I2487" s="44"/>
      <c r="J2487" s="48">
        <f ca="1">IF(Curso[[#This Row],[Data Prevista]]&gt;TODAY(),0,IF(Curso[[#This Row],[Data Prevista]]=TODAY(),3,2))</f>
        <v>0</v>
      </c>
      <c r="K2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7" s="53" t="str">
        <f>IF((Curso[[#This Row],[Estudado]]-7)&lt;$H$2,"",Curso[[#This Row],[Estudado]]-7)</f>
        <v/>
      </c>
      <c r="M2487" s="53" t="str">
        <f>IF((Curso[[#This Row],[Estudado]]-15)&lt;$H$2,"",Curso[[#This Row],[Estudado]]-15)</f>
        <v/>
      </c>
      <c r="N2487" s="53" t="str">
        <f>IF((Curso[[#This Row],[Estudado]]-30)&lt;$H$2,"",Curso[[#This Row],[Estudado]]-30)</f>
        <v/>
      </c>
      <c r="O2487" s="53" t="str">
        <f>IF((Curso[[#This Row],[Estudado]]-60)&lt;$H$2,"",Curso[[#This Row],[Estudado]]-60)</f>
        <v/>
      </c>
      <c r="P2487" s="53" t="str">
        <f>IF((Curso[[#This Row],[Estudado]]-120)&lt;$H$2,"",Curso[[#This Row],[Estudado]]-120)</f>
        <v/>
      </c>
      <c r="Q2487" s="48"/>
    </row>
    <row r="2488" spans="1:17" x14ac:dyDescent="0.25">
      <c r="A2488" s="44">
        <f t="shared" si="108"/>
        <v>2487</v>
      </c>
      <c r="B2488" s="44" t="s">
        <v>1560</v>
      </c>
      <c r="C2488" s="44" t="s">
        <v>1591</v>
      </c>
      <c r="D2488" s="45">
        <v>0</v>
      </c>
      <c r="E2488" s="44" t="s">
        <v>7</v>
      </c>
      <c r="F2488" s="45">
        <f>Curso[[#This Row],[Tempo]]*$AG$4</f>
        <v>0</v>
      </c>
      <c r="G2488" s="46">
        <f t="shared" si="107"/>
        <v>17.134411560660041</v>
      </c>
      <c r="H2488" s="47">
        <f>_xlfn.XLOOKUP(Curso[[#This Row],[Tempo Progr Acum]],Controle[Tempo Esperado Acum],Controle[Data corrida],,1,1)</f>
        <v>44902</v>
      </c>
      <c r="I2488" s="44"/>
      <c r="J2488" s="48">
        <f ca="1">IF(Curso[[#This Row],[Data Prevista]]&gt;TODAY(),0,IF(Curso[[#This Row],[Data Prevista]]=TODAY(),3,2))</f>
        <v>0</v>
      </c>
      <c r="K2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8" s="53" t="str">
        <f>IF((Curso[[#This Row],[Estudado]]-7)&lt;$H$2,"",Curso[[#This Row],[Estudado]]-7)</f>
        <v/>
      </c>
      <c r="M2488" s="53" t="str">
        <f>IF((Curso[[#This Row],[Estudado]]-15)&lt;$H$2,"",Curso[[#This Row],[Estudado]]-15)</f>
        <v/>
      </c>
      <c r="N2488" s="53" t="str">
        <f>IF((Curso[[#This Row],[Estudado]]-30)&lt;$H$2,"",Curso[[#This Row],[Estudado]]-30)</f>
        <v/>
      </c>
      <c r="O2488" s="53" t="str">
        <f>IF((Curso[[#This Row],[Estudado]]-60)&lt;$H$2,"",Curso[[#This Row],[Estudado]]-60)</f>
        <v/>
      </c>
      <c r="P2488" s="53" t="str">
        <f>IF((Curso[[#This Row],[Estudado]]-120)&lt;$H$2,"",Curso[[#This Row],[Estudado]]-120)</f>
        <v/>
      </c>
      <c r="Q2488" s="48"/>
    </row>
    <row r="2489" spans="1:17" x14ac:dyDescent="0.25">
      <c r="A2489" s="44">
        <f t="shared" si="108"/>
        <v>2488</v>
      </c>
      <c r="B2489" s="44" t="s">
        <v>1560</v>
      </c>
      <c r="C2489" s="44" t="s">
        <v>1592</v>
      </c>
      <c r="D2489" s="45">
        <v>0</v>
      </c>
      <c r="E2489" s="44" t="s">
        <v>7</v>
      </c>
      <c r="F2489" s="45">
        <f>Curso[[#This Row],[Tempo]]*$AG$4</f>
        <v>0</v>
      </c>
      <c r="G2489" s="46">
        <f t="shared" si="107"/>
        <v>17.134411560660041</v>
      </c>
      <c r="H2489" s="47">
        <f>_xlfn.XLOOKUP(Curso[[#This Row],[Tempo Progr Acum]],Controle[Tempo Esperado Acum],Controle[Data corrida],,1,1)</f>
        <v>44902</v>
      </c>
      <c r="I2489" s="44"/>
      <c r="J2489" s="48">
        <f ca="1">IF(Curso[[#This Row],[Data Prevista]]&gt;TODAY(),0,IF(Curso[[#This Row],[Data Prevista]]=TODAY(),3,2))</f>
        <v>0</v>
      </c>
      <c r="K2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9" s="53" t="str">
        <f>IF((Curso[[#This Row],[Estudado]]-7)&lt;$H$2,"",Curso[[#This Row],[Estudado]]-7)</f>
        <v/>
      </c>
      <c r="M2489" s="53" t="str">
        <f>IF((Curso[[#This Row],[Estudado]]-15)&lt;$H$2,"",Curso[[#This Row],[Estudado]]-15)</f>
        <v/>
      </c>
      <c r="N2489" s="53" t="str">
        <f>IF((Curso[[#This Row],[Estudado]]-30)&lt;$H$2,"",Curso[[#This Row],[Estudado]]-30)</f>
        <v/>
      </c>
      <c r="O2489" s="53" t="str">
        <f>IF((Curso[[#This Row],[Estudado]]-60)&lt;$H$2,"",Curso[[#This Row],[Estudado]]-60)</f>
        <v/>
      </c>
      <c r="P2489" s="53" t="str">
        <f>IF((Curso[[#This Row],[Estudado]]-120)&lt;$H$2,"",Curso[[#This Row],[Estudado]]-120)</f>
        <v/>
      </c>
      <c r="Q2489" s="48"/>
    </row>
    <row r="2490" spans="1:17" x14ac:dyDescent="0.25">
      <c r="A2490" s="44">
        <f t="shared" si="108"/>
        <v>2489</v>
      </c>
      <c r="B2490" s="44" t="s">
        <v>1560</v>
      </c>
      <c r="C2490" s="44" t="s">
        <v>1593</v>
      </c>
      <c r="D2490" s="45">
        <v>2.685185185185185E-3</v>
      </c>
      <c r="E2490" s="44"/>
      <c r="F2490" s="45">
        <f>Curso[[#This Row],[Tempo]]*$AG$4</f>
        <v>5.3252520262795826E-3</v>
      </c>
      <c r="G2490" s="46">
        <f t="shared" si="107"/>
        <v>17.139736812686319</v>
      </c>
      <c r="H2490" s="47">
        <f>_xlfn.XLOOKUP(Curso[[#This Row],[Tempo Progr Acum]],Controle[Tempo Esperado Acum],Controle[Data corrida],,1,1)</f>
        <v>44902</v>
      </c>
      <c r="I2490" s="44"/>
      <c r="J2490" s="48">
        <f ca="1">IF(Curso[[#This Row],[Data Prevista]]&gt;TODAY(),0,IF(Curso[[#This Row],[Data Prevista]]=TODAY(),3,2))</f>
        <v>0</v>
      </c>
      <c r="K2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0" s="53" t="str">
        <f>IF((Curso[[#This Row],[Estudado]]-7)&lt;$H$2,"",Curso[[#This Row],[Estudado]]-7)</f>
        <v/>
      </c>
      <c r="M2490" s="53" t="str">
        <f>IF((Curso[[#This Row],[Estudado]]-15)&lt;$H$2,"",Curso[[#This Row],[Estudado]]-15)</f>
        <v/>
      </c>
      <c r="N2490" s="53" t="str">
        <f>IF((Curso[[#This Row],[Estudado]]-30)&lt;$H$2,"",Curso[[#This Row],[Estudado]]-30)</f>
        <v/>
      </c>
      <c r="O2490" s="53" t="str">
        <f>IF((Curso[[#This Row],[Estudado]]-60)&lt;$H$2,"",Curso[[#This Row],[Estudado]]-60)</f>
        <v/>
      </c>
      <c r="P2490" s="53" t="str">
        <f>IF((Curso[[#This Row],[Estudado]]-120)&lt;$H$2,"",Curso[[#This Row],[Estudado]]-120)</f>
        <v/>
      </c>
      <c r="Q2490" s="48"/>
    </row>
    <row r="2491" spans="1:17" x14ac:dyDescent="0.25">
      <c r="A2491" s="44">
        <f t="shared" si="108"/>
        <v>2490</v>
      </c>
      <c r="B2491" s="44" t="s">
        <v>1560</v>
      </c>
      <c r="C2491" s="44" t="s">
        <v>1594</v>
      </c>
      <c r="D2491" s="45">
        <v>3.7615740740740739E-3</v>
      </c>
      <c r="E2491" s="44"/>
      <c r="F2491" s="45">
        <f>Curso[[#This Row],[Tempo]]*$AG$4</f>
        <v>7.4599435712968294E-3</v>
      </c>
      <c r="G2491" s="46">
        <f t="shared" si="107"/>
        <v>17.147196756257618</v>
      </c>
      <c r="H2491" s="47">
        <f>_xlfn.XLOOKUP(Curso[[#This Row],[Tempo Progr Acum]],Controle[Tempo Esperado Acum],Controle[Data corrida],,1,1)</f>
        <v>44902</v>
      </c>
      <c r="I2491" s="44"/>
      <c r="J2491" s="48">
        <f ca="1">IF(Curso[[#This Row],[Data Prevista]]&gt;TODAY(),0,IF(Curso[[#This Row],[Data Prevista]]=TODAY(),3,2))</f>
        <v>0</v>
      </c>
      <c r="K2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1" s="53" t="str">
        <f>IF((Curso[[#This Row],[Estudado]]-7)&lt;$H$2,"",Curso[[#This Row],[Estudado]]-7)</f>
        <v/>
      </c>
      <c r="M2491" s="53" t="str">
        <f>IF((Curso[[#This Row],[Estudado]]-15)&lt;$H$2,"",Curso[[#This Row],[Estudado]]-15)</f>
        <v/>
      </c>
      <c r="N2491" s="53" t="str">
        <f>IF((Curso[[#This Row],[Estudado]]-30)&lt;$H$2,"",Curso[[#This Row],[Estudado]]-30)</f>
        <v/>
      </c>
      <c r="O2491" s="53" t="str">
        <f>IF((Curso[[#This Row],[Estudado]]-60)&lt;$H$2,"",Curso[[#This Row],[Estudado]]-60)</f>
        <v/>
      </c>
      <c r="P2491" s="53" t="str">
        <f>IF((Curso[[#This Row],[Estudado]]-120)&lt;$H$2,"",Curso[[#This Row],[Estudado]]-120)</f>
        <v/>
      </c>
      <c r="Q2491" s="48"/>
    </row>
    <row r="2492" spans="1:17" x14ac:dyDescent="0.25">
      <c r="A2492" s="44">
        <f t="shared" si="108"/>
        <v>2491</v>
      </c>
      <c r="B2492" s="44" t="s">
        <v>1560</v>
      </c>
      <c r="C2492" s="44" t="s">
        <v>1595</v>
      </c>
      <c r="D2492" s="45">
        <v>0</v>
      </c>
      <c r="E2492" s="44" t="s">
        <v>7</v>
      </c>
      <c r="F2492" s="45">
        <f>Curso[[#This Row],[Tempo]]*$AG$4</f>
        <v>0</v>
      </c>
      <c r="G2492" s="46">
        <f t="shared" si="107"/>
        <v>17.147196756257618</v>
      </c>
      <c r="H2492" s="47">
        <f>_xlfn.XLOOKUP(Curso[[#This Row],[Tempo Progr Acum]],Controle[Tempo Esperado Acum],Controle[Data corrida],,1,1)</f>
        <v>44902</v>
      </c>
      <c r="I2492" s="44"/>
      <c r="J2492" s="48">
        <f ca="1">IF(Curso[[#This Row],[Data Prevista]]&gt;TODAY(),0,IF(Curso[[#This Row],[Data Prevista]]=TODAY(),3,2))</f>
        <v>0</v>
      </c>
      <c r="K2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2" s="53" t="str">
        <f>IF((Curso[[#This Row],[Estudado]]-7)&lt;$H$2,"",Curso[[#This Row],[Estudado]]-7)</f>
        <v/>
      </c>
      <c r="M2492" s="53" t="str">
        <f>IF((Curso[[#This Row],[Estudado]]-15)&lt;$H$2,"",Curso[[#This Row],[Estudado]]-15)</f>
        <v/>
      </c>
      <c r="N2492" s="53" t="str">
        <f>IF((Curso[[#This Row],[Estudado]]-30)&lt;$H$2,"",Curso[[#This Row],[Estudado]]-30)</f>
        <v/>
      </c>
      <c r="O2492" s="53" t="str">
        <f>IF((Curso[[#This Row],[Estudado]]-60)&lt;$H$2,"",Curso[[#This Row],[Estudado]]-60)</f>
        <v/>
      </c>
      <c r="P2492" s="53" t="str">
        <f>IF((Curso[[#This Row],[Estudado]]-120)&lt;$H$2,"",Curso[[#This Row],[Estudado]]-120)</f>
        <v/>
      </c>
      <c r="Q2492" s="48"/>
    </row>
    <row r="2493" spans="1:17" x14ac:dyDescent="0.25">
      <c r="A2493" s="44">
        <f t="shared" si="108"/>
        <v>2492</v>
      </c>
      <c r="B2493" s="44" t="s">
        <v>1560</v>
      </c>
      <c r="C2493" s="44" t="s">
        <v>1596</v>
      </c>
      <c r="D2493" s="45">
        <v>0</v>
      </c>
      <c r="E2493" s="44" t="s">
        <v>7</v>
      </c>
      <c r="F2493" s="45">
        <f>Curso[[#This Row],[Tempo]]*$AG$4</f>
        <v>0</v>
      </c>
      <c r="G2493" s="46">
        <f t="shared" si="107"/>
        <v>17.147196756257618</v>
      </c>
      <c r="H2493" s="47">
        <f>_xlfn.XLOOKUP(Curso[[#This Row],[Tempo Progr Acum]],Controle[Tempo Esperado Acum],Controle[Data corrida],,1,1)</f>
        <v>44902</v>
      </c>
      <c r="I2493" s="44"/>
      <c r="J2493" s="48">
        <f ca="1">IF(Curso[[#This Row],[Data Prevista]]&gt;TODAY(),0,IF(Curso[[#This Row],[Data Prevista]]=TODAY(),3,2))</f>
        <v>0</v>
      </c>
      <c r="K2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3" s="53" t="str">
        <f>IF((Curso[[#This Row],[Estudado]]-7)&lt;$H$2,"",Curso[[#This Row],[Estudado]]-7)</f>
        <v/>
      </c>
      <c r="M2493" s="53" t="str">
        <f>IF((Curso[[#This Row],[Estudado]]-15)&lt;$H$2,"",Curso[[#This Row],[Estudado]]-15)</f>
        <v/>
      </c>
      <c r="N2493" s="53" t="str">
        <f>IF((Curso[[#This Row],[Estudado]]-30)&lt;$H$2,"",Curso[[#This Row],[Estudado]]-30)</f>
        <v/>
      </c>
      <c r="O2493" s="53" t="str">
        <f>IF((Curso[[#This Row],[Estudado]]-60)&lt;$H$2,"",Curso[[#This Row],[Estudado]]-60)</f>
        <v/>
      </c>
      <c r="P2493" s="53" t="str">
        <f>IF((Curso[[#This Row],[Estudado]]-120)&lt;$H$2,"",Curso[[#This Row],[Estudado]]-120)</f>
        <v/>
      </c>
      <c r="Q2493" s="48"/>
    </row>
    <row r="2494" spans="1:17" x14ac:dyDescent="0.25">
      <c r="A2494" s="44">
        <f t="shared" si="108"/>
        <v>2493</v>
      </c>
      <c r="B2494" s="44" t="s">
        <v>1560</v>
      </c>
      <c r="C2494" s="44" t="s">
        <v>1597</v>
      </c>
      <c r="D2494" s="45">
        <v>4.1435185185185186E-3</v>
      </c>
      <c r="E2494" s="44"/>
      <c r="F2494" s="45">
        <f>Curso[[#This Row],[Tempo]]*$AG$4</f>
        <v>8.2174147646900467E-3</v>
      </c>
      <c r="G2494" s="46">
        <f t="shared" si="107"/>
        <v>17.155414171022308</v>
      </c>
      <c r="H2494" s="47">
        <f>_xlfn.XLOOKUP(Curso[[#This Row],[Tempo Progr Acum]],Controle[Tempo Esperado Acum],Controle[Data corrida],,1,1)</f>
        <v>44902</v>
      </c>
      <c r="I2494" s="44"/>
      <c r="J2494" s="48">
        <f ca="1">IF(Curso[[#This Row],[Data Prevista]]&gt;TODAY(),0,IF(Curso[[#This Row],[Data Prevista]]=TODAY(),3,2))</f>
        <v>0</v>
      </c>
      <c r="K2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4" s="53" t="str">
        <f>IF((Curso[[#This Row],[Estudado]]-7)&lt;$H$2,"",Curso[[#This Row],[Estudado]]-7)</f>
        <v/>
      </c>
      <c r="M2494" s="53" t="str">
        <f>IF((Curso[[#This Row],[Estudado]]-15)&lt;$H$2,"",Curso[[#This Row],[Estudado]]-15)</f>
        <v/>
      </c>
      <c r="N2494" s="53" t="str">
        <f>IF((Curso[[#This Row],[Estudado]]-30)&lt;$H$2,"",Curso[[#This Row],[Estudado]]-30)</f>
        <v/>
      </c>
      <c r="O2494" s="53" t="str">
        <f>IF((Curso[[#This Row],[Estudado]]-60)&lt;$H$2,"",Curso[[#This Row],[Estudado]]-60)</f>
        <v/>
      </c>
      <c r="P2494" s="53" t="str">
        <f>IF((Curso[[#This Row],[Estudado]]-120)&lt;$H$2,"",Curso[[#This Row],[Estudado]]-120)</f>
        <v/>
      </c>
      <c r="Q2494" s="48"/>
    </row>
    <row r="2495" spans="1:17" x14ac:dyDescent="0.25">
      <c r="A2495" s="44">
        <f t="shared" si="108"/>
        <v>2494</v>
      </c>
      <c r="B2495" s="44" t="s">
        <v>1560</v>
      </c>
      <c r="C2495" s="44" t="s">
        <v>1598</v>
      </c>
      <c r="D2495" s="45">
        <v>0</v>
      </c>
      <c r="E2495" s="44" t="s">
        <v>7</v>
      </c>
      <c r="F2495" s="45">
        <f>Curso[[#This Row],[Tempo]]*$AG$4</f>
        <v>0</v>
      </c>
      <c r="G2495" s="46">
        <f t="shared" si="107"/>
        <v>17.155414171022308</v>
      </c>
      <c r="H2495" s="47">
        <f>_xlfn.XLOOKUP(Curso[[#This Row],[Tempo Progr Acum]],Controle[Tempo Esperado Acum],Controle[Data corrida],,1,1)</f>
        <v>44902</v>
      </c>
      <c r="I2495" s="44"/>
      <c r="J2495" s="48">
        <f ca="1">IF(Curso[[#This Row],[Data Prevista]]&gt;TODAY(),0,IF(Curso[[#This Row],[Data Prevista]]=TODAY(),3,2))</f>
        <v>0</v>
      </c>
      <c r="K2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5" s="53" t="str">
        <f>IF((Curso[[#This Row],[Estudado]]-7)&lt;$H$2,"",Curso[[#This Row],[Estudado]]-7)</f>
        <v/>
      </c>
      <c r="M2495" s="53" t="str">
        <f>IF((Curso[[#This Row],[Estudado]]-15)&lt;$H$2,"",Curso[[#This Row],[Estudado]]-15)</f>
        <v/>
      </c>
      <c r="N2495" s="53" t="str">
        <f>IF((Curso[[#This Row],[Estudado]]-30)&lt;$H$2,"",Curso[[#This Row],[Estudado]]-30)</f>
        <v/>
      </c>
      <c r="O2495" s="53" t="str">
        <f>IF((Curso[[#This Row],[Estudado]]-60)&lt;$H$2,"",Curso[[#This Row],[Estudado]]-60)</f>
        <v/>
      </c>
      <c r="P2495" s="53" t="str">
        <f>IF((Curso[[#This Row],[Estudado]]-120)&lt;$H$2,"",Curso[[#This Row],[Estudado]]-120)</f>
        <v/>
      </c>
      <c r="Q2495" s="48"/>
    </row>
    <row r="2496" spans="1:17" x14ac:dyDescent="0.25">
      <c r="A2496" s="44">
        <f t="shared" si="108"/>
        <v>2495</v>
      </c>
      <c r="B2496" s="44" t="s">
        <v>1560</v>
      </c>
      <c r="C2496" s="44" t="s">
        <v>1599</v>
      </c>
      <c r="D2496" s="45">
        <v>2.4189814814814816E-3</v>
      </c>
      <c r="E2496" s="44"/>
      <c r="F2496" s="45">
        <f>Curso[[#This Row],[Tempo]]*$AG$4</f>
        <v>4.7973175581570385E-3</v>
      </c>
      <c r="G2496" s="46">
        <f t="shared" si="107"/>
        <v>17.160211488580465</v>
      </c>
      <c r="H2496" s="47">
        <f>_xlfn.XLOOKUP(Curso[[#This Row],[Tempo Progr Acum]],Controle[Tempo Esperado Acum],Controle[Data corrida],,1,1)</f>
        <v>44902</v>
      </c>
      <c r="I2496" s="44"/>
      <c r="J2496" s="48">
        <f ca="1">IF(Curso[[#This Row],[Data Prevista]]&gt;TODAY(),0,IF(Curso[[#This Row],[Data Prevista]]=TODAY(),3,2))</f>
        <v>0</v>
      </c>
      <c r="K2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6" s="53" t="str">
        <f>IF((Curso[[#This Row],[Estudado]]-7)&lt;$H$2,"",Curso[[#This Row],[Estudado]]-7)</f>
        <v/>
      </c>
      <c r="M2496" s="53" t="str">
        <f>IF((Curso[[#This Row],[Estudado]]-15)&lt;$H$2,"",Curso[[#This Row],[Estudado]]-15)</f>
        <v/>
      </c>
      <c r="N2496" s="53" t="str">
        <f>IF((Curso[[#This Row],[Estudado]]-30)&lt;$H$2,"",Curso[[#This Row],[Estudado]]-30)</f>
        <v/>
      </c>
      <c r="O2496" s="53" t="str">
        <f>IF((Curso[[#This Row],[Estudado]]-60)&lt;$H$2,"",Curso[[#This Row],[Estudado]]-60)</f>
        <v/>
      </c>
      <c r="P2496" s="53" t="str">
        <f>IF((Curso[[#This Row],[Estudado]]-120)&lt;$H$2,"",Curso[[#This Row],[Estudado]]-120)</f>
        <v/>
      </c>
      <c r="Q2496" s="48"/>
    </row>
    <row r="2497" spans="1:17" x14ac:dyDescent="0.25">
      <c r="A2497" s="44">
        <f t="shared" si="108"/>
        <v>2496</v>
      </c>
      <c r="B2497" s="44" t="s">
        <v>1560</v>
      </c>
      <c r="C2497" s="44" t="s">
        <v>1600</v>
      </c>
      <c r="D2497" s="45">
        <v>1.9212962962962962E-3</v>
      </c>
      <c r="E2497" s="44"/>
      <c r="F2497" s="45">
        <f>Curso[[#This Row],[Tempo]]*$AG$4</f>
        <v>3.8103096394931498E-3</v>
      </c>
      <c r="G2497" s="46">
        <f t="shared" si="107"/>
        <v>17.164021798219959</v>
      </c>
      <c r="H2497" s="47">
        <f>_xlfn.XLOOKUP(Curso[[#This Row],[Tempo Progr Acum]],Controle[Tempo Esperado Acum],Controle[Data corrida],,1,1)</f>
        <v>44902</v>
      </c>
      <c r="I2497" s="44"/>
      <c r="J2497" s="48">
        <f ca="1">IF(Curso[[#This Row],[Data Prevista]]&gt;TODAY(),0,IF(Curso[[#This Row],[Data Prevista]]=TODAY(),3,2))</f>
        <v>0</v>
      </c>
      <c r="K2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7" s="53" t="str">
        <f>IF((Curso[[#This Row],[Estudado]]-7)&lt;$H$2,"",Curso[[#This Row],[Estudado]]-7)</f>
        <v/>
      </c>
      <c r="M2497" s="53" t="str">
        <f>IF((Curso[[#This Row],[Estudado]]-15)&lt;$H$2,"",Curso[[#This Row],[Estudado]]-15)</f>
        <v/>
      </c>
      <c r="N2497" s="53" t="str">
        <f>IF((Curso[[#This Row],[Estudado]]-30)&lt;$H$2,"",Curso[[#This Row],[Estudado]]-30)</f>
        <v/>
      </c>
      <c r="O2497" s="53" t="str">
        <f>IF((Curso[[#This Row],[Estudado]]-60)&lt;$H$2,"",Curso[[#This Row],[Estudado]]-60)</f>
        <v/>
      </c>
      <c r="P2497" s="53" t="str">
        <f>IF((Curso[[#This Row],[Estudado]]-120)&lt;$H$2,"",Curso[[#This Row],[Estudado]]-120)</f>
        <v/>
      </c>
      <c r="Q2497" s="48"/>
    </row>
    <row r="2498" spans="1:17" x14ac:dyDescent="0.25">
      <c r="A2498" s="44">
        <f t="shared" si="108"/>
        <v>2497</v>
      </c>
      <c r="B2498" s="44" t="s">
        <v>1560</v>
      </c>
      <c r="C2498" s="44" t="s">
        <v>1601</v>
      </c>
      <c r="D2498" s="45">
        <v>0</v>
      </c>
      <c r="E2498" s="44" t="s">
        <v>7</v>
      </c>
      <c r="F2498" s="45">
        <f>Curso[[#This Row],[Tempo]]*$AG$4</f>
        <v>0</v>
      </c>
      <c r="G2498" s="46">
        <f t="shared" si="107"/>
        <v>17.164021798219959</v>
      </c>
      <c r="H2498" s="47">
        <f>_xlfn.XLOOKUP(Curso[[#This Row],[Tempo Progr Acum]],Controle[Tempo Esperado Acum],Controle[Data corrida],,1,1)</f>
        <v>44902</v>
      </c>
      <c r="I2498" s="44"/>
      <c r="J2498" s="48">
        <f ca="1">IF(Curso[[#This Row],[Data Prevista]]&gt;TODAY(),0,IF(Curso[[#This Row],[Data Prevista]]=TODAY(),3,2))</f>
        <v>0</v>
      </c>
      <c r="K2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8" s="53" t="str">
        <f>IF((Curso[[#This Row],[Estudado]]-7)&lt;$H$2,"",Curso[[#This Row],[Estudado]]-7)</f>
        <v/>
      </c>
      <c r="M2498" s="53" t="str">
        <f>IF((Curso[[#This Row],[Estudado]]-15)&lt;$H$2,"",Curso[[#This Row],[Estudado]]-15)</f>
        <v/>
      </c>
      <c r="N2498" s="53" t="str">
        <f>IF((Curso[[#This Row],[Estudado]]-30)&lt;$H$2,"",Curso[[#This Row],[Estudado]]-30)</f>
        <v/>
      </c>
      <c r="O2498" s="53" t="str">
        <f>IF((Curso[[#This Row],[Estudado]]-60)&lt;$H$2,"",Curso[[#This Row],[Estudado]]-60)</f>
        <v/>
      </c>
      <c r="P2498" s="53" t="str">
        <f>IF((Curso[[#This Row],[Estudado]]-120)&lt;$H$2,"",Curso[[#This Row],[Estudado]]-120)</f>
        <v/>
      </c>
      <c r="Q2498" s="48"/>
    </row>
    <row r="2499" spans="1:17" x14ac:dyDescent="0.25">
      <c r="A2499" s="44">
        <f t="shared" si="108"/>
        <v>2498</v>
      </c>
      <c r="B2499" s="44" t="s">
        <v>1560</v>
      </c>
      <c r="C2499" s="44" t="s">
        <v>1602</v>
      </c>
      <c r="D2499" s="45">
        <v>2.2800925925925927E-3</v>
      </c>
      <c r="E2499" s="44"/>
      <c r="F2499" s="45">
        <f>Curso[[#This Row],[Tempo]]*$AG$4</f>
        <v>4.521873487832233E-3</v>
      </c>
      <c r="G2499" s="46">
        <f t="shared" si="107"/>
        <v>17.168543671707791</v>
      </c>
      <c r="H2499" s="47">
        <f>_xlfn.XLOOKUP(Curso[[#This Row],[Tempo Progr Acum]],Controle[Tempo Esperado Acum],Controle[Data corrida],,1,1)</f>
        <v>44902</v>
      </c>
      <c r="I2499" s="44"/>
      <c r="J2499" s="48">
        <f ca="1">IF(Curso[[#This Row],[Data Prevista]]&gt;TODAY(),0,IF(Curso[[#This Row],[Data Prevista]]=TODAY(),3,2))</f>
        <v>0</v>
      </c>
      <c r="K2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9" s="53" t="str">
        <f>IF((Curso[[#This Row],[Estudado]]-7)&lt;$H$2,"",Curso[[#This Row],[Estudado]]-7)</f>
        <v/>
      </c>
      <c r="M2499" s="53" t="str">
        <f>IF((Curso[[#This Row],[Estudado]]-15)&lt;$H$2,"",Curso[[#This Row],[Estudado]]-15)</f>
        <v/>
      </c>
      <c r="N2499" s="53" t="str">
        <f>IF((Curso[[#This Row],[Estudado]]-30)&lt;$H$2,"",Curso[[#This Row],[Estudado]]-30)</f>
        <v/>
      </c>
      <c r="O2499" s="53" t="str">
        <f>IF((Curso[[#This Row],[Estudado]]-60)&lt;$H$2,"",Curso[[#This Row],[Estudado]]-60)</f>
        <v/>
      </c>
      <c r="P2499" s="53" t="str">
        <f>IF((Curso[[#This Row],[Estudado]]-120)&lt;$H$2,"",Curso[[#This Row],[Estudado]]-120)</f>
        <v/>
      </c>
      <c r="Q2499" s="48"/>
    </row>
    <row r="2500" spans="1:17" x14ac:dyDescent="0.25">
      <c r="A2500" s="44">
        <f t="shared" si="108"/>
        <v>2499</v>
      </c>
      <c r="B2500" s="44" t="s">
        <v>1560</v>
      </c>
      <c r="C2500" s="44" t="s">
        <v>1603</v>
      </c>
      <c r="D2500" s="45">
        <v>3.6689814814814814E-3</v>
      </c>
      <c r="E2500" s="44"/>
      <c r="F2500" s="45">
        <f>Curso[[#This Row],[Tempo]]*$AG$4</f>
        <v>7.276314191080293E-3</v>
      </c>
      <c r="G2500" s="46">
        <f t="shared" ref="G2500:G2563" si="109">F2500+G2499</f>
        <v>17.175819985898872</v>
      </c>
      <c r="H2500" s="47">
        <f>_xlfn.XLOOKUP(Curso[[#This Row],[Tempo Progr Acum]],Controle[Tempo Esperado Acum],Controle[Data corrida],,1,1)</f>
        <v>44903</v>
      </c>
      <c r="I2500" s="44"/>
      <c r="J2500" s="48">
        <f ca="1">IF(Curso[[#This Row],[Data Prevista]]&gt;TODAY(),0,IF(Curso[[#This Row],[Data Prevista]]=TODAY(),3,2))</f>
        <v>0</v>
      </c>
      <c r="K2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0" s="53" t="str">
        <f>IF((Curso[[#This Row],[Estudado]]-7)&lt;$H$2,"",Curso[[#This Row],[Estudado]]-7)</f>
        <v/>
      </c>
      <c r="M2500" s="53" t="str">
        <f>IF((Curso[[#This Row],[Estudado]]-15)&lt;$H$2,"",Curso[[#This Row],[Estudado]]-15)</f>
        <v/>
      </c>
      <c r="N2500" s="53" t="str">
        <f>IF((Curso[[#This Row],[Estudado]]-30)&lt;$H$2,"",Curso[[#This Row],[Estudado]]-30)</f>
        <v/>
      </c>
      <c r="O2500" s="53" t="str">
        <f>IF((Curso[[#This Row],[Estudado]]-60)&lt;$H$2,"",Curso[[#This Row],[Estudado]]-60)</f>
        <v/>
      </c>
      <c r="P2500" s="53" t="str">
        <f>IF((Curso[[#This Row],[Estudado]]-120)&lt;$H$2,"",Curso[[#This Row],[Estudado]]-120)</f>
        <v/>
      </c>
      <c r="Q2500" s="48"/>
    </row>
    <row r="2501" spans="1:17" x14ac:dyDescent="0.25">
      <c r="A2501" s="44">
        <f t="shared" si="108"/>
        <v>2500</v>
      </c>
      <c r="B2501" s="44" t="s">
        <v>1560</v>
      </c>
      <c r="C2501" s="44" t="s">
        <v>1604</v>
      </c>
      <c r="D2501" s="45">
        <v>1.9907407407407408E-3</v>
      </c>
      <c r="E2501" s="44"/>
      <c r="F2501" s="45">
        <f>Curso[[#This Row],[Tempo]]*$AG$4</f>
        <v>3.9480316746555531E-3</v>
      </c>
      <c r="G2501" s="46">
        <f t="shared" si="109"/>
        <v>17.179768017573529</v>
      </c>
      <c r="H2501" s="47">
        <f>_xlfn.XLOOKUP(Curso[[#This Row],[Tempo Progr Acum]],Controle[Tempo Esperado Acum],Controle[Data corrida],,1,1)</f>
        <v>44903</v>
      </c>
      <c r="I2501" s="44"/>
      <c r="J2501" s="48">
        <f ca="1">IF(Curso[[#This Row],[Data Prevista]]&gt;TODAY(),0,IF(Curso[[#This Row],[Data Prevista]]=TODAY(),3,2))</f>
        <v>0</v>
      </c>
      <c r="K2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1" s="53" t="str">
        <f>IF((Curso[[#This Row],[Estudado]]-7)&lt;$H$2,"",Curso[[#This Row],[Estudado]]-7)</f>
        <v/>
      </c>
      <c r="M2501" s="53" t="str">
        <f>IF((Curso[[#This Row],[Estudado]]-15)&lt;$H$2,"",Curso[[#This Row],[Estudado]]-15)</f>
        <v/>
      </c>
      <c r="N2501" s="53" t="str">
        <f>IF((Curso[[#This Row],[Estudado]]-30)&lt;$H$2,"",Curso[[#This Row],[Estudado]]-30)</f>
        <v/>
      </c>
      <c r="O2501" s="53" t="str">
        <f>IF((Curso[[#This Row],[Estudado]]-60)&lt;$H$2,"",Curso[[#This Row],[Estudado]]-60)</f>
        <v/>
      </c>
      <c r="P2501" s="53" t="str">
        <f>IF((Curso[[#This Row],[Estudado]]-120)&lt;$H$2,"",Curso[[#This Row],[Estudado]]-120)</f>
        <v/>
      </c>
      <c r="Q2501" s="48"/>
    </row>
    <row r="2502" spans="1:17" x14ac:dyDescent="0.25">
      <c r="A2502" s="44">
        <f t="shared" ref="A2502:A2565" si="110">A2501+1</f>
        <v>2501</v>
      </c>
      <c r="B2502" s="44" t="s">
        <v>1560</v>
      </c>
      <c r="C2502" s="44" t="s">
        <v>1605</v>
      </c>
      <c r="D2502" s="45">
        <v>0</v>
      </c>
      <c r="E2502" s="44" t="s">
        <v>7</v>
      </c>
      <c r="F2502" s="45">
        <f>Curso[[#This Row],[Tempo]]*$AG$4</f>
        <v>0</v>
      </c>
      <c r="G2502" s="46">
        <f t="shared" si="109"/>
        <v>17.179768017573529</v>
      </c>
      <c r="H2502" s="47">
        <f>_xlfn.XLOOKUP(Curso[[#This Row],[Tempo Progr Acum]],Controle[Tempo Esperado Acum],Controle[Data corrida],,1,1)</f>
        <v>44903</v>
      </c>
      <c r="I2502" s="44"/>
      <c r="J2502" s="48">
        <f ca="1">IF(Curso[[#This Row],[Data Prevista]]&gt;TODAY(),0,IF(Curso[[#This Row],[Data Prevista]]=TODAY(),3,2))</f>
        <v>0</v>
      </c>
      <c r="K2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2" s="53" t="str">
        <f>IF((Curso[[#This Row],[Estudado]]-7)&lt;$H$2,"",Curso[[#This Row],[Estudado]]-7)</f>
        <v/>
      </c>
      <c r="M2502" s="53" t="str">
        <f>IF((Curso[[#This Row],[Estudado]]-15)&lt;$H$2,"",Curso[[#This Row],[Estudado]]-15)</f>
        <v/>
      </c>
      <c r="N2502" s="53" t="str">
        <f>IF((Curso[[#This Row],[Estudado]]-30)&lt;$H$2,"",Curso[[#This Row],[Estudado]]-30)</f>
        <v/>
      </c>
      <c r="O2502" s="53" t="str">
        <f>IF((Curso[[#This Row],[Estudado]]-60)&lt;$H$2,"",Curso[[#This Row],[Estudado]]-60)</f>
        <v/>
      </c>
      <c r="P2502" s="53" t="str">
        <f>IF((Curso[[#This Row],[Estudado]]-120)&lt;$H$2,"",Curso[[#This Row],[Estudado]]-120)</f>
        <v/>
      </c>
      <c r="Q2502" s="48"/>
    </row>
    <row r="2503" spans="1:17" x14ac:dyDescent="0.25">
      <c r="A2503" s="44">
        <f t="shared" si="110"/>
        <v>2502</v>
      </c>
      <c r="B2503" s="44" t="s">
        <v>1560</v>
      </c>
      <c r="C2503" s="44" t="s">
        <v>1606</v>
      </c>
      <c r="D2503" s="45">
        <v>2.3611111111111111E-3</v>
      </c>
      <c r="E2503" s="44"/>
      <c r="F2503" s="45">
        <f>Curso[[#This Row],[Tempo]]*$AG$4</f>
        <v>4.6825491955217024E-3</v>
      </c>
      <c r="G2503" s="46">
        <f t="shared" si="109"/>
        <v>17.184450566769051</v>
      </c>
      <c r="H2503" s="47">
        <f>_xlfn.XLOOKUP(Curso[[#This Row],[Tempo Progr Acum]],Controle[Tempo Esperado Acum],Controle[Data corrida],,1,1)</f>
        <v>44903</v>
      </c>
      <c r="I2503" s="44"/>
      <c r="J2503" s="48">
        <f ca="1">IF(Curso[[#This Row],[Data Prevista]]&gt;TODAY(),0,IF(Curso[[#This Row],[Data Prevista]]=TODAY(),3,2))</f>
        <v>0</v>
      </c>
      <c r="K2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3" s="53" t="str">
        <f>IF((Curso[[#This Row],[Estudado]]-7)&lt;$H$2,"",Curso[[#This Row],[Estudado]]-7)</f>
        <v/>
      </c>
      <c r="M2503" s="53" t="str">
        <f>IF((Curso[[#This Row],[Estudado]]-15)&lt;$H$2,"",Curso[[#This Row],[Estudado]]-15)</f>
        <v/>
      </c>
      <c r="N2503" s="53" t="str">
        <f>IF((Curso[[#This Row],[Estudado]]-30)&lt;$H$2,"",Curso[[#This Row],[Estudado]]-30)</f>
        <v/>
      </c>
      <c r="O2503" s="53" t="str">
        <f>IF((Curso[[#This Row],[Estudado]]-60)&lt;$H$2,"",Curso[[#This Row],[Estudado]]-60)</f>
        <v/>
      </c>
      <c r="P2503" s="53" t="str">
        <f>IF((Curso[[#This Row],[Estudado]]-120)&lt;$H$2,"",Curso[[#This Row],[Estudado]]-120)</f>
        <v/>
      </c>
      <c r="Q2503" s="48"/>
    </row>
    <row r="2504" spans="1:17" x14ac:dyDescent="0.25">
      <c r="A2504" s="44">
        <f t="shared" si="110"/>
        <v>2503</v>
      </c>
      <c r="B2504" s="44" t="s">
        <v>1560</v>
      </c>
      <c r="C2504" s="44" t="s">
        <v>1607</v>
      </c>
      <c r="D2504" s="45">
        <v>0</v>
      </c>
      <c r="E2504" s="44" t="s">
        <v>7</v>
      </c>
      <c r="F2504" s="45">
        <f>Curso[[#This Row],[Tempo]]*$AG$4</f>
        <v>0</v>
      </c>
      <c r="G2504" s="46">
        <f t="shared" si="109"/>
        <v>17.184450566769051</v>
      </c>
      <c r="H2504" s="47">
        <f>_xlfn.XLOOKUP(Curso[[#This Row],[Tempo Progr Acum]],Controle[Tempo Esperado Acum],Controle[Data corrida],,1,1)</f>
        <v>44903</v>
      </c>
      <c r="I2504" s="44"/>
      <c r="J2504" s="48">
        <f ca="1">IF(Curso[[#This Row],[Data Prevista]]&gt;TODAY(),0,IF(Curso[[#This Row],[Data Prevista]]=TODAY(),3,2))</f>
        <v>0</v>
      </c>
      <c r="K2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4" s="53" t="str">
        <f>IF((Curso[[#This Row],[Estudado]]-7)&lt;$H$2,"",Curso[[#This Row],[Estudado]]-7)</f>
        <v/>
      </c>
      <c r="M2504" s="53" t="str">
        <f>IF((Curso[[#This Row],[Estudado]]-15)&lt;$H$2,"",Curso[[#This Row],[Estudado]]-15)</f>
        <v/>
      </c>
      <c r="N2504" s="53" t="str">
        <f>IF((Curso[[#This Row],[Estudado]]-30)&lt;$H$2,"",Curso[[#This Row],[Estudado]]-30)</f>
        <v/>
      </c>
      <c r="O2504" s="53" t="str">
        <f>IF((Curso[[#This Row],[Estudado]]-60)&lt;$H$2,"",Curso[[#This Row],[Estudado]]-60)</f>
        <v/>
      </c>
      <c r="P2504" s="53" t="str">
        <f>IF((Curso[[#This Row],[Estudado]]-120)&lt;$H$2,"",Curso[[#This Row],[Estudado]]-120)</f>
        <v/>
      </c>
      <c r="Q2504" s="48"/>
    </row>
    <row r="2505" spans="1:17" x14ac:dyDescent="0.25">
      <c r="A2505" s="44">
        <f t="shared" si="110"/>
        <v>2504</v>
      </c>
      <c r="B2505" s="44" t="s">
        <v>1560</v>
      </c>
      <c r="C2505" s="44" t="s">
        <v>1608</v>
      </c>
      <c r="D2505" s="45">
        <v>2.8819444444444444E-3</v>
      </c>
      <c r="E2505" s="44"/>
      <c r="F2505" s="45">
        <f>Curso[[#This Row],[Tempo]]*$AG$4</f>
        <v>5.7154644592397252E-3</v>
      </c>
      <c r="G2505" s="46">
        <f t="shared" si="109"/>
        <v>17.190166031228291</v>
      </c>
      <c r="H2505" s="47">
        <f>_xlfn.XLOOKUP(Curso[[#This Row],[Tempo Progr Acum]],Controle[Tempo Esperado Acum],Controle[Data corrida],,1,1)</f>
        <v>44903</v>
      </c>
      <c r="I2505" s="44"/>
      <c r="J2505" s="48">
        <f ca="1">IF(Curso[[#This Row],[Data Prevista]]&gt;TODAY(),0,IF(Curso[[#This Row],[Data Prevista]]=TODAY(),3,2))</f>
        <v>0</v>
      </c>
      <c r="K2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5" s="53" t="str">
        <f>IF((Curso[[#This Row],[Estudado]]-7)&lt;$H$2,"",Curso[[#This Row],[Estudado]]-7)</f>
        <v/>
      </c>
      <c r="M2505" s="53" t="str">
        <f>IF((Curso[[#This Row],[Estudado]]-15)&lt;$H$2,"",Curso[[#This Row],[Estudado]]-15)</f>
        <v/>
      </c>
      <c r="N2505" s="53" t="str">
        <f>IF((Curso[[#This Row],[Estudado]]-30)&lt;$H$2,"",Curso[[#This Row],[Estudado]]-30)</f>
        <v/>
      </c>
      <c r="O2505" s="53" t="str">
        <f>IF((Curso[[#This Row],[Estudado]]-60)&lt;$H$2,"",Curso[[#This Row],[Estudado]]-60)</f>
        <v/>
      </c>
      <c r="P2505" s="53" t="str">
        <f>IF((Curso[[#This Row],[Estudado]]-120)&lt;$H$2,"",Curso[[#This Row],[Estudado]]-120)</f>
        <v/>
      </c>
      <c r="Q2505" s="48"/>
    </row>
    <row r="2506" spans="1:17" x14ac:dyDescent="0.25">
      <c r="A2506" s="44">
        <f t="shared" si="110"/>
        <v>2505</v>
      </c>
      <c r="B2506" s="44" t="s">
        <v>1560</v>
      </c>
      <c r="C2506" s="44" t="s">
        <v>1609</v>
      </c>
      <c r="D2506" s="45">
        <v>0</v>
      </c>
      <c r="E2506" s="44" t="s">
        <v>7</v>
      </c>
      <c r="F2506" s="45">
        <f>Curso[[#This Row],[Tempo]]*$AG$4</f>
        <v>0</v>
      </c>
      <c r="G2506" s="46">
        <f t="shared" si="109"/>
        <v>17.190166031228291</v>
      </c>
      <c r="H2506" s="47">
        <f>_xlfn.XLOOKUP(Curso[[#This Row],[Tempo Progr Acum]],Controle[Tempo Esperado Acum],Controle[Data corrida],,1,1)</f>
        <v>44903</v>
      </c>
      <c r="I2506" s="44"/>
      <c r="J2506" s="48">
        <f ca="1">IF(Curso[[#This Row],[Data Prevista]]&gt;TODAY(),0,IF(Curso[[#This Row],[Data Prevista]]=TODAY(),3,2))</f>
        <v>0</v>
      </c>
      <c r="K2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6" s="53" t="str">
        <f>IF((Curso[[#This Row],[Estudado]]-7)&lt;$H$2,"",Curso[[#This Row],[Estudado]]-7)</f>
        <v/>
      </c>
      <c r="M2506" s="53" t="str">
        <f>IF((Curso[[#This Row],[Estudado]]-15)&lt;$H$2,"",Curso[[#This Row],[Estudado]]-15)</f>
        <v/>
      </c>
      <c r="N2506" s="53" t="str">
        <f>IF((Curso[[#This Row],[Estudado]]-30)&lt;$H$2,"",Curso[[#This Row],[Estudado]]-30)</f>
        <v/>
      </c>
      <c r="O2506" s="53" t="str">
        <f>IF((Curso[[#This Row],[Estudado]]-60)&lt;$H$2,"",Curso[[#This Row],[Estudado]]-60)</f>
        <v/>
      </c>
      <c r="P2506" s="53" t="str">
        <f>IF((Curso[[#This Row],[Estudado]]-120)&lt;$H$2,"",Curso[[#This Row],[Estudado]]-120)</f>
        <v/>
      </c>
      <c r="Q2506" s="48"/>
    </row>
    <row r="2507" spans="1:17" x14ac:dyDescent="0.25">
      <c r="A2507" s="44">
        <f t="shared" si="110"/>
        <v>2506</v>
      </c>
      <c r="B2507" s="44" t="s">
        <v>1560</v>
      </c>
      <c r="C2507" s="44" t="s">
        <v>1610</v>
      </c>
      <c r="D2507" s="45">
        <v>2.5462962962962961E-3</v>
      </c>
      <c r="E2507" s="44"/>
      <c r="F2507" s="45">
        <f>Curso[[#This Row],[Tempo]]*$AG$4</f>
        <v>5.0498079559547771E-3</v>
      </c>
      <c r="G2507" s="46">
        <f t="shared" si="109"/>
        <v>17.195215839184247</v>
      </c>
      <c r="H2507" s="47">
        <f>_xlfn.XLOOKUP(Curso[[#This Row],[Tempo Progr Acum]],Controle[Tempo Esperado Acum],Controle[Data corrida],,1,1)</f>
        <v>44903</v>
      </c>
      <c r="I2507" s="44"/>
      <c r="J2507" s="48">
        <f ca="1">IF(Curso[[#This Row],[Data Prevista]]&gt;TODAY(),0,IF(Curso[[#This Row],[Data Prevista]]=TODAY(),3,2))</f>
        <v>0</v>
      </c>
      <c r="K2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7" s="53" t="str">
        <f>IF((Curso[[#This Row],[Estudado]]-7)&lt;$H$2,"",Curso[[#This Row],[Estudado]]-7)</f>
        <v/>
      </c>
      <c r="M2507" s="53" t="str">
        <f>IF((Curso[[#This Row],[Estudado]]-15)&lt;$H$2,"",Curso[[#This Row],[Estudado]]-15)</f>
        <v/>
      </c>
      <c r="N2507" s="53" t="str">
        <f>IF((Curso[[#This Row],[Estudado]]-30)&lt;$H$2,"",Curso[[#This Row],[Estudado]]-30)</f>
        <v/>
      </c>
      <c r="O2507" s="53" t="str">
        <f>IF((Curso[[#This Row],[Estudado]]-60)&lt;$H$2,"",Curso[[#This Row],[Estudado]]-60)</f>
        <v/>
      </c>
      <c r="P2507" s="53" t="str">
        <f>IF((Curso[[#This Row],[Estudado]]-120)&lt;$H$2,"",Curso[[#This Row],[Estudado]]-120)</f>
        <v/>
      </c>
      <c r="Q2507" s="48"/>
    </row>
    <row r="2508" spans="1:17" x14ac:dyDescent="0.25">
      <c r="A2508" s="44">
        <f t="shared" si="110"/>
        <v>2507</v>
      </c>
      <c r="B2508" s="44" t="s">
        <v>1560</v>
      </c>
      <c r="C2508" s="44" t="s">
        <v>1611</v>
      </c>
      <c r="D2508" s="45">
        <v>0</v>
      </c>
      <c r="E2508" s="44" t="s">
        <v>7</v>
      </c>
      <c r="F2508" s="45">
        <f>Curso[[#This Row],[Tempo]]*$AG$4</f>
        <v>0</v>
      </c>
      <c r="G2508" s="46">
        <f t="shared" si="109"/>
        <v>17.195215839184247</v>
      </c>
      <c r="H2508" s="47">
        <f>_xlfn.XLOOKUP(Curso[[#This Row],[Tempo Progr Acum]],Controle[Tempo Esperado Acum],Controle[Data corrida],,1,1)</f>
        <v>44903</v>
      </c>
      <c r="I2508" s="44"/>
      <c r="J2508" s="48">
        <f ca="1">IF(Curso[[#This Row],[Data Prevista]]&gt;TODAY(),0,IF(Curso[[#This Row],[Data Prevista]]=TODAY(),3,2))</f>
        <v>0</v>
      </c>
      <c r="K2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8" s="53" t="str">
        <f>IF((Curso[[#This Row],[Estudado]]-7)&lt;$H$2,"",Curso[[#This Row],[Estudado]]-7)</f>
        <v/>
      </c>
      <c r="M2508" s="53" t="str">
        <f>IF((Curso[[#This Row],[Estudado]]-15)&lt;$H$2,"",Curso[[#This Row],[Estudado]]-15)</f>
        <v/>
      </c>
      <c r="N2508" s="53" t="str">
        <f>IF((Curso[[#This Row],[Estudado]]-30)&lt;$H$2,"",Curso[[#This Row],[Estudado]]-30)</f>
        <v/>
      </c>
      <c r="O2508" s="53" t="str">
        <f>IF((Curso[[#This Row],[Estudado]]-60)&lt;$H$2,"",Curso[[#This Row],[Estudado]]-60)</f>
        <v/>
      </c>
      <c r="P2508" s="53" t="str">
        <f>IF((Curso[[#This Row],[Estudado]]-120)&lt;$H$2,"",Curso[[#This Row],[Estudado]]-120)</f>
        <v/>
      </c>
      <c r="Q2508" s="48"/>
    </row>
    <row r="2509" spans="1:17" x14ac:dyDescent="0.25">
      <c r="A2509" s="44">
        <f t="shared" si="110"/>
        <v>2508</v>
      </c>
      <c r="B2509" s="44" t="s">
        <v>1560</v>
      </c>
      <c r="C2509" s="44" t="s">
        <v>1612</v>
      </c>
      <c r="D2509" s="45">
        <v>7.2106481481481475E-3</v>
      </c>
      <c r="E2509" s="44"/>
      <c r="F2509" s="45">
        <f>Curso[[#This Row],[Tempo]]*$AG$4</f>
        <v>1.4300137984362846E-2</v>
      </c>
      <c r="G2509" s="46">
        <f t="shared" si="109"/>
        <v>17.209515977168611</v>
      </c>
      <c r="H2509" s="47">
        <f>_xlfn.XLOOKUP(Curso[[#This Row],[Tempo Progr Acum]],Controle[Tempo Esperado Acum],Controle[Data corrida],,1,1)</f>
        <v>44903</v>
      </c>
      <c r="I2509" s="44"/>
      <c r="J2509" s="48">
        <f ca="1">IF(Curso[[#This Row],[Data Prevista]]&gt;TODAY(),0,IF(Curso[[#This Row],[Data Prevista]]=TODAY(),3,2))</f>
        <v>0</v>
      </c>
      <c r="K2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9" s="53" t="str">
        <f>IF((Curso[[#This Row],[Estudado]]-7)&lt;$H$2,"",Curso[[#This Row],[Estudado]]-7)</f>
        <v/>
      </c>
      <c r="M2509" s="53" t="str">
        <f>IF((Curso[[#This Row],[Estudado]]-15)&lt;$H$2,"",Curso[[#This Row],[Estudado]]-15)</f>
        <v/>
      </c>
      <c r="N2509" s="53" t="str">
        <f>IF((Curso[[#This Row],[Estudado]]-30)&lt;$H$2,"",Curso[[#This Row],[Estudado]]-30)</f>
        <v/>
      </c>
      <c r="O2509" s="53" t="str">
        <f>IF((Curso[[#This Row],[Estudado]]-60)&lt;$H$2,"",Curso[[#This Row],[Estudado]]-60)</f>
        <v/>
      </c>
      <c r="P2509" s="53" t="str">
        <f>IF((Curso[[#This Row],[Estudado]]-120)&lt;$H$2,"",Curso[[#This Row],[Estudado]]-120)</f>
        <v/>
      </c>
      <c r="Q2509" s="48"/>
    </row>
    <row r="2510" spans="1:17" x14ac:dyDescent="0.25">
      <c r="A2510" s="44">
        <f t="shared" si="110"/>
        <v>2509</v>
      </c>
      <c r="B2510" s="44" t="s">
        <v>1560</v>
      </c>
      <c r="C2510" s="44" t="s">
        <v>1613</v>
      </c>
      <c r="D2510" s="45">
        <v>0</v>
      </c>
      <c r="E2510" s="44" t="s">
        <v>7</v>
      </c>
      <c r="F2510" s="45">
        <f>Curso[[#This Row],[Tempo]]*$AG$4</f>
        <v>0</v>
      </c>
      <c r="G2510" s="46">
        <f t="shared" si="109"/>
        <v>17.209515977168611</v>
      </c>
      <c r="H2510" s="47">
        <f>_xlfn.XLOOKUP(Curso[[#This Row],[Tempo Progr Acum]],Controle[Tempo Esperado Acum],Controle[Data corrida],,1,1)</f>
        <v>44903</v>
      </c>
      <c r="I2510" s="44"/>
      <c r="J2510" s="48">
        <f ca="1">IF(Curso[[#This Row],[Data Prevista]]&gt;TODAY(),0,IF(Curso[[#This Row],[Data Prevista]]=TODAY(),3,2))</f>
        <v>0</v>
      </c>
      <c r="K2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0" s="53" t="str">
        <f>IF((Curso[[#This Row],[Estudado]]-7)&lt;$H$2,"",Curso[[#This Row],[Estudado]]-7)</f>
        <v/>
      </c>
      <c r="M2510" s="53" t="str">
        <f>IF((Curso[[#This Row],[Estudado]]-15)&lt;$H$2,"",Curso[[#This Row],[Estudado]]-15)</f>
        <v/>
      </c>
      <c r="N2510" s="53" t="str">
        <f>IF((Curso[[#This Row],[Estudado]]-30)&lt;$H$2,"",Curso[[#This Row],[Estudado]]-30)</f>
        <v/>
      </c>
      <c r="O2510" s="53" t="str">
        <f>IF((Curso[[#This Row],[Estudado]]-60)&lt;$H$2,"",Curso[[#This Row],[Estudado]]-60)</f>
        <v/>
      </c>
      <c r="P2510" s="53" t="str">
        <f>IF((Curso[[#This Row],[Estudado]]-120)&lt;$H$2,"",Curso[[#This Row],[Estudado]]-120)</f>
        <v/>
      </c>
      <c r="Q2510" s="48"/>
    </row>
    <row r="2511" spans="1:17" x14ac:dyDescent="0.25">
      <c r="A2511" s="44">
        <f t="shared" si="110"/>
        <v>2510</v>
      </c>
      <c r="B2511" s="44" t="s">
        <v>1560</v>
      </c>
      <c r="C2511" s="44" t="s">
        <v>1614</v>
      </c>
      <c r="D2511" s="45">
        <v>0</v>
      </c>
      <c r="E2511" s="44" t="s">
        <v>7</v>
      </c>
      <c r="F2511" s="45">
        <f>Curso[[#This Row],[Tempo]]*$AG$4</f>
        <v>0</v>
      </c>
      <c r="G2511" s="46">
        <f t="shared" si="109"/>
        <v>17.209515977168611</v>
      </c>
      <c r="H2511" s="47">
        <f>_xlfn.XLOOKUP(Curso[[#This Row],[Tempo Progr Acum]],Controle[Tempo Esperado Acum],Controle[Data corrida],,1,1)</f>
        <v>44903</v>
      </c>
      <c r="I2511" s="44"/>
      <c r="J2511" s="48">
        <f ca="1">IF(Curso[[#This Row],[Data Prevista]]&gt;TODAY(),0,IF(Curso[[#This Row],[Data Prevista]]=TODAY(),3,2))</f>
        <v>0</v>
      </c>
      <c r="K2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1" s="53" t="str">
        <f>IF((Curso[[#This Row],[Estudado]]-7)&lt;$H$2,"",Curso[[#This Row],[Estudado]]-7)</f>
        <v/>
      </c>
      <c r="M2511" s="53" t="str">
        <f>IF((Curso[[#This Row],[Estudado]]-15)&lt;$H$2,"",Curso[[#This Row],[Estudado]]-15)</f>
        <v/>
      </c>
      <c r="N2511" s="53" t="str">
        <f>IF((Curso[[#This Row],[Estudado]]-30)&lt;$H$2,"",Curso[[#This Row],[Estudado]]-30)</f>
        <v/>
      </c>
      <c r="O2511" s="53" t="str">
        <f>IF((Curso[[#This Row],[Estudado]]-60)&lt;$H$2,"",Curso[[#This Row],[Estudado]]-60)</f>
        <v/>
      </c>
      <c r="P2511" s="53" t="str">
        <f>IF((Curso[[#This Row],[Estudado]]-120)&lt;$H$2,"",Curso[[#This Row],[Estudado]]-120)</f>
        <v/>
      </c>
      <c r="Q2511" s="48"/>
    </row>
    <row r="2512" spans="1:17" x14ac:dyDescent="0.25">
      <c r="A2512" s="44">
        <f t="shared" si="110"/>
        <v>2511</v>
      </c>
      <c r="B2512" s="44" t="s">
        <v>1560</v>
      </c>
      <c r="C2512" s="44" t="s">
        <v>68</v>
      </c>
      <c r="D2512" s="45">
        <v>0</v>
      </c>
      <c r="E2512" s="44" t="s">
        <v>69</v>
      </c>
      <c r="F2512" s="45">
        <f>Curso[[#This Row],[Tempo]]*$AG$4</f>
        <v>0</v>
      </c>
      <c r="G2512" s="46">
        <f t="shared" si="109"/>
        <v>17.209515977168611</v>
      </c>
      <c r="H2512" s="47">
        <f>_xlfn.XLOOKUP(Curso[[#This Row],[Tempo Progr Acum]],Controle[Tempo Esperado Acum],Controle[Data corrida],,1,1)</f>
        <v>44903</v>
      </c>
      <c r="I2512" s="44"/>
      <c r="J2512" s="48">
        <f ca="1">IF(Curso[[#This Row],[Data Prevista]]&gt;TODAY(),0,IF(Curso[[#This Row],[Data Prevista]]=TODAY(),3,2))</f>
        <v>0</v>
      </c>
      <c r="K2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2" s="53" t="str">
        <f>IF((Curso[[#This Row],[Estudado]]-7)&lt;$H$2,"",Curso[[#This Row],[Estudado]]-7)</f>
        <v/>
      </c>
      <c r="M2512" s="53" t="str">
        <f>IF((Curso[[#This Row],[Estudado]]-15)&lt;$H$2,"",Curso[[#This Row],[Estudado]]-15)</f>
        <v/>
      </c>
      <c r="N2512" s="53" t="str">
        <f>IF((Curso[[#This Row],[Estudado]]-30)&lt;$H$2,"",Curso[[#This Row],[Estudado]]-30)</f>
        <v/>
      </c>
      <c r="O2512" s="53" t="str">
        <f>IF((Curso[[#This Row],[Estudado]]-60)&lt;$H$2,"",Curso[[#This Row],[Estudado]]-60)</f>
        <v/>
      </c>
      <c r="P2512" s="53" t="str">
        <f>IF((Curso[[#This Row],[Estudado]]-120)&lt;$H$2,"",Curso[[#This Row],[Estudado]]-120)</f>
        <v/>
      </c>
      <c r="Q2512" s="48"/>
    </row>
    <row r="2513" spans="1:17" x14ac:dyDescent="0.25">
      <c r="A2513" s="44">
        <f t="shared" si="110"/>
        <v>2512</v>
      </c>
      <c r="B2513" s="44" t="s">
        <v>1560</v>
      </c>
      <c r="C2513" s="44" t="s">
        <v>70</v>
      </c>
      <c r="D2513" s="45">
        <v>0</v>
      </c>
      <c r="E2513" s="44" t="s">
        <v>7</v>
      </c>
      <c r="F2513" s="45">
        <f>Curso[[#This Row],[Tempo]]*$AG$4</f>
        <v>0</v>
      </c>
      <c r="G2513" s="46">
        <f t="shared" si="109"/>
        <v>17.209515977168611</v>
      </c>
      <c r="H2513" s="47">
        <f>_xlfn.XLOOKUP(Curso[[#This Row],[Tempo Progr Acum]],Controle[Tempo Esperado Acum],Controle[Data corrida],,1,1)</f>
        <v>44903</v>
      </c>
      <c r="I2513" s="44"/>
      <c r="J2513" s="48">
        <f ca="1">IF(Curso[[#This Row],[Data Prevista]]&gt;TODAY(),0,IF(Curso[[#This Row],[Data Prevista]]=TODAY(),3,2))</f>
        <v>0</v>
      </c>
      <c r="K2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3" s="53" t="str">
        <f>IF((Curso[[#This Row],[Estudado]]-7)&lt;$H$2,"",Curso[[#This Row],[Estudado]]-7)</f>
        <v/>
      </c>
      <c r="M2513" s="53" t="str">
        <f>IF((Curso[[#This Row],[Estudado]]-15)&lt;$H$2,"",Curso[[#This Row],[Estudado]]-15)</f>
        <v/>
      </c>
      <c r="N2513" s="53" t="str">
        <f>IF((Curso[[#This Row],[Estudado]]-30)&lt;$H$2,"",Curso[[#This Row],[Estudado]]-30)</f>
        <v/>
      </c>
      <c r="O2513" s="53" t="str">
        <f>IF((Curso[[#This Row],[Estudado]]-60)&lt;$H$2,"",Curso[[#This Row],[Estudado]]-60)</f>
        <v/>
      </c>
      <c r="P2513" s="53" t="str">
        <f>IF((Curso[[#This Row],[Estudado]]-120)&lt;$H$2,"",Curso[[#This Row],[Estudado]]-120)</f>
        <v/>
      </c>
      <c r="Q2513" s="48"/>
    </row>
    <row r="2514" spans="1:17" x14ac:dyDescent="0.25">
      <c r="A2514" s="44">
        <f t="shared" si="110"/>
        <v>2513</v>
      </c>
      <c r="B2514" s="44" t="s">
        <v>1560</v>
      </c>
      <c r="C2514" s="44" t="s">
        <v>39</v>
      </c>
      <c r="D2514" s="45">
        <v>0</v>
      </c>
      <c r="E2514" s="44" t="s">
        <v>7</v>
      </c>
      <c r="F2514" s="45">
        <f>Curso[[#This Row],[Tempo]]*$AG$4</f>
        <v>0</v>
      </c>
      <c r="G2514" s="46">
        <f t="shared" si="109"/>
        <v>17.209515977168611</v>
      </c>
      <c r="H2514" s="47">
        <f>_xlfn.XLOOKUP(Curso[[#This Row],[Tempo Progr Acum]],Controle[Tempo Esperado Acum],Controle[Data corrida],,1,1)</f>
        <v>44903</v>
      </c>
      <c r="I2514" s="44"/>
      <c r="J2514" s="48">
        <f ca="1">IF(Curso[[#This Row],[Data Prevista]]&gt;TODAY(),0,IF(Curso[[#This Row],[Data Prevista]]=TODAY(),3,2))</f>
        <v>0</v>
      </c>
      <c r="K2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4" s="53" t="str">
        <f>IF((Curso[[#This Row],[Estudado]]-7)&lt;$H$2,"",Curso[[#This Row],[Estudado]]-7)</f>
        <v/>
      </c>
      <c r="M2514" s="53" t="str">
        <f>IF((Curso[[#This Row],[Estudado]]-15)&lt;$H$2,"",Curso[[#This Row],[Estudado]]-15)</f>
        <v/>
      </c>
      <c r="N2514" s="53" t="str">
        <f>IF((Curso[[#This Row],[Estudado]]-30)&lt;$H$2,"",Curso[[#This Row],[Estudado]]-30)</f>
        <v/>
      </c>
      <c r="O2514" s="53" t="str">
        <f>IF((Curso[[#This Row],[Estudado]]-60)&lt;$H$2,"",Curso[[#This Row],[Estudado]]-60)</f>
        <v/>
      </c>
      <c r="P2514" s="53" t="str">
        <f>IF((Curso[[#This Row],[Estudado]]-120)&lt;$H$2,"",Curso[[#This Row],[Estudado]]-120)</f>
        <v/>
      </c>
      <c r="Q2514" s="48"/>
    </row>
    <row r="2515" spans="1:17" x14ac:dyDescent="0.25">
      <c r="A2515" s="44">
        <f t="shared" si="110"/>
        <v>2514</v>
      </c>
      <c r="B2515" s="44" t="s">
        <v>1560</v>
      </c>
      <c r="C2515" s="44" t="s">
        <v>42</v>
      </c>
      <c r="D2515" s="45">
        <v>7.175925925925927E-4</v>
      </c>
      <c r="E2515" s="44"/>
      <c r="F2515" s="45">
        <f>Curso[[#This Row],[Tempo]]*$AG$4</f>
        <v>1.4231276966781648E-3</v>
      </c>
      <c r="G2515" s="46">
        <f t="shared" si="109"/>
        <v>17.21093910486529</v>
      </c>
      <c r="H2515" s="47">
        <f>_xlfn.XLOOKUP(Curso[[#This Row],[Tempo Progr Acum]],Controle[Tempo Esperado Acum],Controle[Data corrida],,1,1)</f>
        <v>44903</v>
      </c>
      <c r="I2515" s="44"/>
      <c r="J2515" s="48">
        <f ca="1">IF(Curso[[#This Row],[Data Prevista]]&gt;TODAY(),0,IF(Curso[[#This Row],[Data Prevista]]=TODAY(),3,2))</f>
        <v>0</v>
      </c>
      <c r="K2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5" s="53" t="str">
        <f>IF((Curso[[#This Row],[Estudado]]-7)&lt;$H$2,"",Curso[[#This Row],[Estudado]]-7)</f>
        <v/>
      </c>
      <c r="M2515" s="53" t="str">
        <f>IF((Curso[[#This Row],[Estudado]]-15)&lt;$H$2,"",Curso[[#This Row],[Estudado]]-15)</f>
        <v/>
      </c>
      <c r="N2515" s="53" t="str">
        <f>IF((Curso[[#This Row],[Estudado]]-30)&lt;$H$2,"",Curso[[#This Row],[Estudado]]-30)</f>
        <v/>
      </c>
      <c r="O2515" s="53" t="str">
        <f>IF((Curso[[#This Row],[Estudado]]-60)&lt;$H$2,"",Curso[[#This Row],[Estudado]]-60)</f>
        <v/>
      </c>
      <c r="P2515" s="53" t="str">
        <f>IF((Curso[[#This Row],[Estudado]]-120)&lt;$H$2,"",Curso[[#This Row],[Estudado]]-120)</f>
        <v/>
      </c>
      <c r="Q2515" s="48"/>
    </row>
    <row r="2516" spans="1:17" x14ac:dyDescent="0.25">
      <c r="A2516" s="44">
        <f t="shared" si="110"/>
        <v>2515</v>
      </c>
      <c r="B2516" s="44" t="s">
        <v>1560</v>
      </c>
      <c r="C2516" s="44" t="s">
        <v>1615</v>
      </c>
      <c r="D2516" s="45">
        <v>3.6805555555555554E-3</v>
      </c>
      <c r="E2516" s="44"/>
      <c r="F2516" s="45">
        <f>Curso[[#This Row],[Tempo]]*$AG$4</f>
        <v>7.29926786360736E-3</v>
      </c>
      <c r="G2516" s="46">
        <f t="shared" si="109"/>
        <v>17.218238372728898</v>
      </c>
      <c r="H2516" s="47">
        <f>_xlfn.XLOOKUP(Curso[[#This Row],[Tempo Progr Acum]],Controle[Tempo Esperado Acum],Controle[Data corrida],,1,1)</f>
        <v>44903</v>
      </c>
      <c r="I2516" s="44"/>
      <c r="J2516" s="48">
        <f ca="1">IF(Curso[[#This Row],[Data Prevista]]&gt;TODAY(),0,IF(Curso[[#This Row],[Data Prevista]]=TODAY(),3,2))</f>
        <v>0</v>
      </c>
      <c r="K2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6" s="53" t="str">
        <f>IF((Curso[[#This Row],[Estudado]]-7)&lt;$H$2,"",Curso[[#This Row],[Estudado]]-7)</f>
        <v/>
      </c>
      <c r="M2516" s="53" t="str">
        <f>IF((Curso[[#This Row],[Estudado]]-15)&lt;$H$2,"",Curso[[#This Row],[Estudado]]-15)</f>
        <v/>
      </c>
      <c r="N2516" s="53" t="str">
        <f>IF((Curso[[#This Row],[Estudado]]-30)&lt;$H$2,"",Curso[[#This Row],[Estudado]]-30)</f>
        <v/>
      </c>
      <c r="O2516" s="53" t="str">
        <f>IF((Curso[[#This Row],[Estudado]]-60)&lt;$H$2,"",Curso[[#This Row],[Estudado]]-60)</f>
        <v/>
      </c>
      <c r="P2516" s="53" t="str">
        <f>IF((Curso[[#This Row],[Estudado]]-120)&lt;$H$2,"",Curso[[#This Row],[Estudado]]-120)</f>
        <v/>
      </c>
      <c r="Q2516" s="48"/>
    </row>
    <row r="2517" spans="1:17" x14ac:dyDescent="0.25">
      <c r="A2517" s="44">
        <f t="shared" si="110"/>
        <v>2516</v>
      </c>
      <c r="B2517" s="44" t="s">
        <v>1560</v>
      </c>
      <c r="C2517" s="44" t="s">
        <v>1616</v>
      </c>
      <c r="D2517" s="45">
        <v>2.8240740740740739E-3</v>
      </c>
      <c r="E2517" s="44"/>
      <c r="F2517" s="45">
        <f>Curso[[#This Row],[Tempo]]*$AG$4</f>
        <v>5.600696096604389E-3</v>
      </c>
      <c r="G2517" s="46">
        <f t="shared" si="109"/>
        <v>17.223839068825502</v>
      </c>
      <c r="H2517" s="47">
        <f>_xlfn.XLOOKUP(Curso[[#This Row],[Tempo Progr Acum]],Controle[Tempo Esperado Acum],Controle[Data corrida],,1,1)</f>
        <v>44903</v>
      </c>
      <c r="I2517" s="44"/>
      <c r="J2517" s="48">
        <f ca="1">IF(Curso[[#This Row],[Data Prevista]]&gt;TODAY(),0,IF(Curso[[#This Row],[Data Prevista]]=TODAY(),3,2))</f>
        <v>0</v>
      </c>
      <c r="K2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7" s="53" t="str">
        <f>IF((Curso[[#This Row],[Estudado]]-7)&lt;$H$2,"",Curso[[#This Row],[Estudado]]-7)</f>
        <v/>
      </c>
      <c r="M2517" s="53" t="str">
        <f>IF((Curso[[#This Row],[Estudado]]-15)&lt;$H$2,"",Curso[[#This Row],[Estudado]]-15)</f>
        <v/>
      </c>
      <c r="N2517" s="53" t="str">
        <f>IF((Curso[[#This Row],[Estudado]]-30)&lt;$H$2,"",Curso[[#This Row],[Estudado]]-30)</f>
        <v/>
      </c>
      <c r="O2517" s="53" t="str">
        <f>IF((Curso[[#This Row],[Estudado]]-60)&lt;$H$2,"",Curso[[#This Row],[Estudado]]-60)</f>
        <v/>
      </c>
      <c r="P2517" s="53" t="str">
        <f>IF((Curso[[#This Row],[Estudado]]-120)&lt;$H$2,"",Curso[[#This Row],[Estudado]]-120)</f>
        <v/>
      </c>
      <c r="Q2517" s="48"/>
    </row>
    <row r="2518" spans="1:17" x14ac:dyDescent="0.25">
      <c r="A2518" s="44">
        <f t="shared" si="110"/>
        <v>2517</v>
      </c>
      <c r="B2518" s="44" t="s">
        <v>1560</v>
      </c>
      <c r="C2518" s="44" t="s">
        <v>1617</v>
      </c>
      <c r="D2518" s="45">
        <v>3.2870370370370367E-3</v>
      </c>
      <c r="E2518" s="44"/>
      <c r="F2518" s="45">
        <f>Curso[[#This Row],[Tempo]]*$AG$4</f>
        <v>6.5188429976870757E-3</v>
      </c>
      <c r="G2518" s="46">
        <f t="shared" si="109"/>
        <v>17.230357911823187</v>
      </c>
      <c r="H2518" s="47">
        <f>_xlfn.XLOOKUP(Curso[[#This Row],[Tempo Progr Acum]],Controle[Tempo Esperado Acum],Controle[Data corrida],,1,1)</f>
        <v>44903</v>
      </c>
      <c r="I2518" s="44"/>
      <c r="J2518" s="48">
        <f ca="1">IF(Curso[[#This Row],[Data Prevista]]&gt;TODAY(),0,IF(Curso[[#This Row],[Data Prevista]]=TODAY(),3,2))</f>
        <v>0</v>
      </c>
      <c r="K2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8" s="53" t="str">
        <f>IF((Curso[[#This Row],[Estudado]]-7)&lt;$H$2,"",Curso[[#This Row],[Estudado]]-7)</f>
        <v/>
      </c>
      <c r="M2518" s="53" t="str">
        <f>IF((Curso[[#This Row],[Estudado]]-15)&lt;$H$2,"",Curso[[#This Row],[Estudado]]-15)</f>
        <v/>
      </c>
      <c r="N2518" s="53" t="str">
        <f>IF((Curso[[#This Row],[Estudado]]-30)&lt;$H$2,"",Curso[[#This Row],[Estudado]]-30)</f>
        <v/>
      </c>
      <c r="O2518" s="53" t="str">
        <f>IF((Curso[[#This Row],[Estudado]]-60)&lt;$H$2,"",Curso[[#This Row],[Estudado]]-60)</f>
        <v/>
      </c>
      <c r="P2518" s="53" t="str">
        <f>IF((Curso[[#This Row],[Estudado]]-120)&lt;$H$2,"",Curso[[#This Row],[Estudado]]-120)</f>
        <v/>
      </c>
      <c r="Q2518" s="48"/>
    </row>
    <row r="2519" spans="1:17" x14ac:dyDescent="0.25">
      <c r="A2519" s="44">
        <f t="shared" si="110"/>
        <v>2518</v>
      </c>
      <c r="B2519" s="44" t="s">
        <v>1560</v>
      </c>
      <c r="C2519" s="44" t="s">
        <v>1618</v>
      </c>
      <c r="D2519" s="45">
        <v>5.3356481481481484E-3</v>
      </c>
      <c r="E2519" s="44"/>
      <c r="F2519" s="45">
        <f>Curso[[#This Row],[Tempo]]*$AG$4</f>
        <v>1.0581643034977965E-2</v>
      </c>
      <c r="G2519" s="46">
        <f t="shared" si="109"/>
        <v>17.240939554858166</v>
      </c>
      <c r="H2519" s="47">
        <f>_xlfn.XLOOKUP(Curso[[#This Row],[Tempo Progr Acum]],Controle[Tempo Esperado Acum],Controle[Data corrida],,1,1)</f>
        <v>44903</v>
      </c>
      <c r="I2519" s="44"/>
      <c r="J2519" s="48">
        <f ca="1">IF(Curso[[#This Row],[Data Prevista]]&gt;TODAY(),0,IF(Curso[[#This Row],[Data Prevista]]=TODAY(),3,2))</f>
        <v>0</v>
      </c>
      <c r="K2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9" s="53" t="str">
        <f>IF((Curso[[#This Row],[Estudado]]-7)&lt;$H$2,"",Curso[[#This Row],[Estudado]]-7)</f>
        <v/>
      </c>
      <c r="M2519" s="53" t="str">
        <f>IF((Curso[[#This Row],[Estudado]]-15)&lt;$H$2,"",Curso[[#This Row],[Estudado]]-15)</f>
        <v/>
      </c>
      <c r="N2519" s="53" t="str">
        <f>IF((Curso[[#This Row],[Estudado]]-30)&lt;$H$2,"",Curso[[#This Row],[Estudado]]-30)</f>
        <v/>
      </c>
      <c r="O2519" s="53" t="str">
        <f>IF((Curso[[#This Row],[Estudado]]-60)&lt;$H$2,"",Curso[[#This Row],[Estudado]]-60)</f>
        <v/>
      </c>
      <c r="P2519" s="53" t="str">
        <f>IF((Curso[[#This Row],[Estudado]]-120)&lt;$H$2,"",Curso[[#This Row],[Estudado]]-120)</f>
        <v/>
      </c>
      <c r="Q2519" s="48"/>
    </row>
    <row r="2520" spans="1:17" x14ac:dyDescent="0.25">
      <c r="A2520" s="44">
        <f t="shared" si="110"/>
        <v>2519</v>
      </c>
      <c r="B2520" s="44" t="s">
        <v>1560</v>
      </c>
      <c r="C2520" s="44" t="s">
        <v>1619</v>
      </c>
      <c r="D2520" s="45">
        <v>1.0185185185185186E-3</v>
      </c>
      <c r="E2520" s="44"/>
      <c r="F2520" s="45">
        <f>Curso[[#This Row],[Tempo]]*$AG$4</f>
        <v>2.0199231823819111E-3</v>
      </c>
      <c r="G2520" s="46">
        <f t="shared" si="109"/>
        <v>17.242959478040547</v>
      </c>
      <c r="H2520" s="47">
        <f>_xlfn.XLOOKUP(Curso[[#This Row],[Tempo Progr Acum]],Controle[Tempo Esperado Acum],Controle[Data corrida],,1,1)</f>
        <v>44903</v>
      </c>
      <c r="I2520" s="44"/>
      <c r="J2520" s="48">
        <f ca="1">IF(Curso[[#This Row],[Data Prevista]]&gt;TODAY(),0,IF(Curso[[#This Row],[Data Prevista]]=TODAY(),3,2))</f>
        <v>0</v>
      </c>
      <c r="K2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0" s="53" t="str">
        <f>IF((Curso[[#This Row],[Estudado]]-7)&lt;$H$2,"",Curso[[#This Row],[Estudado]]-7)</f>
        <v/>
      </c>
      <c r="M2520" s="53" t="str">
        <f>IF((Curso[[#This Row],[Estudado]]-15)&lt;$H$2,"",Curso[[#This Row],[Estudado]]-15)</f>
        <v/>
      </c>
      <c r="N2520" s="53" t="str">
        <f>IF((Curso[[#This Row],[Estudado]]-30)&lt;$H$2,"",Curso[[#This Row],[Estudado]]-30)</f>
        <v/>
      </c>
      <c r="O2520" s="53" t="str">
        <f>IF((Curso[[#This Row],[Estudado]]-60)&lt;$H$2,"",Curso[[#This Row],[Estudado]]-60)</f>
        <v/>
      </c>
      <c r="P2520" s="53" t="str">
        <f>IF((Curso[[#This Row],[Estudado]]-120)&lt;$H$2,"",Curso[[#This Row],[Estudado]]-120)</f>
        <v/>
      </c>
      <c r="Q2520" s="48"/>
    </row>
    <row r="2521" spans="1:17" x14ac:dyDescent="0.25">
      <c r="A2521" s="44">
        <f t="shared" si="110"/>
        <v>2520</v>
      </c>
      <c r="B2521" s="44" t="s">
        <v>1560</v>
      </c>
      <c r="C2521" s="44" t="s">
        <v>1620</v>
      </c>
      <c r="D2521" s="45">
        <v>3.6921296296296298E-3</v>
      </c>
      <c r="E2521" s="44"/>
      <c r="F2521" s="45">
        <f>Curso[[#This Row],[Tempo]]*$AG$4</f>
        <v>7.3222215361344279E-3</v>
      </c>
      <c r="G2521" s="46">
        <f t="shared" si="109"/>
        <v>17.250281699576682</v>
      </c>
      <c r="H2521" s="47">
        <f>_xlfn.XLOOKUP(Curso[[#This Row],[Tempo Progr Acum]],Controle[Tempo Esperado Acum],Controle[Data corrida],,1,1)</f>
        <v>44903</v>
      </c>
      <c r="I2521" s="44"/>
      <c r="J2521" s="48">
        <f ca="1">IF(Curso[[#This Row],[Data Prevista]]&gt;TODAY(),0,IF(Curso[[#This Row],[Data Prevista]]=TODAY(),3,2))</f>
        <v>0</v>
      </c>
      <c r="K2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1" s="53" t="str">
        <f>IF((Curso[[#This Row],[Estudado]]-7)&lt;$H$2,"",Curso[[#This Row],[Estudado]]-7)</f>
        <v/>
      </c>
      <c r="M2521" s="53" t="str">
        <f>IF((Curso[[#This Row],[Estudado]]-15)&lt;$H$2,"",Curso[[#This Row],[Estudado]]-15)</f>
        <v/>
      </c>
      <c r="N2521" s="53" t="str">
        <f>IF((Curso[[#This Row],[Estudado]]-30)&lt;$H$2,"",Curso[[#This Row],[Estudado]]-30)</f>
        <v/>
      </c>
      <c r="O2521" s="53" t="str">
        <f>IF((Curso[[#This Row],[Estudado]]-60)&lt;$H$2,"",Curso[[#This Row],[Estudado]]-60)</f>
        <v/>
      </c>
      <c r="P2521" s="53" t="str">
        <f>IF((Curso[[#This Row],[Estudado]]-120)&lt;$H$2,"",Curso[[#This Row],[Estudado]]-120)</f>
        <v/>
      </c>
      <c r="Q2521" s="48"/>
    </row>
    <row r="2522" spans="1:17" x14ac:dyDescent="0.25">
      <c r="A2522" s="44">
        <f t="shared" si="110"/>
        <v>2521</v>
      </c>
      <c r="B2522" s="44" t="s">
        <v>1560</v>
      </c>
      <c r="C2522" s="44" t="s">
        <v>1621</v>
      </c>
      <c r="D2522" s="45">
        <v>3.6226851851851854E-3</v>
      </c>
      <c r="E2522" s="44"/>
      <c r="F2522" s="45">
        <f>Curso[[#This Row],[Tempo]]*$AG$4</f>
        <v>7.1844995009720247E-3</v>
      </c>
      <c r="G2522" s="46">
        <f t="shared" si="109"/>
        <v>17.257466199077655</v>
      </c>
      <c r="H2522" s="47">
        <f>_xlfn.XLOOKUP(Curso[[#This Row],[Tempo Progr Acum]],Controle[Tempo Esperado Acum],Controle[Data corrida],,1,1)</f>
        <v>44903</v>
      </c>
      <c r="I2522" s="44"/>
      <c r="J2522" s="48">
        <f ca="1">IF(Curso[[#This Row],[Data Prevista]]&gt;TODAY(),0,IF(Curso[[#This Row],[Data Prevista]]=TODAY(),3,2))</f>
        <v>0</v>
      </c>
      <c r="K2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2" s="53" t="str">
        <f>IF((Curso[[#This Row],[Estudado]]-7)&lt;$H$2,"",Curso[[#This Row],[Estudado]]-7)</f>
        <v/>
      </c>
      <c r="M2522" s="53" t="str">
        <f>IF((Curso[[#This Row],[Estudado]]-15)&lt;$H$2,"",Curso[[#This Row],[Estudado]]-15)</f>
        <v/>
      </c>
      <c r="N2522" s="53" t="str">
        <f>IF((Curso[[#This Row],[Estudado]]-30)&lt;$H$2,"",Curso[[#This Row],[Estudado]]-30)</f>
        <v/>
      </c>
      <c r="O2522" s="53" t="str">
        <f>IF((Curso[[#This Row],[Estudado]]-60)&lt;$H$2,"",Curso[[#This Row],[Estudado]]-60)</f>
        <v/>
      </c>
      <c r="P2522" s="53" t="str">
        <f>IF((Curso[[#This Row],[Estudado]]-120)&lt;$H$2,"",Curso[[#This Row],[Estudado]]-120)</f>
        <v/>
      </c>
      <c r="Q2522" s="48"/>
    </row>
    <row r="2523" spans="1:17" x14ac:dyDescent="0.25">
      <c r="A2523" s="44">
        <f t="shared" si="110"/>
        <v>2522</v>
      </c>
      <c r="B2523" s="44" t="s">
        <v>1560</v>
      </c>
      <c r="C2523" s="44" t="s">
        <v>1622</v>
      </c>
      <c r="D2523" s="45">
        <v>4.2245370370370371E-3</v>
      </c>
      <c r="E2523" s="44"/>
      <c r="F2523" s="45">
        <f>Curso[[#This Row],[Tempo]]*$AG$4</f>
        <v>8.3780904723795169E-3</v>
      </c>
      <c r="G2523" s="46">
        <f t="shared" si="109"/>
        <v>17.265844289550035</v>
      </c>
      <c r="H2523" s="47">
        <f>_xlfn.XLOOKUP(Curso[[#This Row],[Tempo Progr Acum]],Controle[Tempo Esperado Acum],Controle[Data corrida],,1,1)</f>
        <v>44904</v>
      </c>
      <c r="I2523" s="44"/>
      <c r="J2523" s="48">
        <f ca="1">IF(Curso[[#This Row],[Data Prevista]]&gt;TODAY(),0,IF(Curso[[#This Row],[Data Prevista]]=TODAY(),3,2))</f>
        <v>0</v>
      </c>
      <c r="K2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3" s="53" t="str">
        <f>IF((Curso[[#This Row],[Estudado]]-7)&lt;$H$2,"",Curso[[#This Row],[Estudado]]-7)</f>
        <v/>
      </c>
      <c r="M2523" s="53" t="str">
        <f>IF((Curso[[#This Row],[Estudado]]-15)&lt;$H$2,"",Curso[[#This Row],[Estudado]]-15)</f>
        <v/>
      </c>
      <c r="N2523" s="53" t="str">
        <f>IF((Curso[[#This Row],[Estudado]]-30)&lt;$H$2,"",Curso[[#This Row],[Estudado]]-30)</f>
        <v/>
      </c>
      <c r="O2523" s="53" t="str">
        <f>IF((Curso[[#This Row],[Estudado]]-60)&lt;$H$2,"",Curso[[#This Row],[Estudado]]-60)</f>
        <v/>
      </c>
      <c r="P2523" s="53" t="str">
        <f>IF((Curso[[#This Row],[Estudado]]-120)&lt;$H$2,"",Curso[[#This Row],[Estudado]]-120)</f>
        <v/>
      </c>
      <c r="Q2523" s="48"/>
    </row>
    <row r="2524" spans="1:17" x14ac:dyDescent="0.25">
      <c r="A2524" s="44">
        <f t="shared" si="110"/>
        <v>2523</v>
      </c>
      <c r="B2524" s="44" t="s">
        <v>1560</v>
      </c>
      <c r="C2524" s="44" t="s">
        <v>1623</v>
      </c>
      <c r="D2524" s="45">
        <v>3.7962962962962963E-3</v>
      </c>
      <c r="E2524" s="44"/>
      <c r="F2524" s="45">
        <f>Curso[[#This Row],[Tempo]]*$AG$4</f>
        <v>7.5288045888780315E-3</v>
      </c>
      <c r="G2524" s="46">
        <f t="shared" si="109"/>
        <v>17.273373094138915</v>
      </c>
      <c r="H2524" s="47">
        <f>_xlfn.XLOOKUP(Curso[[#This Row],[Tempo Progr Acum]],Controle[Tempo Esperado Acum],Controle[Data corrida],,1,1)</f>
        <v>44904</v>
      </c>
      <c r="I2524" s="44"/>
      <c r="J2524" s="48">
        <f ca="1">IF(Curso[[#This Row],[Data Prevista]]&gt;TODAY(),0,IF(Curso[[#This Row],[Data Prevista]]=TODAY(),3,2))</f>
        <v>0</v>
      </c>
      <c r="K2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4" s="53" t="str">
        <f>IF((Curso[[#This Row],[Estudado]]-7)&lt;$H$2,"",Curso[[#This Row],[Estudado]]-7)</f>
        <v/>
      </c>
      <c r="M2524" s="53" t="str">
        <f>IF((Curso[[#This Row],[Estudado]]-15)&lt;$H$2,"",Curso[[#This Row],[Estudado]]-15)</f>
        <v/>
      </c>
      <c r="N2524" s="53" t="str">
        <f>IF((Curso[[#This Row],[Estudado]]-30)&lt;$H$2,"",Curso[[#This Row],[Estudado]]-30)</f>
        <v/>
      </c>
      <c r="O2524" s="53" t="str">
        <f>IF((Curso[[#This Row],[Estudado]]-60)&lt;$H$2,"",Curso[[#This Row],[Estudado]]-60)</f>
        <v/>
      </c>
      <c r="P2524" s="53" t="str">
        <f>IF((Curso[[#This Row],[Estudado]]-120)&lt;$H$2,"",Curso[[#This Row],[Estudado]]-120)</f>
        <v/>
      </c>
      <c r="Q2524" s="48"/>
    </row>
    <row r="2525" spans="1:17" x14ac:dyDescent="0.25">
      <c r="A2525" s="44">
        <f t="shared" si="110"/>
        <v>2524</v>
      </c>
      <c r="B2525" s="44" t="s">
        <v>1560</v>
      </c>
      <c r="C2525" s="44" t="s">
        <v>1624</v>
      </c>
      <c r="D2525" s="45">
        <v>3.530092592592592E-3</v>
      </c>
      <c r="E2525" s="44"/>
      <c r="F2525" s="45">
        <f>Curso[[#This Row],[Tempo]]*$AG$4</f>
        <v>7.0008701207554857E-3</v>
      </c>
      <c r="G2525" s="46">
        <f t="shared" si="109"/>
        <v>17.28037396425967</v>
      </c>
      <c r="H2525" s="47">
        <f>_xlfn.XLOOKUP(Curso[[#This Row],[Tempo Progr Acum]],Controle[Tempo Esperado Acum],Controle[Data corrida],,1,1)</f>
        <v>44904</v>
      </c>
      <c r="I2525" s="44"/>
      <c r="J2525" s="48">
        <f ca="1">IF(Curso[[#This Row],[Data Prevista]]&gt;TODAY(),0,IF(Curso[[#This Row],[Data Prevista]]=TODAY(),3,2))</f>
        <v>0</v>
      </c>
      <c r="K2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5" s="53" t="str">
        <f>IF((Curso[[#This Row],[Estudado]]-7)&lt;$H$2,"",Curso[[#This Row],[Estudado]]-7)</f>
        <v/>
      </c>
      <c r="M2525" s="53" t="str">
        <f>IF((Curso[[#This Row],[Estudado]]-15)&lt;$H$2,"",Curso[[#This Row],[Estudado]]-15)</f>
        <v/>
      </c>
      <c r="N2525" s="53" t="str">
        <f>IF((Curso[[#This Row],[Estudado]]-30)&lt;$H$2,"",Curso[[#This Row],[Estudado]]-30)</f>
        <v/>
      </c>
      <c r="O2525" s="53" t="str">
        <f>IF((Curso[[#This Row],[Estudado]]-60)&lt;$H$2,"",Curso[[#This Row],[Estudado]]-60)</f>
        <v/>
      </c>
      <c r="P2525" s="53" t="str">
        <f>IF((Curso[[#This Row],[Estudado]]-120)&lt;$H$2,"",Curso[[#This Row],[Estudado]]-120)</f>
        <v/>
      </c>
      <c r="Q2525" s="48"/>
    </row>
    <row r="2526" spans="1:17" x14ac:dyDescent="0.25">
      <c r="A2526" s="44">
        <f t="shared" si="110"/>
        <v>2525</v>
      </c>
      <c r="B2526" s="44" t="s">
        <v>1560</v>
      </c>
      <c r="C2526" s="44" t="s">
        <v>1625</v>
      </c>
      <c r="D2526" s="45">
        <v>3.2523148148148151E-3</v>
      </c>
      <c r="E2526" s="44"/>
      <c r="F2526" s="45">
        <f>Curso[[#This Row],[Tempo]]*$AG$4</f>
        <v>6.4499819801058754E-3</v>
      </c>
      <c r="G2526" s="46">
        <f t="shared" si="109"/>
        <v>17.286823946239775</v>
      </c>
      <c r="H2526" s="47">
        <f>_xlfn.XLOOKUP(Curso[[#This Row],[Tempo Progr Acum]],Controle[Tempo Esperado Acum],Controle[Data corrida],,1,1)</f>
        <v>44904</v>
      </c>
      <c r="I2526" s="44"/>
      <c r="J2526" s="48">
        <f ca="1">IF(Curso[[#This Row],[Data Prevista]]&gt;TODAY(),0,IF(Curso[[#This Row],[Data Prevista]]=TODAY(),3,2))</f>
        <v>0</v>
      </c>
      <c r="K2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6" s="53" t="str">
        <f>IF((Curso[[#This Row],[Estudado]]-7)&lt;$H$2,"",Curso[[#This Row],[Estudado]]-7)</f>
        <v/>
      </c>
      <c r="M2526" s="53" t="str">
        <f>IF((Curso[[#This Row],[Estudado]]-15)&lt;$H$2,"",Curso[[#This Row],[Estudado]]-15)</f>
        <v/>
      </c>
      <c r="N2526" s="53" t="str">
        <f>IF((Curso[[#This Row],[Estudado]]-30)&lt;$H$2,"",Curso[[#This Row],[Estudado]]-30)</f>
        <v/>
      </c>
      <c r="O2526" s="53" t="str">
        <f>IF((Curso[[#This Row],[Estudado]]-60)&lt;$H$2,"",Curso[[#This Row],[Estudado]]-60)</f>
        <v/>
      </c>
      <c r="P2526" s="53" t="str">
        <f>IF((Curso[[#This Row],[Estudado]]-120)&lt;$H$2,"",Curso[[#This Row],[Estudado]]-120)</f>
        <v/>
      </c>
      <c r="Q2526" s="48"/>
    </row>
    <row r="2527" spans="1:17" x14ac:dyDescent="0.25">
      <c r="A2527" s="44">
        <f t="shared" si="110"/>
        <v>2526</v>
      </c>
      <c r="B2527" s="44" t="s">
        <v>1560</v>
      </c>
      <c r="C2527" s="44" t="s">
        <v>1626</v>
      </c>
      <c r="D2527" s="45">
        <v>5.2777777777777771E-3</v>
      </c>
      <c r="E2527" s="44"/>
      <c r="F2527" s="45">
        <f>Curso[[#This Row],[Tempo]]*$AG$4</f>
        <v>1.0466874672342629E-2</v>
      </c>
      <c r="G2527" s="46">
        <f t="shared" si="109"/>
        <v>17.297290820912117</v>
      </c>
      <c r="H2527" s="47">
        <f>_xlfn.XLOOKUP(Curso[[#This Row],[Tempo Progr Acum]],Controle[Tempo Esperado Acum],Controle[Data corrida],,1,1)</f>
        <v>44904</v>
      </c>
      <c r="I2527" s="44"/>
      <c r="J2527" s="48">
        <f ca="1">IF(Curso[[#This Row],[Data Prevista]]&gt;TODAY(),0,IF(Curso[[#This Row],[Data Prevista]]=TODAY(),3,2))</f>
        <v>0</v>
      </c>
      <c r="K2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7" s="53" t="str">
        <f>IF((Curso[[#This Row],[Estudado]]-7)&lt;$H$2,"",Curso[[#This Row],[Estudado]]-7)</f>
        <v/>
      </c>
      <c r="M2527" s="53" t="str">
        <f>IF((Curso[[#This Row],[Estudado]]-15)&lt;$H$2,"",Curso[[#This Row],[Estudado]]-15)</f>
        <v/>
      </c>
      <c r="N2527" s="53" t="str">
        <f>IF((Curso[[#This Row],[Estudado]]-30)&lt;$H$2,"",Curso[[#This Row],[Estudado]]-30)</f>
        <v/>
      </c>
      <c r="O2527" s="53" t="str">
        <f>IF((Curso[[#This Row],[Estudado]]-60)&lt;$H$2,"",Curso[[#This Row],[Estudado]]-60)</f>
        <v/>
      </c>
      <c r="P2527" s="53" t="str">
        <f>IF((Curso[[#This Row],[Estudado]]-120)&lt;$H$2,"",Curso[[#This Row],[Estudado]]-120)</f>
        <v/>
      </c>
      <c r="Q2527" s="48"/>
    </row>
    <row r="2528" spans="1:17" x14ac:dyDescent="0.25">
      <c r="A2528" s="44">
        <f t="shared" si="110"/>
        <v>2527</v>
      </c>
      <c r="B2528" s="44" t="s">
        <v>1560</v>
      </c>
      <c r="C2528" s="44" t="s">
        <v>1627</v>
      </c>
      <c r="D2528" s="45">
        <v>5.7523148148148143E-3</v>
      </c>
      <c r="E2528" s="44"/>
      <c r="F2528" s="45">
        <f>Curso[[#This Row],[Tempo]]*$AG$4</f>
        <v>1.1407975245952382E-2</v>
      </c>
      <c r="G2528" s="46">
        <f t="shared" si="109"/>
        <v>17.308698796158069</v>
      </c>
      <c r="H2528" s="47">
        <f>_xlfn.XLOOKUP(Curso[[#This Row],[Tempo Progr Acum]],Controle[Tempo Esperado Acum],Controle[Data corrida],,1,1)</f>
        <v>44904</v>
      </c>
      <c r="I2528" s="44"/>
      <c r="J2528" s="48">
        <f ca="1">IF(Curso[[#This Row],[Data Prevista]]&gt;TODAY(),0,IF(Curso[[#This Row],[Data Prevista]]=TODAY(),3,2))</f>
        <v>0</v>
      </c>
      <c r="K2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8" s="53" t="str">
        <f>IF((Curso[[#This Row],[Estudado]]-7)&lt;$H$2,"",Curso[[#This Row],[Estudado]]-7)</f>
        <v/>
      </c>
      <c r="M2528" s="53" t="str">
        <f>IF((Curso[[#This Row],[Estudado]]-15)&lt;$H$2,"",Curso[[#This Row],[Estudado]]-15)</f>
        <v/>
      </c>
      <c r="N2528" s="53" t="str">
        <f>IF((Curso[[#This Row],[Estudado]]-30)&lt;$H$2,"",Curso[[#This Row],[Estudado]]-30)</f>
        <v/>
      </c>
      <c r="O2528" s="53" t="str">
        <f>IF((Curso[[#This Row],[Estudado]]-60)&lt;$H$2,"",Curso[[#This Row],[Estudado]]-60)</f>
        <v/>
      </c>
      <c r="P2528" s="53" t="str">
        <f>IF((Curso[[#This Row],[Estudado]]-120)&lt;$H$2,"",Curso[[#This Row],[Estudado]]-120)</f>
        <v/>
      </c>
      <c r="Q2528" s="48"/>
    </row>
    <row r="2529" spans="1:17" x14ac:dyDescent="0.25">
      <c r="A2529" s="44">
        <f t="shared" si="110"/>
        <v>2528</v>
      </c>
      <c r="B2529" s="44" t="s">
        <v>1560</v>
      </c>
      <c r="C2529" s="44" t="s">
        <v>1628</v>
      </c>
      <c r="D2529" s="45">
        <v>6.2499999999999995E-3</v>
      </c>
      <c r="E2529" s="44"/>
      <c r="F2529" s="45">
        <f>Curso[[#This Row],[Tempo]]*$AG$4</f>
        <v>1.239498316461627E-2</v>
      </c>
      <c r="G2529" s="46">
        <f t="shared" si="109"/>
        <v>17.321093779322684</v>
      </c>
      <c r="H2529" s="47">
        <f>_xlfn.XLOOKUP(Curso[[#This Row],[Tempo Progr Acum]],Controle[Tempo Esperado Acum],Controle[Data corrida],,1,1)</f>
        <v>44904</v>
      </c>
      <c r="I2529" s="44"/>
      <c r="J2529" s="48">
        <f ca="1">IF(Curso[[#This Row],[Data Prevista]]&gt;TODAY(),0,IF(Curso[[#This Row],[Data Prevista]]=TODAY(),3,2))</f>
        <v>0</v>
      </c>
      <c r="K2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9" s="53" t="str">
        <f>IF((Curso[[#This Row],[Estudado]]-7)&lt;$H$2,"",Curso[[#This Row],[Estudado]]-7)</f>
        <v/>
      </c>
      <c r="M2529" s="53" t="str">
        <f>IF((Curso[[#This Row],[Estudado]]-15)&lt;$H$2,"",Curso[[#This Row],[Estudado]]-15)</f>
        <v/>
      </c>
      <c r="N2529" s="53" t="str">
        <f>IF((Curso[[#This Row],[Estudado]]-30)&lt;$H$2,"",Curso[[#This Row],[Estudado]]-30)</f>
        <v/>
      </c>
      <c r="O2529" s="53" t="str">
        <f>IF((Curso[[#This Row],[Estudado]]-60)&lt;$H$2,"",Curso[[#This Row],[Estudado]]-60)</f>
        <v/>
      </c>
      <c r="P2529" s="53" t="str">
        <f>IF((Curso[[#This Row],[Estudado]]-120)&lt;$H$2,"",Curso[[#This Row],[Estudado]]-120)</f>
        <v/>
      </c>
      <c r="Q2529" s="48"/>
    </row>
    <row r="2530" spans="1:17" x14ac:dyDescent="0.25">
      <c r="A2530" s="44">
        <f t="shared" si="110"/>
        <v>2529</v>
      </c>
      <c r="B2530" s="44" t="s">
        <v>1560</v>
      </c>
      <c r="C2530" s="44" t="s">
        <v>1629</v>
      </c>
      <c r="D2530" s="45">
        <v>3.8194444444444443E-3</v>
      </c>
      <c r="E2530" s="44"/>
      <c r="F2530" s="45">
        <f>Curso[[#This Row],[Tempo]]*$AG$4</f>
        <v>7.5747119339321656E-3</v>
      </c>
      <c r="G2530" s="46">
        <f t="shared" si="109"/>
        <v>17.328668491256614</v>
      </c>
      <c r="H2530" s="47">
        <f>_xlfn.XLOOKUP(Curso[[#This Row],[Tempo Progr Acum]],Controle[Tempo Esperado Acum],Controle[Data corrida],,1,1)</f>
        <v>44904</v>
      </c>
      <c r="I2530" s="44"/>
      <c r="J2530" s="48">
        <f ca="1">IF(Curso[[#This Row],[Data Prevista]]&gt;TODAY(),0,IF(Curso[[#This Row],[Data Prevista]]=TODAY(),3,2))</f>
        <v>0</v>
      </c>
      <c r="K2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0" s="53" t="str">
        <f>IF((Curso[[#This Row],[Estudado]]-7)&lt;$H$2,"",Curso[[#This Row],[Estudado]]-7)</f>
        <v/>
      </c>
      <c r="M2530" s="53" t="str">
        <f>IF((Curso[[#This Row],[Estudado]]-15)&lt;$H$2,"",Curso[[#This Row],[Estudado]]-15)</f>
        <v/>
      </c>
      <c r="N2530" s="53" t="str">
        <f>IF((Curso[[#This Row],[Estudado]]-30)&lt;$H$2,"",Curso[[#This Row],[Estudado]]-30)</f>
        <v/>
      </c>
      <c r="O2530" s="53" t="str">
        <f>IF((Curso[[#This Row],[Estudado]]-60)&lt;$H$2,"",Curso[[#This Row],[Estudado]]-60)</f>
        <v/>
      </c>
      <c r="P2530" s="53" t="str">
        <f>IF((Curso[[#This Row],[Estudado]]-120)&lt;$H$2,"",Curso[[#This Row],[Estudado]]-120)</f>
        <v/>
      </c>
      <c r="Q2530" s="48"/>
    </row>
    <row r="2531" spans="1:17" x14ac:dyDescent="0.25">
      <c r="A2531" s="44">
        <f t="shared" si="110"/>
        <v>2530</v>
      </c>
      <c r="B2531" s="44" t="s">
        <v>1560</v>
      </c>
      <c r="C2531" s="44" t="s">
        <v>1630</v>
      </c>
      <c r="D2531" s="45">
        <v>2.2916666666666667E-3</v>
      </c>
      <c r="E2531" s="44"/>
      <c r="F2531" s="45">
        <f>Curso[[#This Row],[Tempo]]*$AG$4</f>
        <v>4.5448271603593E-3</v>
      </c>
      <c r="G2531" s="46">
        <f t="shared" si="109"/>
        <v>17.333213318416973</v>
      </c>
      <c r="H2531" s="47">
        <f>_xlfn.XLOOKUP(Curso[[#This Row],[Tempo Progr Acum]],Controle[Tempo Esperado Acum],Controle[Data corrida],,1,1)</f>
        <v>44904</v>
      </c>
      <c r="I2531" s="44"/>
      <c r="J2531" s="48">
        <f ca="1">IF(Curso[[#This Row],[Data Prevista]]&gt;TODAY(),0,IF(Curso[[#This Row],[Data Prevista]]=TODAY(),3,2))</f>
        <v>0</v>
      </c>
      <c r="K2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1" s="53" t="str">
        <f>IF((Curso[[#This Row],[Estudado]]-7)&lt;$H$2,"",Curso[[#This Row],[Estudado]]-7)</f>
        <v/>
      </c>
      <c r="M2531" s="53" t="str">
        <f>IF((Curso[[#This Row],[Estudado]]-15)&lt;$H$2,"",Curso[[#This Row],[Estudado]]-15)</f>
        <v/>
      </c>
      <c r="N2531" s="53" t="str">
        <f>IF((Curso[[#This Row],[Estudado]]-30)&lt;$H$2,"",Curso[[#This Row],[Estudado]]-30)</f>
        <v/>
      </c>
      <c r="O2531" s="53" t="str">
        <f>IF((Curso[[#This Row],[Estudado]]-60)&lt;$H$2,"",Curso[[#This Row],[Estudado]]-60)</f>
        <v/>
      </c>
      <c r="P2531" s="53" t="str">
        <f>IF((Curso[[#This Row],[Estudado]]-120)&lt;$H$2,"",Curso[[#This Row],[Estudado]]-120)</f>
        <v/>
      </c>
      <c r="Q2531" s="48"/>
    </row>
    <row r="2532" spans="1:17" x14ac:dyDescent="0.25">
      <c r="A2532" s="44">
        <f t="shared" si="110"/>
        <v>2531</v>
      </c>
      <c r="B2532" s="44" t="s">
        <v>1560</v>
      </c>
      <c r="C2532" s="44" t="s">
        <v>1631</v>
      </c>
      <c r="D2532" s="45">
        <v>3.1597222222222222E-3</v>
      </c>
      <c r="E2532" s="44"/>
      <c r="F2532" s="45">
        <f>Curso[[#This Row],[Tempo]]*$AG$4</f>
        <v>6.2663525998893372E-3</v>
      </c>
      <c r="G2532" s="46">
        <f t="shared" si="109"/>
        <v>17.339479671016864</v>
      </c>
      <c r="H2532" s="47">
        <f>_xlfn.XLOOKUP(Curso[[#This Row],[Tempo Progr Acum]],Controle[Tempo Esperado Acum],Controle[Data corrida],,1,1)</f>
        <v>44904</v>
      </c>
      <c r="I2532" s="44"/>
      <c r="J2532" s="48">
        <f ca="1">IF(Curso[[#This Row],[Data Prevista]]&gt;TODAY(),0,IF(Curso[[#This Row],[Data Prevista]]=TODAY(),3,2))</f>
        <v>0</v>
      </c>
      <c r="K2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2" s="53" t="str">
        <f>IF((Curso[[#This Row],[Estudado]]-7)&lt;$H$2,"",Curso[[#This Row],[Estudado]]-7)</f>
        <v/>
      </c>
      <c r="M2532" s="53" t="str">
        <f>IF((Curso[[#This Row],[Estudado]]-15)&lt;$H$2,"",Curso[[#This Row],[Estudado]]-15)</f>
        <v/>
      </c>
      <c r="N2532" s="53" t="str">
        <f>IF((Curso[[#This Row],[Estudado]]-30)&lt;$H$2,"",Curso[[#This Row],[Estudado]]-30)</f>
        <v/>
      </c>
      <c r="O2532" s="53" t="str">
        <f>IF((Curso[[#This Row],[Estudado]]-60)&lt;$H$2,"",Curso[[#This Row],[Estudado]]-60)</f>
        <v/>
      </c>
      <c r="P2532" s="53" t="str">
        <f>IF((Curso[[#This Row],[Estudado]]-120)&lt;$H$2,"",Curso[[#This Row],[Estudado]]-120)</f>
        <v/>
      </c>
      <c r="Q2532" s="48"/>
    </row>
    <row r="2533" spans="1:17" x14ac:dyDescent="0.25">
      <c r="A2533" s="44">
        <f t="shared" si="110"/>
        <v>2532</v>
      </c>
      <c r="B2533" s="44" t="s">
        <v>1560</v>
      </c>
      <c r="C2533" s="44" t="s">
        <v>1632</v>
      </c>
      <c r="D2533" s="45">
        <v>3.8541666666666668E-3</v>
      </c>
      <c r="E2533" s="44"/>
      <c r="F2533" s="45">
        <f>Curso[[#This Row],[Tempo]]*$AG$4</f>
        <v>7.6435729515133676E-3</v>
      </c>
      <c r="G2533" s="46">
        <f t="shared" si="109"/>
        <v>17.347123243968376</v>
      </c>
      <c r="H2533" s="47">
        <f>_xlfn.XLOOKUP(Curso[[#This Row],[Tempo Progr Acum]],Controle[Tempo Esperado Acum],Controle[Data corrida],,1,1)</f>
        <v>44905</v>
      </c>
      <c r="I2533" s="44"/>
      <c r="J2533" s="48">
        <f ca="1">IF(Curso[[#This Row],[Data Prevista]]&gt;TODAY(),0,IF(Curso[[#This Row],[Data Prevista]]=TODAY(),3,2))</f>
        <v>0</v>
      </c>
      <c r="K2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3" s="53" t="str">
        <f>IF((Curso[[#This Row],[Estudado]]-7)&lt;$H$2,"",Curso[[#This Row],[Estudado]]-7)</f>
        <v/>
      </c>
      <c r="M2533" s="53" t="str">
        <f>IF((Curso[[#This Row],[Estudado]]-15)&lt;$H$2,"",Curso[[#This Row],[Estudado]]-15)</f>
        <v/>
      </c>
      <c r="N2533" s="53" t="str">
        <f>IF((Curso[[#This Row],[Estudado]]-30)&lt;$H$2,"",Curso[[#This Row],[Estudado]]-30)</f>
        <v/>
      </c>
      <c r="O2533" s="53" t="str">
        <f>IF((Curso[[#This Row],[Estudado]]-60)&lt;$H$2,"",Curso[[#This Row],[Estudado]]-60)</f>
        <v/>
      </c>
      <c r="P2533" s="53" t="str">
        <f>IF((Curso[[#This Row],[Estudado]]-120)&lt;$H$2,"",Curso[[#This Row],[Estudado]]-120)</f>
        <v/>
      </c>
      <c r="Q2533" s="48"/>
    </row>
    <row r="2534" spans="1:17" x14ac:dyDescent="0.25">
      <c r="A2534" s="44">
        <f t="shared" si="110"/>
        <v>2533</v>
      </c>
      <c r="B2534" s="44" t="s">
        <v>1560</v>
      </c>
      <c r="C2534" s="44" t="s">
        <v>1633</v>
      </c>
      <c r="D2534" s="45">
        <v>3.2407407407407406E-3</v>
      </c>
      <c r="E2534" s="44"/>
      <c r="F2534" s="45">
        <f>Curso[[#This Row],[Tempo]]*$AG$4</f>
        <v>6.4270283075788075E-3</v>
      </c>
      <c r="G2534" s="46">
        <f t="shared" si="109"/>
        <v>17.353550272275953</v>
      </c>
      <c r="H2534" s="47">
        <f>_xlfn.XLOOKUP(Curso[[#This Row],[Tempo Progr Acum]],Controle[Tempo Esperado Acum],Controle[Data corrida],,1,1)</f>
        <v>44905</v>
      </c>
      <c r="I2534" s="44"/>
      <c r="J2534" s="48">
        <f ca="1">IF(Curso[[#This Row],[Data Prevista]]&gt;TODAY(),0,IF(Curso[[#This Row],[Data Prevista]]=TODAY(),3,2))</f>
        <v>0</v>
      </c>
      <c r="K2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4" s="53" t="str">
        <f>IF((Curso[[#This Row],[Estudado]]-7)&lt;$H$2,"",Curso[[#This Row],[Estudado]]-7)</f>
        <v/>
      </c>
      <c r="M2534" s="53" t="str">
        <f>IF((Curso[[#This Row],[Estudado]]-15)&lt;$H$2,"",Curso[[#This Row],[Estudado]]-15)</f>
        <v/>
      </c>
      <c r="N2534" s="53" t="str">
        <f>IF((Curso[[#This Row],[Estudado]]-30)&lt;$H$2,"",Curso[[#This Row],[Estudado]]-30)</f>
        <v/>
      </c>
      <c r="O2534" s="53" t="str">
        <f>IF((Curso[[#This Row],[Estudado]]-60)&lt;$H$2,"",Curso[[#This Row],[Estudado]]-60)</f>
        <v/>
      </c>
      <c r="P2534" s="53" t="str">
        <f>IF((Curso[[#This Row],[Estudado]]-120)&lt;$H$2,"",Curso[[#This Row],[Estudado]]-120)</f>
        <v/>
      </c>
      <c r="Q2534" s="48"/>
    </row>
    <row r="2535" spans="1:17" x14ac:dyDescent="0.25">
      <c r="A2535" s="44">
        <f t="shared" si="110"/>
        <v>2534</v>
      </c>
      <c r="B2535" s="44" t="s">
        <v>1560</v>
      </c>
      <c r="C2535" s="44" t="s">
        <v>1634</v>
      </c>
      <c r="D2535" s="45">
        <v>0</v>
      </c>
      <c r="E2535" s="44" t="s">
        <v>7</v>
      </c>
      <c r="F2535" s="45">
        <f>Curso[[#This Row],[Tempo]]*$AG$4</f>
        <v>0</v>
      </c>
      <c r="G2535" s="46">
        <f t="shared" si="109"/>
        <v>17.353550272275953</v>
      </c>
      <c r="H2535" s="47">
        <f>_xlfn.XLOOKUP(Curso[[#This Row],[Tempo Progr Acum]],Controle[Tempo Esperado Acum],Controle[Data corrida],,1,1)</f>
        <v>44905</v>
      </c>
      <c r="I2535" s="44"/>
      <c r="J2535" s="48">
        <f ca="1">IF(Curso[[#This Row],[Data Prevista]]&gt;TODAY(),0,IF(Curso[[#This Row],[Data Prevista]]=TODAY(),3,2))</f>
        <v>0</v>
      </c>
      <c r="K2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5" s="53" t="str">
        <f>IF((Curso[[#This Row],[Estudado]]-7)&lt;$H$2,"",Curso[[#This Row],[Estudado]]-7)</f>
        <v/>
      </c>
      <c r="M2535" s="53" t="str">
        <f>IF((Curso[[#This Row],[Estudado]]-15)&lt;$H$2,"",Curso[[#This Row],[Estudado]]-15)</f>
        <v/>
      </c>
      <c r="N2535" s="53" t="str">
        <f>IF((Curso[[#This Row],[Estudado]]-30)&lt;$H$2,"",Curso[[#This Row],[Estudado]]-30)</f>
        <v/>
      </c>
      <c r="O2535" s="53" t="str">
        <f>IF((Curso[[#This Row],[Estudado]]-60)&lt;$H$2,"",Curso[[#This Row],[Estudado]]-60)</f>
        <v/>
      </c>
      <c r="P2535" s="53" t="str">
        <f>IF((Curso[[#This Row],[Estudado]]-120)&lt;$H$2,"",Curso[[#This Row],[Estudado]]-120)</f>
        <v/>
      </c>
      <c r="Q2535" s="48"/>
    </row>
    <row r="2536" spans="1:17" x14ac:dyDescent="0.25">
      <c r="A2536" s="44">
        <f t="shared" si="110"/>
        <v>2535</v>
      </c>
      <c r="B2536" s="44" t="s">
        <v>1560</v>
      </c>
      <c r="C2536" s="44" t="s">
        <v>1635</v>
      </c>
      <c r="D2536" s="45">
        <v>5.8449074074074072E-3</v>
      </c>
      <c r="E2536" s="44"/>
      <c r="F2536" s="45">
        <f>Curso[[#This Row],[Tempo]]*$AG$4</f>
        <v>1.1591604626168921E-2</v>
      </c>
      <c r="G2536" s="46">
        <f t="shared" si="109"/>
        <v>17.365141876902122</v>
      </c>
      <c r="H2536" s="47">
        <f>_xlfn.XLOOKUP(Curso[[#This Row],[Tempo Progr Acum]],Controle[Tempo Esperado Acum],Controle[Data corrida],,1,1)</f>
        <v>44905</v>
      </c>
      <c r="I2536" s="44"/>
      <c r="J2536" s="48">
        <f ca="1">IF(Curso[[#This Row],[Data Prevista]]&gt;TODAY(),0,IF(Curso[[#This Row],[Data Prevista]]=TODAY(),3,2))</f>
        <v>0</v>
      </c>
      <c r="K2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6" s="53" t="str">
        <f>IF((Curso[[#This Row],[Estudado]]-7)&lt;$H$2,"",Curso[[#This Row],[Estudado]]-7)</f>
        <v/>
      </c>
      <c r="M2536" s="53" t="str">
        <f>IF((Curso[[#This Row],[Estudado]]-15)&lt;$H$2,"",Curso[[#This Row],[Estudado]]-15)</f>
        <v/>
      </c>
      <c r="N2536" s="53" t="str">
        <f>IF((Curso[[#This Row],[Estudado]]-30)&lt;$H$2,"",Curso[[#This Row],[Estudado]]-30)</f>
        <v/>
      </c>
      <c r="O2536" s="53" t="str">
        <f>IF((Curso[[#This Row],[Estudado]]-60)&lt;$H$2,"",Curso[[#This Row],[Estudado]]-60)</f>
        <v/>
      </c>
      <c r="P2536" s="53" t="str">
        <f>IF((Curso[[#This Row],[Estudado]]-120)&lt;$H$2,"",Curso[[#This Row],[Estudado]]-120)</f>
        <v/>
      </c>
      <c r="Q2536" s="48"/>
    </row>
    <row r="2537" spans="1:17" x14ac:dyDescent="0.25">
      <c r="A2537" s="44">
        <f t="shared" si="110"/>
        <v>2536</v>
      </c>
      <c r="B2537" s="44" t="s">
        <v>1560</v>
      </c>
      <c r="C2537" s="44" t="s">
        <v>1636</v>
      </c>
      <c r="D2537" s="45">
        <v>2.4074074074074076E-3</v>
      </c>
      <c r="E2537" s="44"/>
      <c r="F2537" s="45">
        <f>Curso[[#This Row],[Tempo]]*$AG$4</f>
        <v>4.7743638856299715E-3</v>
      </c>
      <c r="G2537" s="46">
        <f t="shared" si="109"/>
        <v>17.369916240787752</v>
      </c>
      <c r="H2537" s="47">
        <f>_xlfn.XLOOKUP(Curso[[#This Row],[Tempo Progr Acum]],Controle[Tempo Esperado Acum],Controle[Data corrida],,1,1)</f>
        <v>44905</v>
      </c>
      <c r="I2537" s="44"/>
      <c r="J2537" s="48">
        <f ca="1">IF(Curso[[#This Row],[Data Prevista]]&gt;TODAY(),0,IF(Curso[[#This Row],[Data Prevista]]=TODAY(),3,2))</f>
        <v>0</v>
      </c>
      <c r="K2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7" s="53" t="str">
        <f>IF((Curso[[#This Row],[Estudado]]-7)&lt;$H$2,"",Curso[[#This Row],[Estudado]]-7)</f>
        <v/>
      </c>
      <c r="M2537" s="53" t="str">
        <f>IF((Curso[[#This Row],[Estudado]]-15)&lt;$H$2,"",Curso[[#This Row],[Estudado]]-15)</f>
        <v/>
      </c>
      <c r="N2537" s="53" t="str">
        <f>IF((Curso[[#This Row],[Estudado]]-30)&lt;$H$2,"",Curso[[#This Row],[Estudado]]-30)</f>
        <v/>
      </c>
      <c r="O2537" s="53" t="str">
        <f>IF((Curso[[#This Row],[Estudado]]-60)&lt;$H$2,"",Curso[[#This Row],[Estudado]]-60)</f>
        <v/>
      </c>
      <c r="P2537" s="53" t="str">
        <f>IF((Curso[[#This Row],[Estudado]]-120)&lt;$H$2,"",Curso[[#This Row],[Estudado]]-120)</f>
        <v/>
      </c>
      <c r="Q2537" s="48"/>
    </row>
    <row r="2538" spans="1:17" x14ac:dyDescent="0.25">
      <c r="A2538" s="44">
        <f t="shared" si="110"/>
        <v>2537</v>
      </c>
      <c r="B2538" s="44" t="s">
        <v>1560</v>
      </c>
      <c r="C2538" s="44" t="s">
        <v>1637</v>
      </c>
      <c r="D2538" s="45">
        <v>0</v>
      </c>
      <c r="E2538" s="44" t="s">
        <v>7</v>
      </c>
      <c r="F2538" s="45">
        <f>Curso[[#This Row],[Tempo]]*$AG$4</f>
        <v>0</v>
      </c>
      <c r="G2538" s="46">
        <f t="shared" si="109"/>
        <v>17.369916240787752</v>
      </c>
      <c r="H2538" s="47">
        <f>_xlfn.XLOOKUP(Curso[[#This Row],[Tempo Progr Acum]],Controle[Tempo Esperado Acum],Controle[Data corrida],,1,1)</f>
        <v>44905</v>
      </c>
      <c r="I2538" s="44"/>
      <c r="J2538" s="48">
        <f ca="1">IF(Curso[[#This Row],[Data Prevista]]&gt;TODAY(),0,IF(Curso[[#This Row],[Data Prevista]]=TODAY(),3,2))</f>
        <v>0</v>
      </c>
      <c r="K2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8" s="53" t="str">
        <f>IF((Curso[[#This Row],[Estudado]]-7)&lt;$H$2,"",Curso[[#This Row],[Estudado]]-7)</f>
        <v/>
      </c>
      <c r="M2538" s="53" t="str">
        <f>IF((Curso[[#This Row],[Estudado]]-15)&lt;$H$2,"",Curso[[#This Row],[Estudado]]-15)</f>
        <v/>
      </c>
      <c r="N2538" s="53" t="str">
        <f>IF((Curso[[#This Row],[Estudado]]-30)&lt;$H$2,"",Curso[[#This Row],[Estudado]]-30)</f>
        <v/>
      </c>
      <c r="O2538" s="53" t="str">
        <f>IF((Curso[[#This Row],[Estudado]]-60)&lt;$H$2,"",Curso[[#This Row],[Estudado]]-60)</f>
        <v/>
      </c>
      <c r="P2538" s="53" t="str">
        <f>IF((Curso[[#This Row],[Estudado]]-120)&lt;$H$2,"",Curso[[#This Row],[Estudado]]-120)</f>
        <v/>
      </c>
      <c r="Q2538" s="48"/>
    </row>
    <row r="2539" spans="1:17" x14ac:dyDescent="0.25">
      <c r="A2539" s="44">
        <f t="shared" si="110"/>
        <v>2538</v>
      </c>
      <c r="B2539" s="44" t="s">
        <v>1560</v>
      </c>
      <c r="C2539" s="44" t="s">
        <v>1638</v>
      </c>
      <c r="D2539" s="45">
        <v>4.7685185185185183E-3</v>
      </c>
      <c r="E2539" s="44"/>
      <c r="F2539" s="45">
        <f>Curso[[#This Row],[Tempo]]*$AG$4</f>
        <v>9.456913081151673E-3</v>
      </c>
      <c r="G2539" s="46">
        <f t="shared" si="109"/>
        <v>17.379373153868904</v>
      </c>
      <c r="H2539" s="47">
        <f>_xlfn.XLOOKUP(Curso[[#This Row],[Tempo Progr Acum]],Controle[Tempo Esperado Acum],Controle[Data corrida],,1,1)</f>
        <v>44905</v>
      </c>
      <c r="I2539" s="44"/>
      <c r="J2539" s="48">
        <f ca="1">IF(Curso[[#This Row],[Data Prevista]]&gt;TODAY(),0,IF(Curso[[#This Row],[Data Prevista]]=TODAY(),3,2))</f>
        <v>0</v>
      </c>
      <c r="K2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9" s="53" t="str">
        <f>IF((Curso[[#This Row],[Estudado]]-7)&lt;$H$2,"",Curso[[#This Row],[Estudado]]-7)</f>
        <v/>
      </c>
      <c r="M2539" s="53" t="str">
        <f>IF((Curso[[#This Row],[Estudado]]-15)&lt;$H$2,"",Curso[[#This Row],[Estudado]]-15)</f>
        <v/>
      </c>
      <c r="N2539" s="53" t="str">
        <f>IF((Curso[[#This Row],[Estudado]]-30)&lt;$H$2,"",Curso[[#This Row],[Estudado]]-30)</f>
        <v/>
      </c>
      <c r="O2539" s="53" t="str">
        <f>IF((Curso[[#This Row],[Estudado]]-60)&lt;$H$2,"",Curso[[#This Row],[Estudado]]-60)</f>
        <v/>
      </c>
      <c r="P2539" s="53" t="str">
        <f>IF((Curso[[#This Row],[Estudado]]-120)&lt;$H$2,"",Curso[[#This Row],[Estudado]]-120)</f>
        <v/>
      </c>
      <c r="Q2539" s="48"/>
    </row>
    <row r="2540" spans="1:17" x14ac:dyDescent="0.25">
      <c r="A2540" s="44">
        <f t="shared" si="110"/>
        <v>2539</v>
      </c>
      <c r="B2540" s="44" t="s">
        <v>1560</v>
      </c>
      <c r="C2540" s="44" t="s">
        <v>1639</v>
      </c>
      <c r="D2540" s="45">
        <v>4.0740740740740746E-3</v>
      </c>
      <c r="E2540" s="44"/>
      <c r="F2540" s="45">
        <f>Curso[[#This Row],[Tempo]]*$AG$4</f>
        <v>8.0796927295276443E-3</v>
      </c>
      <c r="G2540" s="46">
        <f t="shared" si="109"/>
        <v>17.387452846598432</v>
      </c>
      <c r="H2540" s="47">
        <f>_xlfn.XLOOKUP(Curso[[#This Row],[Tempo Progr Acum]],Controle[Tempo Esperado Acum],Controle[Data corrida],,1,1)</f>
        <v>44905</v>
      </c>
      <c r="I2540" s="44"/>
      <c r="J2540" s="48">
        <f ca="1">IF(Curso[[#This Row],[Data Prevista]]&gt;TODAY(),0,IF(Curso[[#This Row],[Data Prevista]]=TODAY(),3,2))</f>
        <v>0</v>
      </c>
      <c r="K2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0" s="53" t="str">
        <f>IF((Curso[[#This Row],[Estudado]]-7)&lt;$H$2,"",Curso[[#This Row],[Estudado]]-7)</f>
        <v/>
      </c>
      <c r="M2540" s="53" t="str">
        <f>IF((Curso[[#This Row],[Estudado]]-15)&lt;$H$2,"",Curso[[#This Row],[Estudado]]-15)</f>
        <v/>
      </c>
      <c r="N2540" s="53" t="str">
        <f>IF((Curso[[#This Row],[Estudado]]-30)&lt;$H$2,"",Curso[[#This Row],[Estudado]]-30)</f>
        <v/>
      </c>
      <c r="O2540" s="53" t="str">
        <f>IF((Curso[[#This Row],[Estudado]]-60)&lt;$H$2,"",Curso[[#This Row],[Estudado]]-60)</f>
        <v/>
      </c>
      <c r="P2540" s="53" t="str">
        <f>IF((Curso[[#This Row],[Estudado]]-120)&lt;$H$2,"",Curso[[#This Row],[Estudado]]-120)</f>
        <v/>
      </c>
      <c r="Q2540" s="48"/>
    </row>
    <row r="2541" spans="1:17" x14ac:dyDescent="0.25">
      <c r="A2541" s="44">
        <f t="shared" si="110"/>
        <v>2540</v>
      </c>
      <c r="B2541" s="44" t="s">
        <v>1560</v>
      </c>
      <c r="C2541" s="44" t="s">
        <v>1640</v>
      </c>
      <c r="D2541" s="45">
        <v>5.1041666666666666E-3</v>
      </c>
      <c r="E2541" s="44"/>
      <c r="F2541" s="45">
        <f>Curso[[#This Row],[Tempo]]*$AG$4</f>
        <v>1.0122569584436622E-2</v>
      </c>
      <c r="G2541" s="46">
        <f t="shared" si="109"/>
        <v>17.397575416182868</v>
      </c>
      <c r="H2541" s="47">
        <f>_xlfn.XLOOKUP(Curso[[#This Row],[Tempo Progr Acum]],Controle[Tempo Esperado Acum],Controle[Data corrida],,1,1)</f>
        <v>44905</v>
      </c>
      <c r="I2541" s="44"/>
      <c r="J2541" s="48">
        <f ca="1">IF(Curso[[#This Row],[Data Prevista]]&gt;TODAY(),0,IF(Curso[[#This Row],[Data Prevista]]=TODAY(),3,2))</f>
        <v>0</v>
      </c>
      <c r="K2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1" s="53" t="str">
        <f>IF((Curso[[#This Row],[Estudado]]-7)&lt;$H$2,"",Curso[[#This Row],[Estudado]]-7)</f>
        <v/>
      </c>
      <c r="M2541" s="53" t="str">
        <f>IF((Curso[[#This Row],[Estudado]]-15)&lt;$H$2,"",Curso[[#This Row],[Estudado]]-15)</f>
        <v/>
      </c>
      <c r="N2541" s="53" t="str">
        <f>IF((Curso[[#This Row],[Estudado]]-30)&lt;$H$2,"",Curso[[#This Row],[Estudado]]-30)</f>
        <v/>
      </c>
      <c r="O2541" s="53" t="str">
        <f>IF((Curso[[#This Row],[Estudado]]-60)&lt;$H$2,"",Curso[[#This Row],[Estudado]]-60)</f>
        <v/>
      </c>
      <c r="P2541" s="53" t="str">
        <f>IF((Curso[[#This Row],[Estudado]]-120)&lt;$H$2,"",Curso[[#This Row],[Estudado]]-120)</f>
        <v/>
      </c>
      <c r="Q2541" s="48"/>
    </row>
    <row r="2542" spans="1:17" x14ac:dyDescent="0.25">
      <c r="A2542" s="44">
        <f t="shared" si="110"/>
        <v>2541</v>
      </c>
      <c r="B2542" s="44" t="s">
        <v>1560</v>
      </c>
      <c r="C2542" s="44" t="s">
        <v>1641</v>
      </c>
      <c r="D2542" s="45">
        <v>4.1666666666666666E-3</v>
      </c>
      <c r="E2542" s="44"/>
      <c r="F2542" s="45">
        <f>Curso[[#This Row],[Tempo]]*$AG$4</f>
        <v>8.2633221097441808E-3</v>
      </c>
      <c r="G2542" s="46">
        <f t="shared" si="109"/>
        <v>17.405838738292612</v>
      </c>
      <c r="H2542" s="47">
        <f>_xlfn.XLOOKUP(Curso[[#This Row],[Tempo Progr Acum]],Controle[Tempo Esperado Acum],Controle[Data corrida],,1,1)</f>
        <v>44905</v>
      </c>
      <c r="I2542" s="44"/>
      <c r="J2542" s="48">
        <f ca="1">IF(Curso[[#This Row],[Data Prevista]]&gt;TODAY(),0,IF(Curso[[#This Row],[Data Prevista]]=TODAY(),3,2))</f>
        <v>0</v>
      </c>
      <c r="K2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2" s="53" t="str">
        <f>IF((Curso[[#This Row],[Estudado]]-7)&lt;$H$2,"",Curso[[#This Row],[Estudado]]-7)</f>
        <v/>
      </c>
      <c r="M2542" s="53" t="str">
        <f>IF((Curso[[#This Row],[Estudado]]-15)&lt;$H$2,"",Curso[[#This Row],[Estudado]]-15)</f>
        <v/>
      </c>
      <c r="N2542" s="53" t="str">
        <f>IF((Curso[[#This Row],[Estudado]]-30)&lt;$H$2,"",Curso[[#This Row],[Estudado]]-30)</f>
        <v/>
      </c>
      <c r="O2542" s="53" t="str">
        <f>IF((Curso[[#This Row],[Estudado]]-60)&lt;$H$2,"",Curso[[#This Row],[Estudado]]-60)</f>
        <v/>
      </c>
      <c r="P2542" s="53" t="str">
        <f>IF((Curso[[#This Row],[Estudado]]-120)&lt;$H$2,"",Curso[[#This Row],[Estudado]]-120)</f>
        <v/>
      </c>
      <c r="Q2542" s="48"/>
    </row>
    <row r="2543" spans="1:17" x14ac:dyDescent="0.25">
      <c r="A2543" s="44">
        <f t="shared" si="110"/>
        <v>2542</v>
      </c>
      <c r="B2543" s="44" t="s">
        <v>1560</v>
      </c>
      <c r="C2543" s="44" t="s">
        <v>1642</v>
      </c>
      <c r="D2543" s="45">
        <v>4.2361111111111106E-3</v>
      </c>
      <c r="E2543" s="44"/>
      <c r="F2543" s="45">
        <f>Curso[[#This Row],[Tempo]]*$AG$4</f>
        <v>8.4010441449065831E-3</v>
      </c>
      <c r="G2543" s="46">
        <f t="shared" si="109"/>
        <v>17.414239782437519</v>
      </c>
      <c r="H2543" s="47">
        <f>_xlfn.XLOOKUP(Curso[[#This Row],[Tempo Progr Acum]],Controle[Tempo Esperado Acum],Controle[Data corrida],,1,1)</f>
        <v>44905</v>
      </c>
      <c r="I2543" s="44"/>
      <c r="J2543" s="48">
        <f ca="1">IF(Curso[[#This Row],[Data Prevista]]&gt;TODAY(),0,IF(Curso[[#This Row],[Data Prevista]]=TODAY(),3,2))</f>
        <v>0</v>
      </c>
      <c r="K2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3" s="53" t="str">
        <f>IF((Curso[[#This Row],[Estudado]]-7)&lt;$H$2,"",Curso[[#This Row],[Estudado]]-7)</f>
        <v/>
      </c>
      <c r="M2543" s="53" t="str">
        <f>IF((Curso[[#This Row],[Estudado]]-15)&lt;$H$2,"",Curso[[#This Row],[Estudado]]-15)</f>
        <v/>
      </c>
      <c r="N2543" s="53" t="str">
        <f>IF((Curso[[#This Row],[Estudado]]-30)&lt;$H$2,"",Curso[[#This Row],[Estudado]]-30)</f>
        <v/>
      </c>
      <c r="O2543" s="53" t="str">
        <f>IF((Curso[[#This Row],[Estudado]]-60)&lt;$H$2,"",Curso[[#This Row],[Estudado]]-60)</f>
        <v/>
      </c>
      <c r="P2543" s="53" t="str">
        <f>IF((Curso[[#This Row],[Estudado]]-120)&lt;$H$2,"",Curso[[#This Row],[Estudado]]-120)</f>
        <v/>
      </c>
      <c r="Q2543" s="48"/>
    </row>
    <row r="2544" spans="1:17" x14ac:dyDescent="0.25">
      <c r="A2544" s="44">
        <f t="shared" si="110"/>
        <v>2543</v>
      </c>
      <c r="B2544" s="44" t="s">
        <v>1560</v>
      </c>
      <c r="C2544" s="44" t="s">
        <v>1643</v>
      </c>
      <c r="D2544" s="45">
        <v>4.5023148148148149E-3</v>
      </c>
      <c r="E2544" s="44"/>
      <c r="F2544" s="45">
        <f>Curso[[#This Row],[Tempo]]*$AG$4</f>
        <v>8.9289786130291298E-3</v>
      </c>
      <c r="G2544" s="46">
        <f t="shared" si="109"/>
        <v>17.423168761050547</v>
      </c>
      <c r="H2544" s="47">
        <f>_xlfn.XLOOKUP(Curso[[#This Row],[Tempo Progr Acum]],Controle[Tempo Esperado Acum],Controle[Data corrida],,1,1)</f>
        <v>44905</v>
      </c>
      <c r="I2544" s="44"/>
      <c r="J2544" s="48">
        <f ca="1">IF(Curso[[#This Row],[Data Prevista]]&gt;TODAY(),0,IF(Curso[[#This Row],[Data Prevista]]=TODAY(),3,2))</f>
        <v>0</v>
      </c>
      <c r="K2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4" s="53" t="str">
        <f>IF((Curso[[#This Row],[Estudado]]-7)&lt;$H$2,"",Curso[[#This Row],[Estudado]]-7)</f>
        <v/>
      </c>
      <c r="M2544" s="53" t="str">
        <f>IF((Curso[[#This Row],[Estudado]]-15)&lt;$H$2,"",Curso[[#This Row],[Estudado]]-15)</f>
        <v/>
      </c>
      <c r="N2544" s="53" t="str">
        <f>IF((Curso[[#This Row],[Estudado]]-30)&lt;$H$2,"",Curso[[#This Row],[Estudado]]-30)</f>
        <v/>
      </c>
      <c r="O2544" s="53" t="str">
        <f>IF((Curso[[#This Row],[Estudado]]-60)&lt;$H$2,"",Curso[[#This Row],[Estudado]]-60)</f>
        <v/>
      </c>
      <c r="P2544" s="53" t="str">
        <f>IF((Curso[[#This Row],[Estudado]]-120)&lt;$H$2,"",Curso[[#This Row],[Estudado]]-120)</f>
        <v/>
      </c>
      <c r="Q2544" s="48"/>
    </row>
    <row r="2545" spans="1:17" x14ac:dyDescent="0.25">
      <c r="A2545" s="44">
        <f t="shared" si="110"/>
        <v>2544</v>
      </c>
      <c r="B2545" s="44" t="s">
        <v>1560</v>
      </c>
      <c r="C2545" s="44" t="s">
        <v>1644</v>
      </c>
      <c r="D2545" s="45">
        <v>2.7314814814814819E-3</v>
      </c>
      <c r="E2545" s="44"/>
      <c r="F2545" s="45">
        <f>Curso[[#This Row],[Tempo]]*$AG$4</f>
        <v>5.4170667163878526E-3</v>
      </c>
      <c r="G2545" s="46">
        <f t="shared" si="109"/>
        <v>17.428585827766934</v>
      </c>
      <c r="H2545" s="47">
        <f>_xlfn.XLOOKUP(Curso[[#This Row],[Tempo Progr Acum]],Controle[Tempo Esperado Acum],Controle[Data corrida],,1,1)</f>
        <v>44907</v>
      </c>
      <c r="I2545" s="44"/>
      <c r="J2545" s="48">
        <f ca="1">IF(Curso[[#This Row],[Data Prevista]]&gt;TODAY(),0,IF(Curso[[#This Row],[Data Prevista]]=TODAY(),3,2))</f>
        <v>0</v>
      </c>
      <c r="K2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5" s="53" t="str">
        <f>IF((Curso[[#This Row],[Estudado]]-7)&lt;$H$2,"",Curso[[#This Row],[Estudado]]-7)</f>
        <v/>
      </c>
      <c r="M2545" s="53" t="str">
        <f>IF((Curso[[#This Row],[Estudado]]-15)&lt;$H$2,"",Curso[[#This Row],[Estudado]]-15)</f>
        <v/>
      </c>
      <c r="N2545" s="53" t="str">
        <f>IF((Curso[[#This Row],[Estudado]]-30)&lt;$H$2,"",Curso[[#This Row],[Estudado]]-30)</f>
        <v/>
      </c>
      <c r="O2545" s="53" t="str">
        <f>IF((Curso[[#This Row],[Estudado]]-60)&lt;$H$2,"",Curso[[#This Row],[Estudado]]-60)</f>
        <v/>
      </c>
      <c r="P2545" s="53" t="str">
        <f>IF((Curso[[#This Row],[Estudado]]-120)&lt;$H$2,"",Curso[[#This Row],[Estudado]]-120)</f>
        <v/>
      </c>
      <c r="Q2545" s="48"/>
    </row>
    <row r="2546" spans="1:17" x14ac:dyDescent="0.25">
      <c r="A2546" s="44">
        <f t="shared" si="110"/>
        <v>2545</v>
      </c>
      <c r="B2546" s="44" t="s">
        <v>1560</v>
      </c>
      <c r="C2546" s="44" t="s">
        <v>1645</v>
      </c>
      <c r="D2546" s="45">
        <v>2.8703703703703708E-3</v>
      </c>
      <c r="E2546" s="44"/>
      <c r="F2546" s="45">
        <f>Curso[[#This Row],[Tempo]]*$AG$4</f>
        <v>5.692510786712659E-3</v>
      </c>
      <c r="G2546" s="46">
        <f t="shared" si="109"/>
        <v>17.434278338553646</v>
      </c>
      <c r="H2546" s="47">
        <f>_xlfn.XLOOKUP(Curso[[#This Row],[Tempo Progr Acum]],Controle[Tempo Esperado Acum],Controle[Data corrida],,1,1)</f>
        <v>44907</v>
      </c>
      <c r="I2546" s="44"/>
      <c r="J2546" s="48">
        <f ca="1">IF(Curso[[#This Row],[Data Prevista]]&gt;TODAY(),0,IF(Curso[[#This Row],[Data Prevista]]=TODAY(),3,2))</f>
        <v>0</v>
      </c>
      <c r="K2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6" s="53" t="str">
        <f>IF((Curso[[#This Row],[Estudado]]-7)&lt;$H$2,"",Curso[[#This Row],[Estudado]]-7)</f>
        <v/>
      </c>
      <c r="M2546" s="53" t="str">
        <f>IF((Curso[[#This Row],[Estudado]]-15)&lt;$H$2,"",Curso[[#This Row],[Estudado]]-15)</f>
        <v/>
      </c>
      <c r="N2546" s="53" t="str">
        <f>IF((Curso[[#This Row],[Estudado]]-30)&lt;$H$2,"",Curso[[#This Row],[Estudado]]-30)</f>
        <v/>
      </c>
      <c r="O2546" s="53" t="str">
        <f>IF((Curso[[#This Row],[Estudado]]-60)&lt;$H$2,"",Curso[[#This Row],[Estudado]]-60)</f>
        <v/>
      </c>
      <c r="P2546" s="53" t="str">
        <f>IF((Curso[[#This Row],[Estudado]]-120)&lt;$H$2,"",Curso[[#This Row],[Estudado]]-120)</f>
        <v/>
      </c>
      <c r="Q2546" s="48"/>
    </row>
    <row r="2547" spans="1:17" x14ac:dyDescent="0.25">
      <c r="A2547" s="44">
        <f t="shared" si="110"/>
        <v>2546</v>
      </c>
      <c r="B2547" s="44" t="s">
        <v>1560</v>
      </c>
      <c r="C2547" s="44" t="s">
        <v>1646</v>
      </c>
      <c r="D2547" s="45">
        <v>4.31712962962963E-3</v>
      </c>
      <c r="E2547" s="44"/>
      <c r="F2547" s="45">
        <f>Curso[[#This Row],[Tempo]]*$AG$4</f>
        <v>8.5617198525960551E-3</v>
      </c>
      <c r="G2547" s="46">
        <f t="shared" si="109"/>
        <v>17.442840058406244</v>
      </c>
      <c r="H2547" s="47">
        <f>_xlfn.XLOOKUP(Curso[[#This Row],[Tempo Progr Acum]],Controle[Tempo Esperado Acum],Controle[Data corrida],,1,1)</f>
        <v>44907</v>
      </c>
      <c r="I2547" s="44"/>
      <c r="J2547" s="48">
        <f ca="1">IF(Curso[[#This Row],[Data Prevista]]&gt;TODAY(),0,IF(Curso[[#This Row],[Data Prevista]]=TODAY(),3,2))</f>
        <v>0</v>
      </c>
      <c r="K2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7" s="53" t="str">
        <f>IF((Curso[[#This Row],[Estudado]]-7)&lt;$H$2,"",Curso[[#This Row],[Estudado]]-7)</f>
        <v/>
      </c>
      <c r="M2547" s="53" t="str">
        <f>IF((Curso[[#This Row],[Estudado]]-15)&lt;$H$2,"",Curso[[#This Row],[Estudado]]-15)</f>
        <v/>
      </c>
      <c r="N2547" s="53" t="str">
        <f>IF((Curso[[#This Row],[Estudado]]-30)&lt;$H$2,"",Curso[[#This Row],[Estudado]]-30)</f>
        <v/>
      </c>
      <c r="O2547" s="53" t="str">
        <f>IF((Curso[[#This Row],[Estudado]]-60)&lt;$H$2,"",Curso[[#This Row],[Estudado]]-60)</f>
        <v/>
      </c>
      <c r="P2547" s="53" t="str">
        <f>IF((Curso[[#This Row],[Estudado]]-120)&lt;$H$2,"",Curso[[#This Row],[Estudado]]-120)</f>
        <v/>
      </c>
      <c r="Q2547" s="48"/>
    </row>
    <row r="2548" spans="1:17" x14ac:dyDescent="0.25">
      <c r="A2548" s="44">
        <f t="shared" si="110"/>
        <v>2547</v>
      </c>
      <c r="B2548" s="44" t="s">
        <v>1560</v>
      </c>
      <c r="C2548" s="44" t="s">
        <v>1647</v>
      </c>
      <c r="D2548" s="45">
        <v>2.3379629629629631E-3</v>
      </c>
      <c r="E2548" s="44"/>
      <c r="F2548" s="45">
        <f>Curso[[#This Row],[Tempo]]*$AG$4</f>
        <v>4.6366418504675683E-3</v>
      </c>
      <c r="G2548" s="46">
        <f t="shared" si="109"/>
        <v>17.447476700256711</v>
      </c>
      <c r="H2548" s="47">
        <f>_xlfn.XLOOKUP(Curso[[#This Row],[Tempo Progr Acum]],Controle[Tempo Esperado Acum],Controle[Data corrida],,1,1)</f>
        <v>44907</v>
      </c>
      <c r="I2548" s="44"/>
      <c r="J2548" s="48">
        <f ca="1">IF(Curso[[#This Row],[Data Prevista]]&gt;TODAY(),0,IF(Curso[[#This Row],[Data Prevista]]=TODAY(),3,2))</f>
        <v>0</v>
      </c>
      <c r="K2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8" s="53" t="str">
        <f>IF((Curso[[#This Row],[Estudado]]-7)&lt;$H$2,"",Curso[[#This Row],[Estudado]]-7)</f>
        <v/>
      </c>
      <c r="M2548" s="53" t="str">
        <f>IF((Curso[[#This Row],[Estudado]]-15)&lt;$H$2,"",Curso[[#This Row],[Estudado]]-15)</f>
        <v/>
      </c>
      <c r="N2548" s="53" t="str">
        <f>IF((Curso[[#This Row],[Estudado]]-30)&lt;$H$2,"",Curso[[#This Row],[Estudado]]-30)</f>
        <v/>
      </c>
      <c r="O2548" s="53" t="str">
        <f>IF((Curso[[#This Row],[Estudado]]-60)&lt;$H$2,"",Curso[[#This Row],[Estudado]]-60)</f>
        <v/>
      </c>
      <c r="P2548" s="53" t="str">
        <f>IF((Curso[[#This Row],[Estudado]]-120)&lt;$H$2,"",Curso[[#This Row],[Estudado]]-120)</f>
        <v/>
      </c>
      <c r="Q2548" s="48"/>
    </row>
    <row r="2549" spans="1:17" x14ac:dyDescent="0.25">
      <c r="A2549" s="44">
        <f t="shared" si="110"/>
        <v>2548</v>
      </c>
      <c r="B2549" s="44" t="s">
        <v>1560</v>
      </c>
      <c r="C2549" s="44" t="s">
        <v>1648</v>
      </c>
      <c r="D2549" s="45">
        <v>1.0416666666666667E-3</v>
      </c>
      <c r="E2549" s="44"/>
      <c r="F2549" s="45">
        <f>Curso[[#This Row],[Tempo]]*$AG$4</f>
        <v>2.0658305274360452E-3</v>
      </c>
      <c r="G2549" s="46">
        <f t="shared" si="109"/>
        <v>17.449542530784147</v>
      </c>
      <c r="H2549" s="47">
        <f>_xlfn.XLOOKUP(Curso[[#This Row],[Tempo Progr Acum]],Controle[Tempo Esperado Acum],Controle[Data corrida],,1,1)</f>
        <v>44907</v>
      </c>
      <c r="I2549" s="44"/>
      <c r="J2549" s="48">
        <f ca="1">IF(Curso[[#This Row],[Data Prevista]]&gt;TODAY(),0,IF(Curso[[#This Row],[Data Prevista]]=TODAY(),3,2))</f>
        <v>0</v>
      </c>
      <c r="K2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9" s="53" t="str">
        <f>IF((Curso[[#This Row],[Estudado]]-7)&lt;$H$2,"",Curso[[#This Row],[Estudado]]-7)</f>
        <v/>
      </c>
      <c r="M2549" s="53" t="str">
        <f>IF((Curso[[#This Row],[Estudado]]-15)&lt;$H$2,"",Curso[[#This Row],[Estudado]]-15)</f>
        <v/>
      </c>
      <c r="N2549" s="53" t="str">
        <f>IF((Curso[[#This Row],[Estudado]]-30)&lt;$H$2,"",Curso[[#This Row],[Estudado]]-30)</f>
        <v/>
      </c>
      <c r="O2549" s="53" t="str">
        <f>IF((Curso[[#This Row],[Estudado]]-60)&lt;$H$2,"",Curso[[#This Row],[Estudado]]-60)</f>
        <v/>
      </c>
      <c r="P2549" s="53" t="str">
        <f>IF((Curso[[#This Row],[Estudado]]-120)&lt;$H$2,"",Curso[[#This Row],[Estudado]]-120)</f>
        <v/>
      </c>
      <c r="Q2549" s="48"/>
    </row>
    <row r="2550" spans="1:17" x14ac:dyDescent="0.25">
      <c r="A2550" s="44">
        <f t="shared" si="110"/>
        <v>2549</v>
      </c>
      <c r="B2550" s="44" t="s">
        <v>1560</v>
      </c>
      <c r="C2550" s="44" t="s">
        <v>1649</v>
      </c>
      <c r="D2550" s="45">
        <v>1.5393518518518519E-3</v>
      </c>
      <c r="E2550" s="44"/>
      <c r="F2550" s="45">
        <f>Curso[[#This Row],[Tempo]]*$AG$4</f>
        <v>3.0528384460999335E-3</v>
      </c>
      <c r="G2550" s="46">
        <f t="shared" si="109"/>
        <v>17.452595369230245</v>
      </c>
      <c r="H2550" s="47">
        <f>_xlfn.XLOOKUP(Curso[[#This Row],[Tempo Progr Acum]],Controle[Tempo Esperado Acum],Controle[Data corrida],,1,1)</f>
        <v>44907</v>
      </c>
      <c r="I2550" s="44"/>
      <c r="J2550" s="48">
        <f ca="1">IF(Curso[[#This Row],[Data Prevista]]&gt;TODAY(),0,IF(Curso[[#This Row],[Data Prevista]]=TODAY(),3,2))</f>
        <v>0</v>
      </c>
      <c r="K2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0" s="53" t="str">
        <f>IF((Curso[[#This Row],[Estudado]]-7)&lt;$H$2,"",Curso[[#This Row],[Estudado]]-7)</f>
        <v/>
      </c>
      <c r="M2550" s="53" t="str">
        <f>IF((Curso[[#This Row],[Estudado]]-15)&lt;$H$2,"",Curso[[#This Row],[Estudado]]-15)</f>
        <v/>
      </c>
      <c r="N2550" s="53" t="str">
        <f>IF((Curso[[#This Row],[Estudado]]-30)&lt;$H$2,"",Curso[[#This Row],[Estudado]]-30)</f>
        <v/>
      </c>
      <c r="O2550" s="53" t="str">
        <f>IF((Curso[[#This Row],[Estudado]]-60)&lt;$H$2,"",Curso[[#This Row],[Estudado]]-60)</f>
        <v/>
      </c>
      <c r="P2550" s="53" t="str">
        <f>IF((Curso[[#This Row],[Estudado]]-120)&lt;$H$2,"",Curso[[#This Row],[Estudado]]-120)</f>
        <v/>
      </c>
      <c r="Q2550" s="48"/>
    </row>
    <row r="2551" spans="1:17" x14ac:dyDescent="0.25">
      <c r="A2551" s="44">
        <f t="shared" si="110"/>
        <v>2550</v>
      </c>
      <c r="B2551" s="44" t="s">
        <v>1560</v>
      </c>
      <c r="C2551" s="44" t="s">
        <v>1650</v>
      </c>
      <c r="D2551" s="45">
        <v>3.8310185185185183E-3</v>
      </c>
      <c r="E2551" s="44"/>
      <c r="F2551" s="45">
        <f>Curso[[#This Row],[Tempo]]*$AG$4</f>
        <v>7.5976656064592326E-3</v>
      </c>
      <c r="G2551" s="46">
        <f t="shared" si="109"/>
        <v>17.460193034836703</v>
      </c>
      <c r="H2551" s="47">
        <f>_xlfn.XLOOKUP(Curso[[#This Row],[Tempo Progr Acum]],Controle[Tempo Esperado Acum],Controle[Data corrida],,1,1)</f>
        <v>44907</v>
      </c>
      <c r="I2551" s="44"/>
      <c r="J2551" s="48">
        <f ca="1">IF(Curso[[#This Row],[Data Prevista]]&gt;TODAY(),0,IF(Curso[[#This Row],[Data Prevista]]=TODAY(),3,2))</f>
        <v>0</v>
      </c>
      <c r="K2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1" s="53" t="str">
        <f>IF((Curso[[#This Row],[Estudado]]-7)&lt;$H$2,"",Curso[[#This Row],[Estudado]]-7)</f>
        <v/>
      </c>
      <c r="M2551" s="53" t="str">
        <f>IF((Curso[[#This Row],[Estudado]]-15)&lt;$H$2,"",Curso[[#This Row],[Estudado]]-15)</f>
        <v/>
      </c>
      <c r="N2551" s="53" t="str">
        <f>IF((Curso[[#This Row],[Estudado]]-30)&lt;$H$2,"",Curso[[#This Row],[Estudado]]-30)</f>
        <v/>
      </c>
      <c r="O2551" s="53" t="str">
        <f>IF((Curso[[#This Row],[Estudado]]-60)&lt;$H$2,"",Curso[[#This Row],[Estudado]]-60)</f>
        <v/>
      </c>
      <c r="P2551" s="53" t="str">
        <f>IF((Curso[[#This Row],[Estudado]]-120)&lt;$H$2,"",Curso[[#This Row],[Estudado]]-120)</f>
        <v/>
      </c>
      <c r="Q2551" s="48"/>
    </row>
    <row r="2552" spans="1:17" x14ac:dyDescent="0.25">
      <c r="A2552" s="44">
        <f t="shared" si="110"/>
        <v>2551</v>
      </c>
      <c r="B2552" s="44" t="s">
        <v>1560</v>
      </c>
      <c r="C2552" s="44" t="s">
        <v>68</v>
      </c>
      <c r="D2552" s="45">
        <v>0</v>
      </c>
      <c r="E2552" s="44" t="s">
        <v>69</v>
      </c>
      <c r="F2552" s="45">
        <f>Curso[[#This Row],[Tempo]]*$AG$4</f>
        <v>0</v>
      </c>
      <c r="G2552" s="46">
        <f t="shared" si="109"/>
        <v>17.460193034836703</v>
      </c>
      <c r="H2552" s="47">
        <f>_xlfn.XLOOKUP(Curso[[#This Row],[Tempo Progr Acum]],Controle[Tempo Esperado Acum],Controle[Data corrida],,1,1)</f>
        <v>44907</v>
      </c>
      <c r="I2552" s="44"/>
      <c r="J2552" s="48">
        <f ca="1">IF(Curso[[#This Row],[Data Prevista]]&gt;TODAY(),0,IF(Curso[[#This Row],[Data Prevista]]=TODAY(),3,2))</f>
        <v>0</v>
      </c>
      <c r="K2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2" s="53" t="str">
        <f>IF((Curso[[#This Row],[Estudado]]-7)&lt;$H$2,"",Curso[[#This Row],[Estudado]]-7)</f>
        <v/>
      </c>
      <c r="M2552" s="53" t="str">
        <f>IF((Curso[[#This Row],[Estudado]]-15)&lt;$H$2,"",Curso[[#This Row],[Estudado]]-15)</f>
        <v/>
      </c>
      <c r="N2552" s="53" t="str">
        <f>IF((Curso[[#This Row],[Estudado]]-30)&lt;$H$2,"",Curso[[#This Row],[Estudado]]-30)</f>
        <v/>
      </c>
      <c r="O2552" s="53" t="str">
        <f>IF((Curso[[#This Row],[Estudado]]-60)&lt;$H$2,"",Curso[[#This Row],[Estudado]]-60)</f>
        <v/>
      </c>
      <c r="P2552" s="53" t="str">
        <f>IF((Curso[[#This Row],[Estudado]]-120)&lt;$H$2,"",Curso[[#This Row],[Estudado]]-120)</f>
        <v/>
      </c>
      <c r="Q2552" s="48"/>
    </row>
    <row r="2553" spans="1:17" x14ac:dyDescent="0.25">
      <c r="A2553" s="44">
        <f t="shared" si="110"/>
        <v>2552</v>
      </c>
      <c r="B2553" s="44" t="s">
        <v>1560</v>
      </c>
      <c r="C2553" s="44" t="s">
        <v>70</v>
      </c>
      <c r="D2553" s="45">
        <v>0</v>
      </c>
      <c r="E2553" s="44" t="s">
        <v>7</v>
      </c>
      <c r="F2553" s="45">
        <f>Curso[[#This Row],[Tempo]]*$AG$4</f>
        <v>0</v>
      </c>
      <c r="G2553" s="46">
        <f t="shared" si="109"/>
        <v>17.460193034836703</v>
      </c>
      <c r="H2553" s="47">
        <f>_xlfn.XLOOKUP(Curso[[#This Row],[Tempo Progr Acum]],Controle[Tempo Esperado Acum],Controle[Data corrida],,1,1)</f>
        <v>44907</v>
      </c>
      <c r="I2553" s="44"/>
      <c r="J2553" s="48">
        <f ca="1">IF(Curso[[#This Row],[Data Prevista]]&gt;TODAY(),0,IF(Curso[[#This Row],[Data Prevista]]=TODAY(),3,2))</f>
        <v>0</v>
      </c>
      <c r="K2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3" s="53" t="str">
        <f>IF((Curso[[#This Row],[Estudado]]-7)&lt;$H$2,"",Curso[[#This Row],[Estudado]]-7)</f>
        <v/>
      </c>
      <c r="M2553" s="53" t="str">
        <f>IF((Curso[[#This Row],[Estudado]]-15)&lt;$H$2,"",Curso[[#This Row],[Estudado]]-15)</f>
        <v/>
      </c>
      <c r="N2553" s="53" t="str">
        <f>IF((Curso[[#This Row],[Estudado]]-30)&lt;$H$2,"",Curso[[#This Row],[Estudado]]-30)</f>
        <v/>
      </c>
      <c r="O2553" s="53" t="str">
        <f>IF((Curso[[#This Row],[Estudado]]-60)&lt;$H$2,"",Curso[[#This Row],[Estudado]]-60)</f>
        <v/>
      </c>
      <c r="P2553" s="53" t="str">
        <f>IF((Curso[[#This Row],[Estudado]]-120)&lt;$H$2,"",Curso[[#This Row],[Estudado]]-120)</f>
        <v/>
      </c>
      <c r="Q2553" s="48"/>
    </row>
    <row r="2554" spans="1:17" x14ac:dyDescent="0.25">
      <c r="A2554" s="44">
        <f t="shared" si="110"/>
        <v>2553</v>
      </c>
      <c r="B2554" s="44" t="s">
        <v>1560</v>
      </c>
      <c r="C2554" s="44" t="s">
        <v>39</v>
      </c>
      <c r="D2554" s="45">
        <v>0</v>
      </c>
      <c r="E2554" s="44" t="s">
        <v>7</v>
      </c>
      <c r="F2554" s="45">
        <f>Curso[[#This Row],[Tempo]]*$AG$4</f>
        <v>0</v>
      </c>
      <c r="G2554" s="46">
        <f t="shared" si="109"/>
        <v>17.460193034836703</v>
      </c>
      <c r="H2554" s="47">
        <f>_xlfn.XLOOKUP(Curso[[#This Row],[Tempo Progr Acum]],Controle[Tempo Esperado Acum],Controle[Data corrida],,1,1)</f>
        <v>44907</v>
      </c>
      <c r="I2554" s="44"/>
      <c r="J2554" s="48">
        <f ca="1">IF(Curso[[#This Row],[Data Prevista]]&gt;TODAY(),0,IF(Curso[[#This Row],[Data Prevista]]=TODAY(),3,2))</f>
        <v>0</v>
      </c>
      <c r="K2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4" s="53" t="str">
        <f>IF((Curso[[#This Row],[Estudado]]-7)&lt;$H$2,"",Curso[[#This Row],[Estudado]]-7)</f>
        <v/>
      </c>
      <c r="M2554" s="53" t="str">
        <f>IF((Curso[[#This Row],[Estudado]]-15)&lt;$H$2,"",Curso[[#This Row],[Estudado]]-15)</f>
        <v/>
      </c>
      <c r="N2554" s="53" t="str">
        <f>IF((Curso[[#This Row],[Estudado]]-30)&lt;$H$2,"",Curso[[#This Row],[Estudado]]-30)</f>
        <v/>
      </c>
      <c r="O2554" s="53" t="str">
        <f>IF((Curso[[#This Row],[Estudado]]-60)&lt;$H$2,"",Curso[[#This Row],[Estudado]]-60)</f>
        <v/>
      </c>
      <c r="P2554" s="53" t="str">
        <f>IF((Curso[[#This Row],[Estudado]]-120)&lt;$H$2,"",Curso[[#This Row],[Estudado]]-120)</f>
        <v/>
      </c>
      <c r="Q2554" s="48"/>
    </row>
    <row r="2555" spans="1:17" x14ac:dyDescent="0.25">
      <c r="A2555" s="44">
        <f t="shared" si="110"/>
        <v>2554</v>
      </c>
      <c r="B2555" s="44" t="s">
        <v>1560</v>
      </c>
      <c r="C2555" s="44" t="s">
        <v>42</v>
      </c>
      <c r="D2555" s="45">
        <v>8.9120370370370362E-4</v>
      </c>
      <c r="E2555" s="44"/>
      <c r="F2555" s="45">
        <f>Curso[[#This Row],[Tempo]]*$AG$4</f>
        <v>1.7674327845841719E-3</v>
      </c>
      <c r="G2555" s="46">
        <f t="shared" si="109"/>
        <v>17.461960467621285</v>
      </c>
      <c r="H2555" s="47">
        <f>_xlfn.XLOOKUP(Curso[[#This Row],[Tempo Progr Acum]],Controle[Tempo Esperado Acum],Controle[Data corrida],,1,1)</f>
        <v>44907</v>
      </c>
      <c r="I2555" s="44"/>
      <c r="J2555" s="48">
        <f ca="1">IF(Curso[[#This Row],[Data Prevista]]&gt;TODAY(),0,IF(Curso[[#This Row],[Data Prevista]]=TODAY(),3,2))</f>
        <v>0</v>
      </c>
      <c r="K2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5" s="53" t="str">
        <f>IF((Curso[[#This Row],[Estudado]]-7)&lt;$H$2,"",Curso[[#This Row],[Estudado]]-7)</f>
        <v/>
      </c>
      <c r="M2555" s="53" t="str">
        <f>IF((Curso[[#This Row],[Estudado]]-15)&lt;$H$2,"",Curso[[#This Row],[Estudado]]-15)</f>
        <v/>
      </c>
      <c r="N2555" s="53" t="str">
        <f>IF((Curso[[#This Row],[Estudado]]-30)&lt;$H$2,"",Curso[[#This Row],[Estudado]]-30)</f>
        <v/>
      </c>
      <c r="O2555" s="53" t="str">
        <f>IF((Curso[[#This Row],[Estudado]]-60)&lt;$H$2,"",Curso[[#This Row],[Estudado]]-60)</f>
        <v/>
      </c>
      <c r="P2555" s="53" t="str">
        <f>IF((Curso[[#This Row],[Estudado]]-120)&lt;$H$2,"",Curso[[#This Row],[Estudado]]-120)</f>
        <v/>
      </c>
      <c r="Q2555" s="48"/>
    </row>
    <row r="2556" spans="1:17" x14ac:dyDescent="0.25">
      <c r="A2556" s="44">
        <f t="shared" si="110"/>
        <v>2555</v>
      </c>
      <c r="B2556" s="44" t="s">
        <v>1560</v>
      </c>
      <c r="C2556" s="44" t="s">
        <v>1651</v>
      </c>
      <c r="D2556" s="45">
        <v>2.5231481481481481E-3</v>
      </c>
      <c r="E2556" s="44"/>
      <c r="F2556" s="45">
        <f>Curso[[#This Row],[Tempo]]*$AG$4</f>
        <v>5.0039006109006429E-3</v>
      </c>
      <c r="G2556" s="46">
        <f t="shared" si="109"/>
        <v>17.466964368232187</v>
      </c>
      <c r="H2556" s="47">
        <f>_xlfn.XLOOKUP(Curso[[#This Row],[Tempo Progr Acum]],Controle[Tempo Esperado Acum],Controle[Data corrida],,1,1)</f>
        <v>44907</v>
      </c>
      <c r="I2556" s="44"/>
      <c r="J2556" s="48">
        <f ca="1">IF(Curso[[#This Row],[Data Prevista]]&gt;TODAY(),0,IF(Curso[[#This Row],[Data Prevista]]=TODAY(),3,2))</f>
        <v>0</v>
      </c>
      <c r="K2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6" s="53" t="str">
        <f>IF((Curso[[#This Row],[Estudado]]-7)&lt;$H$2,"",Curso[[#This Row],[Estudado]]-7)</f>
        <v/>
      </c>
      <c r="M2556" s="53" t="str">
        <f>IF((Curso[[#This Row],[Estudado]]-15)&lt;$H$2,"",Curso[[#This Row],[Estudado]]-15)</f>
        <v/>
      </c>
      <c r="N2556" s="53" t="str">
        <f>IF((Curso[[#This Row],[Estudado]]-30)&lt;$H$2,"",Curso[[#This Row],[Estudado]]-30)</f>
        <v/>
      </c>
      <c r="O2556" s="53" t="str">
        <f>IF((Curso[[#This Row],[Estudado]]-60)&lt;$H$2,"",Curso[[#This Row],[Estudado]]-60)</f>
        <v/>
      </c>
      <c r="P2556" s="53" t="str">
        <f>IF((Curso[[#This Row],[Estudado]]-120)&lt;$H$2,"",Curso[[#This Row],[Estudado]]-120)</f>
        <v/>
      </c>
      <c r="Q2556" s="48"/>
    </row>
    <row r="2557" spans="1:17" x14ac:dyDescent="0.25">
      <c r="A2557" s="44">
        <f t="shared" si="110"/>
        <v>2556</v>
      </c>
      <c r="B2557" s="44" t="s">
        <v>1560</v>
      </c>
      <c r="C2557" s="44" t="s">
        <v>1652</v>
      </c>
      <c r="D2557" s="45">
        <v>3.8888888888888883E-3</v>
      </c>
      <c r="E2557" s="44"/>
      <c r="F2557" s="45">
        <f>Curso[[#This Row],[Tempo]]*$AG$4</f>
        <v>7.7124339690945679E-3</v>
      </c>
      <c r="G2557" s="46">
        <f t="shared" si="109"/>
        <v>17.47467680220128</v>
      </c>
      <c r="H2557" s="47">
        <f>_xlfn.XLOOKUP(Curso[[#This Row],[Tempo Progr Acum]],Controle[Tempo Esperado Acum],Controle[Data corrida],,1,1)</f>
        <v>44907</v>
      </c>
      <c r="I2557" s="44"/>
      <c r="J2557" s="48">
        <f ca="1">IF(Curso[[#This Row],[Data Prevista]]&gt;TODAY(),0,IF(Curso[[#This Row],[Data Prevista]]=TODAY(),3,2))</f>
        <v>0</v>
      </c>
      <c r="K2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7" s="53" t="str">
        <f>IF((Curso[[#This Row],[Estudado]]-7)&lt;$H$2,"",Curso[[#This Row],[Estudado]]-7)</f>
        <v/>
      </c>
      <c r="M2557" s="53" t="str">
        <f>IF((Curso[[#This Row],[Estudado]]-15)&lt;$H$2,"",Curso[[#This Row],[Estudado]]-15)</f>
        <v/>
      </c>
      <c r="N2557" s="53" t="str">
        <f>IF((Curso[[#This Row],[Estudado]]-30)&lt;$H$2,"",Curso[[#This Row],[Estudado]]-30)</f>
        <v/>
      </c>
      <c r="O2557" s="53" t="str">
        <f>IF((Curso[[#This Row],[Estudado]]-60)&lt;$H$2,"",Curso[[#This Row],[Estudado]]-60)</f>
        <v/>
      </c>
      <c r="P2557" s="53" t="str">
        <f>IF((Curso[[#This Row],[Estudado]]-120)&lt;$H$2,"",Curso[[#This Row],[Estudado]]-120)</f>
        <v/>
      </c>
      <c r="Q2557" s="48"/>
    </row>
    <row r="2558" spans="1:17" x14ac:dyDescent="0.25">
      <c r="A2558" s="44">
        <f t="shared" si="110"/>
        <v>2557</v>
      </c>
      <c r="B2558" s="44" t="s">
        <v>1560</v>
      </c>
      <c r="C2558" s="44" t="s">
        <v>1653</v>
      </c>
      <c r="D2558" s="45">
        <v>1.8634259259259261E-3</v>
      </c>
      <c r="E2558" s="44"/>
      <c r="F2558" s="45">
        <f>Curso[[#This Row],[Tempo]]*$AG$4</f>
        <v>3.6955412768578146E-3</v>
      </c>
      <c r="G2558" s="46">
        <f t="shared" si="109"/>
        <v>17.478372343478139</v>
      </c>
      <c r="H2558" s="47">
        <f>_xlfn.XLOOKUP(Curso[[#This Row],[Tempo Progr Acum]],Controle[Tempo Esperado Acum],Controle[Data corrida],,1,1)</f>
        <v>44907</v>
      </c>
      <c r="I2558" s="44"/>
      <c r="J2558" s="48">
        <f ca="1">IF(Curso[[#This Row],[Data Prevista]]&gt;TODAY(),0,IF(Curso[[#This Row],[Data Prevista]]=TODAY(),3,2))</f>
        <v>0</v>
      </c>
      <c r="K2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8" s="53" t="str">
        <f>IF((Curso[[#This Row],[Estudado]]-7)&lt;$H$2,"",Curso[[#This Row],[Estudado]]-7)</f>
        <v/>
      </c>
      <c r="M2558" s="53" t="str">
        <f>IF((Curso[[#This Row],[Estudado]]-15)&lt;$H$2,"",Curso[[#This Row],[Estudado]]-15)</f>
        <v/>
      </c>
      <c r="N2558" s="53" t="str">
        <f>IF((Curso[[#This Row],[Estudado]]-30)&lt;$H$2,"",Curso[[#This Row],[Estudado]]-30)</f>
        <v/>
      </c>
      <c r="O2558" s="53" t="str">
        <f>IF((Curso[[#This Row],[Estudado]]-60)&lt;$H$2,"",Curso[[#This Row],[Estudado]]-60)</f>
        <v/>
      </c>
      <c r="P2558" s="53" t="str">
        <f>IF((Curso[[#This Row],[Estudado]]-120)&lt;$H$2,"",Curso[[#This Row],[Estudado]]-120)</f>
        <v/>
      </c>
      <c r="Q2558" s="48"/>
    </row>
    <row r="2559" spans="1:17" x14ac:dyDescent="0.25">
      <c r="A2559" s="44">
        <f t="shared" si="110"/>
        <v>2558</v>
      </c>
      <c r="B2559" s="44" t="s">
        <v>1560</v>
      </c>
      <c r="C2559" s="44" t="s">
        <v>1654</v>
      </c>
      <c r="D2559" s="45">
        <v>2.615740740740741E-3</v>
      </c>
      <c r="E2559" s="44"/>
      <c r="F2559" s="45">
        <f>Curso[[#This Row],[Tempo]]*$AG$4</f>
        <v>5.1875299911171811E-3</v>
      </c>
      <c r="G2559" s="46">
        <f t="shared" si="109"/>
        <v>17.483559873469257</v>
      </c>
      <c r="H2559" s="47">
        <f>_xlfn.XLOOKUP(Curso[[#This Row],[Tempo Progr Acum]],Controle[Tempo Esperado Acum],Controle[Data corrida],,1,1)</f>
        <v>44907</v>
      </c>
      <c r="I2559" s="44"/>
      <c r="J2559" s="48">
        <f ca="1">IF(Curso[[#This Row],[Data Prevista]]&gt;TODAY(),0,IF(Curso[[#This Row],[Data Prevista]]=TODAY(),3,2))</f>
        <v>0</v>
      </c>
      <c r="K2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9" s="53" t="str">
        <f>IF((Curso[[#This Row],[Estudado]]-7)&lt;$H$2,"",Curso[[#This Row],[Estudado]]-7)</f>
        <v/>
      </c>
      <c r="M2559" s="53" t="str">
        <f>IF((Curso[[#This Row],[Estudado]]-15)&lt;$H$2,"",Curso[[#This Row],[Estudado]]-15)</f>
        <v/>
      </c>
      <c r="N2559" s="53" t="str">
        <f>IF((Curso[[#This Row],[Estudado]]-30)&lt;$H$2,"",Curso[[#This Row],[Estudado]]-30)</f>
        <v/>
      </c>
      <c r="O2559" s="53" t="str">
        <f>IF((Curso[[#This Row],[Estudado]]-60)&lt;$H$2,"",Curso[[#This Row],[Estudado]]-60)</f>
        <v/>
      </c>
      <c r="P2559" s="53" t="str">
        <f>IF((Curso[[#This Row],[Estudado]]-120)&lt;$H$2,"",Curso[[#This Row],[Estudado]]-120)</f>
        <v/>
      </c>
      <c r="Q2559" s="48"/>
    </row>
    <row r="2560" spans="1:17" x14ac:dyDescent="0.25">
      <c r="A2560" s="44">
        <f t="shared" si="110"/>
        <v>2559</v>
      </c>
      <c r="B2560" s="44" t="s">
        <v>1560</v>
      </c>
      <c r="C2560" s="44" t="s">
        <v>1655</v>
      </c>
      <c r="D2560" s="45">
        <v>4.9421296296296288E-3</v>
      </c>
      <c r="E2560" s="44"/>
      <c r="F2560" s="45">
        <f>Curso[[#This Row],[Tempo]]*$AG$4</f>
        <v>9.8012181690576797E-3</v>
      </c>
      <c r="G2560" s="46">
        <f t="shared" si="109"/>
        <v>17.493361091638317</v>
      </c>
      <c r="H2560" s="47">
        <f>_xlfn.XLOOKUP(Curso[[#This Row],[Tempo Progr Acum]],Controle[Tempo Esperado Acum],Controle[Data corrida],,1,1)</f>
        <v>44907</v>
      </c>
      <c r="I2560" s="44"/>
      <c r="J2560" s="48">
        <f ca="1">IF(Curso[[#This Row],[Data Prevista]]&gt;TODAY(),0,IF(Curso[[#This Row],[Data Prevista]]=TODAY(),3,2))</f>
        <v>0</v>
      </c>
      <c r="K2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0" s="53" t="str">
        <f>IF((Curso[[#This Row],[Estudado]]-7)&lt;$H$2,"",Curso[[#This Row],[Estudado]]-7)</f>
        <v/>
      </c>
      <c r="M2560" s="53" t="str">
        <f>IF((Curso[[#This Row],[Estudado]]-15)&lt;$H$2,"",Curso[[#This Row],[Estudado]]-15)</f>
        <v/>
      </c>
      <c r="N2560" s="53" t="str">
        <f>IF((Curso[[#This Row],[Estudado]]-30)&lt;$H$2,"",Curso[[#This Row],[Estudado]]-30)</f>
        <v/>
      </c>
      <c r="O2560" s="53" t="str">
        <f>IF((Curso[[#This Row],[Estudado]]-60)&lt;$H$2,"",Curso[[#This Row],[Estudado]]-60)</f>
        <v/>
      </c>
      <c r="P2560" s="53" t="str">
        <f>IF((Curso[[#This Row],[Estudado]]-120)&lt;$H$2,"",Curso[[#This Row],[Estudado]]-120)</f>
        <v/>
      </c>
      <c r="Q2560" s="48"/>
    </row>
    <row r="2561" spans="1:17" x14ac:dyDescent="0.25">
      <c r="A2561" s="44">
        <f t="shared" si="110"/>
        <v>2560</v>
      </c>
      <c r="B2561" s="44" t="s">
        <v>1560</v>
      </c>
      <c r="C2561" s="44" t="s">
        <v>1656</v>
      </c>
      <c r="D2561" s="45">
        <v>4.5486111111111109E-3</v>
      </c>
      <c r="E2561" s="44"/>
      <c r="F2561" s="45">
        <f>Curso[[#This Row],[Tempo]]*$AG$4</f>
        <v>9.020793303137398E-3</v>
      </c>
      <c r="G2561" s="46">
        <f t="shared" si="109"/>
        <v>17.502381884941453</v>
      </c>
      <c r="H2561" s="47">
        <f>_xlfn.XLOOKUP(Curso[[#This Row],[Tempo Progr Acum]],Controle[Tempo Esperado Acum],Controle[Data corrida],,1,1)</f>
        <v>44907</v>
      </c>
      <c r="I2561" s="44"/>
      <c r="J2561" s="48">
        <f ca="1">IF(Curso[[#This Row],[Data Prevista]]&gt;TODAY(),0,IF(Curso[[#This Row],[Data Prevista]]=TODAY(),3,2))</f>
        <v>0</v>
      </c>
      <c r="K2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1" s="53" t="str">
        <f>IF((Curso[[#This Row],[Estudado]]-7)&lt;$H$2,"",Curso[[#This Row],[Estudado]]-7)</f>
        <v/>
      </c>
      <c r="M2561" s="53" t="str">
        <f>IF((Curso[[#This Row],[Estudado]]-15)&lt;$H$2,"",Curso[[#This Row],[Estudado]]-15)</f>
        <v/>
      </c>
      <c r="N2561" s="53" t="str">
        <f>IF((Curso[[#This Row],[Estudado]]-30)&lt;$H$2,"",Curso[[#This Row],[Estudado]]-30)</f>
        <v/>
      </c>
      <c r="O2561" s="53" t="str">
        <f>IF((Curso[[#This Row],[Estudado]]-60)&lt;$H$2,"",Curso[[#This Row],[Estudado]]-60)</f>
        <v/>
      </c>
      <c r="P2561" s="53" t="str">
        <f>IF((Curso[[#This Row],[Estudado]]-120)&lt;$H$2,"",Curso[[#This Row],[Estudado]]-120)</f>
        <v/>
      </c>
      <c r="Q2561" s="48"/>
    </row>
    <row r="2562" spans="1:17" x14ac:dyDescent="0.25">
      <c r="A2562" s="44">
        <f t="shared" si="110"/>
        <v>2561</v>
      </c>
      <c r="B2562" s="44" t="s">
        <v>1560</v>
      </c>
      <c r="C2562" s="44" t="s">
        <v>1657</v>
      </c>
      <c r="D2562" s="45">
        <v>2.8124999999999995E-3</v>
      </c>
      <c r="E2562" s="44"/>
      <c r="F2562" s="45">
        <f>Curso[[#This Row],[Tempo]]*$AG$4</f>
        <v>5.5777424240773211E-3</v>
      </c>
      <c r="G2562" s="46">
        <f t="shared" si="109"/>
        <v>17.50795962736553</v>
      </c>
      <c r="H2562" s="47">
        <f>_xlfn.XLOOKUP(Curso[[#This Row],[Tempo Progr Acum]],Controle[Tempo Esperado Acum],Controle[Data corrida],,1,1)</f>
        <v>44907</v>
      </c>
      <c r="I2562" s="44"/>
      <c r="J2562" s="48">
        <f ca="1">IF(Curso[[#This Row],[Data Prevista]]&gt;TODAY(),0,IF(Curso[[#This Row],[Data Prevista]]=TODAY(),3,2))</f>
        <v>0</v>
      </c>
      <c r="K2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2" s="53" t="str">
        <f>IF((Curso[[#This Row],[Estudado]]-7)&lt;$H$2,"",Curso[[#This Row],[Estudado]]-7)</f>
        <v/>
      </c>
      <c r="M2562" s="53" t="str">
        <f>IF((Curso[[#This Row],[Estudado]]-15)&lt;$H$2,"",Curso[[#This Row],[Estudado]]-15)</f>
        <v/>
      </c>
      <c r="N2562" s="53" t="str">
        <f>IF((Curso[[#This Row],[Estudado]]-30)&lt;$H$2,"",Curso[[#This Row],[Estudado]]-30)</f>
        <v/>
      </c>
      <c r="O2562" s="53" t="str">
        <f>IF((Curso[[#This Row],[Estudado]]-60)&lt;$H$2,"",Curso[[#This Row],[Estudado]]-60)</f>
        <v/>
      </c>
      <c r="P2562" s="53" t="str">
        <f>IF((Curso[[#This Row],[Estudado]]-120)&lt;$H$2,"",Curso[[#This Row],[Estudado]]-120)</f>
        <v/>
      </c>
      <c r="Q2562" s="48"/>
    </row>
    <row r="2563" spans="1:17" x14ac:dyDescent="0.25">
      <c r="A2563" s="44">
        <f t="shared" si="110"/>
        <v>2562</v>
      </c>
      <c r="B2563" s="44" t="s">
        <v>1560</v>
      </c>
      <c r="C2563" s="44" t="s">
        <v>1658</v>
      </c>
      <c r="D2563" s="45">
        <v>2.5462962962962961E-3</v>
      </c>
      <c r="E2563" s="44"/>
      <c r="F2563" s="45">
        <f>Curso[[#This Row],[Tempo]]*$AG$4</f>
        <v>5.0498079559547771E-3</v>
      </c>
      <c r="G2563" s="46">
        <f t="shared" si="109"/>
        <v>17.513009435321486</v>
      </c>
      <c r="H2563" s="47">
        <f>_xlfn.XLOOKUP(Curso[[#This Row],[Tempo Progr Acum]],Controle[Tempo Esperado Acum],Controle[Data corrida],,1,1)</f>
        <v>44907</v>
      </c>
      <c r="I2563" s="44"/>
      <c r="J2563" s="48">
        <f ca="1">IF(Curso[[#This Row],[Data Prevista]]&gt;TODAY(),0,IF(Curso[[#This Row],[Data Prevista]]=TODAY(),3,2))</f>
        <v>0</v>
      </c>
      <c r="K2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3" s="53" t="str">
        <f>IF((Curso[[#This Row],[Estudado]]-7)&lt;$H$2,"",Curso[[#This Row],[Estudado]]-7)</f>
        <v/>
      </c>
      <c r="M2563" s="53" t="str">
        <f>IF((Curso[[#This Row],[Estudado]]-15)&lt;$H$2,"",Curso[[#This Row],[Estudado]]-15)</f>
        <v/>
      </c>
      <c r="N2563" s="53" t="str">
        <f>IF((Curso[[#This Row],[Estudado]]-30)&lt;$H$2,"",Curso[[#This Row],[Estudado]]-30)</f>
        <v/>
      </c>
      <c r="O2563" s="53" t="str">
        <f>IF((Curso[[#This Row],[Estudado]]-60)&lt;$H$2,"",Curso[[#This Row],[Estudado]]-60)</f>
        <v/>
      </c>
      <c r="P2563" s="53" t="str">
        <f>IF((Curso[[#This Row],[Estudado]]-120)&lt;$H$2,"",Curso[[#This Row],[Estudado]]-120)</f>
        <v/>
      </c>
      <c r="Q2563" s="48"/>
    </row>
    <row r="2564" spans="1:17" x14ac:dyDescent="0.25">
      <c r="A2564" s="44">
        <f t="shared" si="110"/>
        <v>2563</v>
      </c>
      <c r="B2564" s="44" t="s">
        <v>1560</v>
      </c>
      <c r="C2564" s="44" t="s">
        <v>1659</v>
      </c>
      <c r="D2564" s="45">
        <v>1.6550925925925926E-3</v>
      </c>
      <c r="E2564" s="44"/>
      <c r="F2564" s="45">
        <f>Curso[[#This Row],[Tempo]]*$AG$4</f>
        <v>3.2823751713706053E-3</v>
      </c>
      <c r="G2564" s="46">
        <f t="shared" ref="G2564:G2627" si="111">F2564+G2563</f>
        <v>17.516291810492856</v>
      </c>
      <c r="H2564" s="47">
        <f>_xlfn.XLOOKUP(Curso[[#This Row],[Tempo Progr Acum]],Controle[Tempo Esperado Acum],Controle[Data corrida],,1,1)</f>
        <v>44908</v>
      </c>
      <c r="I2564" s="44"/>
      <c r="J2564" s="48">
        <f ca="1">IF(Curso[[#This Row],[Data Prevista]]&gt;TODAY(),0,IF(Curso[[#This Row],[Data Prevista]]=TODAY(),3,2))</f>
        <v>0</v>
      </c>
      <c r="K2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4" s="53" t="str">
        <f>IF((Curso[[#This Row],[Estudado]]-7)&lt;$H$2,"",Curso[[#This Row],[Estudado]]-7)</f>
        <v/>
      </c>
      <c r="M2564" s="53" t="str">
        <f>IF((Curso[[#This Row],[Estudado]]-15)&lt;$H$2,"",Curso[[#This Row],[Estudado]]-15)</f>
        <v/>
      </c>
      <c r="N2564" s="53" t="str">
        <f>IF((Curso[[#This Row],[Estudado]]-30)&lt;$H$2,"",Curso[[#This Row],[Estudado]]-30)</f>
        <v/>
      </c>
      <c r="O2564" s="53" t="str">
        <f>IF((Curso[[#This Row],[Estudado]]-60)&lt;$H$2,"",Curso[[#This Row],[Estudado]]-60)</f>
        <v/>
      </c>
      <c r="P2564" s="53" t="str">
        <f>IF((Curso[[#This Row],[Estudado]]-120)&lt;$H$2,"",Curso[[#This Row],[Estudado]]-120)</f>
        <v/>
      </c>
      <c r="Q2564" s="48"/>
    </row>
    <row r="2565" spans="1:17" x14ac:dyDescent="0.25">
      <c r="A2565" s="44">
        <f t="shared" si="110"/>
        <v>2564</v>
      </c>
      <c r="B2565" s="44" t="s">
        <v>1560</v>
      </c>
      <c r="C2565" s="44" t="s">
        <v>1660</v>
      </c>
      <c r="D2565" s="45">
        <v>3.4606481481481485E-3</v>
      </c>
      <c r="E2565" s="44"/>
      <c r="F2565" s="45">
        <f>Curso[[#This Row],[Tempo]]*$AG$4</f>
        <v>6.8631480855930842E-3</v>
      </c>
      <c r="G2565" s="46">
        <f t="shared" si="111"/>
        <v>17.523154958578449</v>
      </c>
      <c r="H2565" s="47">
        <f>_xlfn.XLOOKUP(Curso[[#This Row],[Tempo Progr Acum]],Controle[Tempo Esperado Acum],Controle[Data corrida],,1,1)</f>
        <v>44908</v>
      </c>
      <c r="I2565" s="44"/>
      <c r="J2565" s="48">
        <f ca="1">IF(Curso[[#This Row],[Data Prevista]]&gt;TODAY(),0,IF(Curso[[#This Row],[Data Prevista]]=TODAY(),3,2))</f>
        <v>0</v>
      </c>
      <c r="K2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5" s="53" t="str">
        <f>IF((Curso[[#This Row],[Estudado]]-7)&lt;$H$2,"",Curso[[#This Row],[Estudado]]-7)</f>
        <v/>
      </c>
      <c r="M2565" s="53" t="str">
        <f>IF((Curso[[#This Row],[Estudado]]-15)&lt;$H$2,"",Curso[[#This Row],[Estudado]]-15)</f>
        <v/>
      </c>
      <c r="N2565" s="53" t="str">
        <f>IF((Curso[[#This Row],[Estudado]]-30)&lt;$H$2,"",Curso[[#This Row],[Estudado]]-30)</f>
        <v/>
      </c>
      <c r="O2565" s="53" t="str">
        <f>IF((Curso[[#This Row],[Estudado]]-60)&lt;$H$2,"",Curso[[#This Row],[Estudado]]-60)</f>
        <v/>
      </c>
      <c r="P2565" s="53" t="str">
        <f>IF((Curso[[#This Row],[Estudado]]-120)&lt;$H$2,"",Curso[[#This Row],[Estudado]]-120)</f>
        <v/>
      </c>
      <c r="Q2565" s="48"/>
    </row>
    <row r="2566" spans="1:17" x14ac:dyDescent="0.25">
      <c r="A2566" s="44">
        <f t="shared" ref="A2566:A2629" si="112">A2565+1</f>
        <v>2565</v>
      </c>
      <c r="B2566" s="44" t="s">
        <v>1560</v>
      </c>
      <c r="C2566" s="44" t="s">
        <v>1661</v>
      </c>
      <c r="D2566" s="45">
        <v>2.0023148148148148E-3</v>
      </c>
      <c r="E2566" s="44"/>
      <c r="F2566" s="45">
        <f>Curso[[#This Row],[Tempo]]*$AG$4</f>
        <v>3.9709853471826201E-3</v>
      </c>
      <c r="G2566" s="46">
        <f t="shared" si="111"/>
        <v>17.527125943925633</v>
      </c>
      <c r="H2566" s="47">
        <f>_xlfn.XLOOKUP(Curso[[#This Row],[Tempo Progr Acum]],Controle[Tempo Esperado Acum],Controle[Data corrida],,1,1)</f>
        <v>44908</v>
      </c>
      <c r="I2566" s="44"/>
      <c r="J2566" s="48">
        <f ca="1">IF(Curso[[#This Row],[Data Prevista]]&gt;TODAY(),0,IF(Curso[[#This Row],[Data Prevista]]=TODAY(),3,2))</f>
        <v>0</v>
      </c>
      <c r="K2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6" s="53" t="str">
        <f>IF((Curso[[#This Row],[Estudado]]-7)&lt;$H$2,"",Curso[[#This Row],[Estudado]]-7)</f>
        <v/>
      </c>
      <c r="M2566" s="53" t="str">
        <f>IF((Curso[[#This Row],[Estudado]]-15)&lt;$H$2,"",Curso[[#This Row],[Estudado]]-15)</f>
        <v/>
      </c>
      <c r="N2566" s="53" t="str">
        <f>IF((Curso[[#This Row],[Estudado]]-30)&lt;$H$2,"",Curso[[#This Row],[Estudado]]-30)</f>
        <v/>
      </c>
      <c r="O2566" s="53" t="str">
        <f>IF((Curso[[#This Row],[Estudado]]-60)&lt;$H$2,"",Curso[[#This Row],[Estudado]]-60)</f>
        <v/>
      </c>
      <c r="P2566" s="53" t="str">
        <f>IF((Curso[[#This Row],[Estudado]]-120)&lt;$H$2,"",Curso[[#This Row],[Estudado]]-120)</f>
        <v/>
      </c>
      <c r="Q2566" s="48"/>
    </row>
    <row r="2567" spans="1:17" x14ac:dyDescent="0.25">
      <c r="A2567" s="44">
        <f t="shared" si="112"/>
        <v>2566</v>
      </c>
      <c r="B2567" s="44" t="s">
        <v>1560</v>
      </c>
      <c r="C2567" s="44" t="s">
        <v>1662</v>
      </c>
      <c r="D2567" s="45">
        <v>2.0717592592592593E-3</v>
      </c>
      <c r="E2567" s="44"/>
      <c r="F2567" s="45">
        <f>Curso[[#This Row],[Tempo]]*$AG$4</f>
        <v>4.1087073823450233E-3</v>
      </c>
      <c r="G2567" s="46">
        <f t="shared" si="111"/>
        <v>17.531234651307976</v>
      </c>
      <c r="H2567" s="47">
        <f>_xlfn.XLOOKUP(Curso[[#This Row],[Tempo Progr Acum]],Controle[Tempo Esperado Acum],Controle[Data corrida],,1,1)</f>
        <v>44908</v>
      </c>
      <c r="I2567" s="44"/>
      <c r="J2567" s="48">
        <f ca="1">IF(Curso[[#This Row],[Data Prevista]]&gt;TODAY(),0,IF(Curso[[#This Row],[Data Prevista]]=TODAY(),3,2))</f>
        <v>0</v>
      </c>
      <c r="K2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7" s="53" t="str">
        <f>IF((Curso[[#This Row],[Estudado]]-7)&lt;$H$2,"",Curso[[#This Row],[Estudado]]-7)</f>
        <v/>
      </c>
      <c r="M2567" s="53" t="str">
        <f>IF((Curso[[#This Row],[Estudado]]-15)&lt;$H$2,"",Curso[[#This Row],[Estudado]]-15)</f>
        <v/>
      </c>
      <c r="N2567" s="53" t="str">
        <f>IF((Curso[[#This Row],[Estudado]]-30)&lt;$H$2,"",Curso[[#This Row],[Estudado]]-30)</f>
        <v/>
      </c>
      <c r="O2567" s="53" t="str">
        <f>IF((Curso[[#This Row],[Estudado]]-60)&lt;$H$2,"",Curso[[#This Row],[Estudado]]-60)</f>
        <v/>
      </c>
      <c r="P2567" s="53" t="str">
        <f>IF((Curso[[#This Row],[Estudado]]-120)&lt;$H$2,"",Curso[[#This Row],[Estudado]]-120)</f>
        <v/>
      </c>
      <c r="Q2567" s="48"/>
    </row>
    <row r="2568" spans="1:17" x14ac:dyDescent="0.25">
      <c r="A2568" s="44">
        <f t="shared" si="112"/>
        <v>2567</v>
      </c>
      <c r="B2568" s="44" t="s">
        <v>1560</v>
      </c>
      <c r="C2568" s="44" t="s">
        <v>1663</v>
      </c>
      <c r="D2568" s="45">
        <v>3.6574074074074074E-3</v>
      </c>
      <c r="E2568" s="44"/>
      <c r="F2568" s="45">
        <f>Curso[[#This Row],[Tempo]]*$AG$4</f>
        <v>7.2533605185532259E-3</v>
      </c>
      <c r="G2568" s="46">
        <f t="shared" si="111"/>
        <v>17.53848801182653</v>
      </c>
      <c r="H2568" s="47">
        <f>_xlfn.XLOOKUP(Curso[[#This Row],[Tempo Progr Acum]],Controle[Tempo Esperado Acum],Controle[Data corrida],,1,1)</f>
        <v>44908</v>
      </c>
      <c r="I2568" s="44"/>
      <c r="J2568" s="48">
        <f ca="1">IF(Curso[[#This Row],[Data Prevista]]&gt;TODAY(),0,IF(Curso[[#This Row],[Data Prevista]]=TODAY(),3,2))</f>
        <v>0</v>
      </c>
      <c r="K2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8" s="53" t="str">
        <f>IF((Curso[[#This Row],[Estudado]]-7)&lt;$H$2,"",Curso[[#This Row],[Estudado]]-7)</f>
        <v/>
      </c>
      <c r="M2568" s="53" t="str">
        <f>IF((Curso[[#This Row],[Estudado]]-15)&lt;$H$2,"",Curso[[#This Row],[Estudado]]-15)</f>
        <v/>
      </c>
      <c r="N2568" s="53" t="str">
        <f>IF((Curso[[#This Row],[Estudado]]-30)&lt;$H$2,"",Curso[[#This Row],[Estudado]]-30)</f>
        <v/>
      </c>
      <c r="O2568" s="53" t="str">
        <f>IF((Curso[[#This Row],[Estudado]]-60)&lt;$H$2,"",Curso[[#This Row],[Estudado]]-60)</f>
        <v/>
      </c>
      <c r="P2568" s="53" t="str">
        <f>IF((Curso[[#This Row],[Estudado]]-120)&lt;$H$2,"",Curso[[#This Row],[Estudado]]-120)</f>
        <v/>
      </c>
      <c r="Q2568" s="48"/>
    </row>
    <row r="2569" spans="1:17" x14ac:dyDescent="0.25">
      <c r="A2569" s="44">
        <f t="shared" si="112"/>
        <v>2568</v>
      </c>
      <c r="B2569" s="44" t="s">
        <v>1560</v>
      </c>
      <c r="C2569" s="44" t="s">
        <v>1664</v>
      </c>
      <c r="D2569" s="45">
        <v>3.3912037037037036E-3</v>
      </c>
      <c r="E2569" s="44"/>
      <c r="F2569" s="45">
        <f>Curso[[#This Row],[Tempo]]*$AG$4</f>
        <v>6.7254260504306801E-3</v>
      </c>
      <c r="G2569" s="46">
        <f t="shared" si="111"/>
        <v>17.54521343787696</v>
      </c>
      <c r="H2569" s="47">
        <f>_xlfn.XLOOKUP(Curso[[#This Row],[Tempo Progr Acum]],Controle[Tempo Esperado Acum],Controle[Data corrida],,1,1)</f>
        <v>44908</v>
      </c>
      <c r="I2569" s="44"/>
      <c r="J2569" s="48">
        <f ca="1">IF(Curso[[#This Row],[Data Prevista]]&gt;TODAY(),0,IF(Curso[[#This Row],[Data Prevista]]=TODAY(),3,2))</f>
        <v>0</v>
      </c>
      <c r="K2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9" s="53" t="str">
        <f>IF((Curso[[#This Row],[Estudado]]-7)&lt;$H$2,"",Curso[[#This Row],[Estudado]]-7)</f>
        <v/>
      </c>
      <c r="M2569" s="53" t="str">
        <f>IF((Curso[[#This Row],[Estudado]]-15)&lt;$H$2,"",Curso[[#This Row],[Estudado]]-15)</f>
        <v/>
      </c>
      <c r="N2569" s="53" t="str">
        <f>IF((Curso[[#This Row],[Estudado]]-30)&lt;$H$2,"",Curso[[#This Row],[Estudado]]-30)</f>
        <v/>
      </c>
      <c r="O2569" s="53" t="str">
        <f>IF((Curso[[#This Row],[Estudado]]-60)&lt;$H$2,"",Curso[[#This Row],[Estudado]]-60)</f>
        <v/>
      </c>
      <c r="P2569" s="53" t="str">
        <f>IF((Curso[[#This Row],[Estudado]]-120)&lt;$H$2,"",Curso[[#This Row],[Estudado]]-120)</f>
        <v/>
      </c>
      <c r="Q2569" s="48"/>
    </row>
    <row r="2570" spans="1:17" x14ac:dyDescent="0.25">
      <c r="A2570" s="44">
        <f t="shared" si="112"/>
        <v>2569</v>
      </c>
      <c r="B2570" s="44" t="s">
        <v>1560</v>
      </c>
      <c r="C2570" s="44" t="s">
        <v>1665</v>
      </c>
      <c r="D2570" s="45">
        <v>2.3611111111111111E-3</v>
      </c>
      <c r="E2570" s="44"/>
      <c r="F2570" s="45">
        <f>Curso[[#This Row],[Tempo]]*$AG$4</f>
        <v>4.6825491955217024E-3</v>
      </c>
      <c r="G2570" s="46">
        <f t="shared" si="111"/>
        <v>17.549895987072482</v>
      </c>
      <c r="H2570" s="47">
        <f>_xlfn.XLOOKUP(Curso[[#This Row],[Tempo Progr Acum]],Controle[Tempo Esperado Acum],Controle[Data corrida],,1,1)</f>
        <v>44908</v>
      </c>
      <c r="I2570" s="44"/>
      <c r="J2570" s="48">
        <f ca="1">IF(Curso[[#This Row],[Data Prevista]]&gt;TODAY(),0,IF(Curso[[#This Row],[Data Prevista]]=TODAY(),3,2))</f>
        <v>0</v>
      </c>
      <c r="K2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0" s="53" t="str">
        <f>IF((Curso[[#This Row],[Estudado]]-7)&lt;$H$2,"",Curso[[#This Row],[Estudado]]-7)</f>
        <v/>
      </c>
      <c r="M2570" s="53" t="str">
        <f>IF((Curso[[#This Row],[Estudado]]-15)&lt;$H$2,"",Curso[[#This Row],[Estudado]]-15)</f>
        <v/>
      </c>
      <c r="N2570" s="53" t="str">
        <f>IF((Curso[[#This Row],[Estudado]]-30)&lt;$H$2,"",Curso[[#This Row],[Estudado]]-30)</f>
        <v/>
      </c>
      <c r="O2570" s="53" t="str">
        <f>IF((Curso[[#This Row],[Estudado]]-60)&lt;$H$2,"",Curso[[#This Row],[Estudado]]-60)</f>
        <v/>
      </c>
      <c r="P2570" s="53" t="str">
        <f>IF((Curso[[#This Row],[Estudado]]-120)&lt;$H$2,"",Curso[[#This Row],[Estudado]]-120)</f>
        <v/>
      </c>
      <c r="Q2570" s="48"/>
    </row>
    <row r="2571" spans="1:17" x14ac:dyDescent="0.25">
      <c r="A2571" s="44">
        <f t="shared" si="112"/>
        <v>2570</v>
      </c>
      <c r="B2571" s="44" t="s">
        <v>1560</v>
      </c>
      <c r="C2571" s="44" t="s">
        <v>1666</v>
      </c>
      <c r="D2571" s="45">
        <v>4.0046296296296297E-3</v>
      </c>
      <c r="E2571" s="44"/>
      <c r="F2571" s="45">
        <f>Curso[[#This Row],[Tempo]]*$AG$4</f>
        <v>7.9419706943652402E-3</v>
      </c>
      <c r="G2571" s="46">
        <f t="shared" si="111"/>
        <v>17.557837957766846</v>
      </c>
      <c r="H2571" s="47">
        <f>_xlfn.XLOOKUP(Curso[[#This Row],[Tempo Progr Acum]],Controle[Tempo Esperado Acum],Controle[Data corrida],,1,1)</f>
        <v>44908</v>
      </c>
      <c r="I2571" s="44"/>
      <c r="J2571" s="48">
        <f ca="1">IF(Curso[[#This Row],[Data Prevista]]&gt;TODAY(),0,IF(Curso[[#This Row],[Data Prevista]]=TODAY(),3,2))</f>
        <v>0</v>
      </c>
      <c r="K2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1" s="53" t="str">
        <f>IF((Curso[[#This Row],[Estudado]]-7)&lt;$H$2,"",Curso[[#This Row],[Estudado]]-7)</f>
        <v/>
      </c>
      <c r="M2571" s="53" t="str">
        <f>IF((Curso[[#This Row],[Estudado]]-15)&lt;$H$2,"",Curso[[#This Row],[Estudado]]-15)</f>
        <v/>
      </c>
      <c r="N2571" s="53" t="str">
        <f>IF((Curso[[#This Row],[Estudado]]-30)&lt;$H$2,"",Curso[[#This Row],[Estudado]]-30)</f>
        <v/>
      </c>
      <c r="O2571" s="53" t="str">
        <f>IF((Curso[[#This Row],[Estudado]]-60)&lt;$H$2,"",Curso[[#This Row],[Estudado]]-60)</f>
        <v/>
      </c>
      <c r="P2571" s="53" t="str">
        <f>IF((Curso[[#This Row],[Estudado]]-120)&lt;$H$2,"",Curso[[#This Row],[Estudado]]-120)</f>
        <v/>
      </c>
      <c r="Q2571" s="48"/>
    </row>
    <row r="2572" spans="1:17" x14ac:dyDescent="0.25">
      <c r="A2572" s="44">
        <f t="shared" si="112"/>
        <v>2571</v>
      </c>
      <c r="B2572" s="44" t="s">
        <v>1560</v>
      </c>
      <c r="C2572" s="44" t="s">
        <v>1667</v>
      </c>
      <c r="D2572" s="45">
        <v>1.689814814814815E-3</v>
      </c>
      <c r="E2572" s="44"/>
      <c r="F2572" s="45">
        <f>Curso[[#This Row],[Tempo]]*$AG$4</f>
        <v>3.351236188951807E-3</v>
      </c>
      <c r="G2572" s="46">
        <f t="shared" si="111"/>
        <v>17.561189193955798</v>
      </c>
      <c r="H2572" s="47">
        <f>_xlfn.XLOOKUP(Curso[[#This Row],[Tempo Progr Acum]],Controle[Tempo Esperado Acum],Controle[Data corrida],,1,1)</f>
        <v>44908</v>
      </c>
      <c r="I2572" s="44"/>
      <c r="J2572" s="48">
        <f ca="1">IF(Curso[[#This Row],[Data Prevista]]&gt;TODAY(),0,IF(Curso[[#This Row],[Data Prevista]]=TODAY(),3,2))</f>
        <v>0</v>
      </c>
      <c r="K2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2" s="53" t="str">
        <f>IF((Curso[[#This Row],[Estudado]]-7)&lt;$H$2,"",Curso[[#This Row],[Estudado]]-7)</f>
        <v/>
      </c>
      <c r="M2572" s="53" t="str">
        <f>IF((Curso[[#This Row],[Estudado]]-15)&lt;$H$2,"",Curso[[#This Row],[Estudado]]-15)</f>
        <v/>
      </c>
      <c r="N2572" s="53" t="str">
        <f>IF((Curso[[#This Row],[Estudado]]-30)&lt;$H$2,"",Curso[[#This Row],[Estudado]]-30)</f>
        <v/>
      </c>
      <c r="O2572" s="53" t="str">
        <f>IF((Curso[[#This Row],[Estudado]]-60)&lt;$H$2,"",Curso[[#This Row],[Estudado]]-60)</f>
        <v/>
      </c>
      <c r="P2572" s="53" t="str">
        <f>IF((Curso[[#This Row],[Estudado]]-120)&lt;$H$2,"",Curso[[#This Row],[Estudado]]-120)</f>
        <v/>
      </c>
      <c r="Q2572" s="48"/>
    </row>
    <row r="2573" spans="1:17" x14ac:dyDescent="0.25">
      <c r="A2573" s="44">
        <f t="shared" si="112"/>
        <v>2572</v>
      </c>
      <c r="B2573" s="44" t="s">
        <v>1560</v>
      </c>
      <c r="C2573" s="44" t="s">
        <v>1668</v>
      </c>
      <c r="D2573" s="45">
        <v>5.3125000000000004E-3</v>
      </c>
      <c r="E2573" s="44"/>
      <c r="F2573" s="45">
        <f>Curso[[#This Row],[Tempo]]*$AG$4</f>
        <v>1.0535735689923833E-2</v>
      </c>
      <c r="G2573" s="46">
        <f t="shared" si="111"/>
        <v>17.571724929645722</v>
      </c>
      <c r="H2573" s="47">
        <f>_xlfn.XLOOKUP(Curso[[#This Row],[Tempo Progr Acum]],Controle[Tempo Esperado Acum],Controle[Data corrida],,1,1)</f>
        <v>44908</v>
      </c>
      <c r="I2573" s="44"/>
      <c r="J2573" s="48">
        <f ca="1">IF(Curso[[#This Row],[Data Prevista]]&gt;TODAY(),0,IF(Curso[[#This Row],[Data Prevista]]=TODAY(),3,2))</f>
        <v>0</v>
      </c>
      <c r="K2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3" s="53" t="str">
        <f>IF((Curso[[#This Row],[Estudado]]-7)&lt;$H$2,"",Curso[[#This Row],[Estudado]]-7)</f>
        <v/>
      </c>
      <c r="M2573" s="53" t="str">
        <f>IF((Curso[[#This Row],[Estudado]]-15)&lt;$H$2,"",Curso[[#This Row],[Estudado]]-15)</f>
        <v/>
      </c>
      <c r="N2573" s="53" t="str">
        <f>IF((Curso[[#This Row],[Estudado]]-30)&lt;$H$2,"",Curso[[#This Row],[Estudado]]-30)</f>
        <v/>
      </c>
      <c r="O2573" s="53" t="str">
        <f>IF((Curso[[#This Row],[Estudado]]-60)&lt;$H$2,"",Curso[[#This Row],[Estudado]]-60)</f>
        <v/>
      </c>
      <c r="P2573" s="53" t="str">
        <f>IF((Curso[[#This Row],[Estudado]]-120)&lt;$H$2,"",Curso[[#This Row],[Estudado]]-120)</f>
        <v/>
      </c>
      <c r="Q2573" s="48"/>
    </row>
    <row r="2574" spans="1:17" x14ac:dyDescent="0.25">
      <c r="A2574" s="44">
        <f t="shared" si="112"/>
        <v>2573</v>
      </c>
      <c r="B2574" s="44" t="s">
        <v>1560</v>
      </c>
      <c r="C2574" s="44" t="s">
        <v>1669</v>
      </c>
      <c r="D2574" s="45">
        <v>1.5046296296296294E-3</v>
      </c>
      <c r="E2574" s="44"/>
      <c r="F2574" s="45">
        <f>Curso[[#This Row],[Tempo]]*$AG$4</f>
        <v>2.9839774285187319E-3</v>
      </c>
      <c r="G2574" s="46">
        <f t="shared" si="111"/>
        <v>17.574708907074239</v>
      </c>
      <c r="H2574" s="47">
        <f>_xlfn.XLOOKUP(Curso[[#This Row],[Tempo Progr Acum]],Controle[Tempo Esperado Acum],Controle[Data corrida],,1,1)</f>
        <v>44908</v>
      </c>
      <c r="I2574" s="44"/>
      <c r="J2574" s="48">
        <f ca="1">IF(Curso[[#This Row],[Data Prevista]]&gt;TODAY(),0,IF(Curso[[#This Row],[Data Prevista]]=TODAY(),3,2))</f>
        <v>0</v>
      </c>
      <c r="K2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4" s="53" t="str">
        <f>IF((Curso[[#This Row],[Estudado]]-7)&lt;$H$2,"",Curso[[#This Row],[Estudado]]-7)</f>
        <v/>
      </c>
      <c r="M2574" s="53" t="str">
        <f>IF((Curso[[#This Row],[Estudado]]-15)&lt;$H$2,"",Curso[[#This Row],[Estudado]]-15)</f>
        <v/>
      </c>
      <c r="N2574" s="53" t="str">
        <f>IF((Curso[[#This Row],[Estudado]]-30)&lt;$H$2,"",Curso[[#This Row],[Estudado]]-30)</f>
        <v/>
      </c>
      <c r="O2574" s="53" t="str">
        <f>IF((Curso[[#This Row],[Estudado]]-60)&lt;$H$2,"",Curso[[#This Row],[Estudado]]-60)</f>
        <v/>
      </c>
      <c r="P2574" s="53" t="str">
        <f>IF((Curso[[#This Row],[Estudado]]-120)&lt;$H$2,"",Curso[[#This Row],[Estudado]]-120)</f>
        <v/>
      </c>
      <c r="Q2574" s="48"/>
    </row>
    <row r="2575" spans="1:17" x14ac:dyDescent="0.25">
      <c r="A2575" s="44">
        <f t="shared" si="112"/>
        <v>2574</v>
      </c>
      <c r="B2575" s="44" t="s">
        <v>1560</v>
      </c>
      <c r="C2575" s="44" t="s">
        <v>1670</v>
      </c>
      <c r="D2575" s="45">
        <v>0</v>
      </c>
      <c r="E2575" s="44" t="s">
        <v>7</v>
      </c>
      <c r="F2575" s="45">
        <f>Curso[[#This Row],[Tempo]]*$AG$4</f>
        <v>0</v>
      </c>
      <c r="G2575" s="46">
        <f t="shared" si="111"/>
        <v>17.574708907074239</v>
      </c>
      <c r="H2575" s="47">
        <f>_xlfn.XLOOKUP(Curso[[#This Row],[Tempo Progr Acum]],Controle[Tempo Esperado Acum],Controle[Data corrida],,1,1)</f>
        <v>44908</v>
      </c>
      <c r="I2575" s="44"/>
      <c r="J2575" s="48">
        <f ca="1">IF(Curso[[#This Row],[Data Prevista]]&gt;TODAY(),0,IF(Curso[[#This Row],[Data Prevista]]=TODAY(),3,2))</f>
        <v>0</v>
      </c>
      <c r="K2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5" s="53" t="str">
        <f>IF((Curso[[#This Row],[Estudado]]-7)&lt;$H$2,"",Curso[[#This Row],[Estudado]]-7)</f>
        <v/>
      </c>
      <c r="M2575" s="53" t="str">
        <f>IF((Curso[[#This Row],[Estudado]]-15)&lt;$H$2,"",Curso[[#This Row],[Estudado]]-15)</f>
        <v/>
      </c>
      <c r="N2575" s="53" t="str">
        <f>IF((Curso[[#This Row],[Estudado]]-30)&lt;$H$2,"",Curso[[#This Row],[Estudado]]-30)</f>
        <v/>
      </c>
      <c r="O2575" s="53" t="str">
        <f>IF((Curso[[#This Row],[Estudado]]-60)&lt;$H$2,"",Curso[[#This Row],[Estudado]]-60)</f>
        <v/>
      </c>
      <c r="P2575" s="53" t="str">
        <f>IF((Curso[[#This Row],[Estudado]]-120)&lt;$H$2,"",Curso[[#This Row],[Estudado]]-120)</f>
        <v/>
      </c>
      <c r="Q2575" s="48"/>
    </row>
    <row r="2576" spans="1:17" x14ac:dyDescent="0.25">
      <c r="A2576" s="44">
        <f t="shared" si="112"/>
        <v>2575</v>
      </c>
      <c r="B2576" s="44" t="s">
        <v>1560</v>
      </c>
      <c r="C2576" s="44" t="s">
        <v>1671</v>
      </c>
      <c r="D2576" s="45">
        <v>3.5995370370370369E-3</v>
      </c>
      <c r="E2576" s="44"/>
      <c r="F2576" s="45">
        <f>Curso[[#This Row],[Tempo]]*$AG$4</f>
        <v>7.1385921559178897E-3</v>
      </c>
      <c r="G2576" s="46">
        <f t="shared" si="111"/>
        <v>17.581847499230157</v>
      </c>
      <c r="H2576" s="47">
        <f>_xlfn.XLOOKUP(Curso[[#This Row],[Tempo Progr Acum]],Controle[Tempo Esperado Acum],Controle[Data corrida],,1,1)</f>
        <v>44908</v>
      </c>
      <c r="I2576" s="44"/>
      <c r="J2576" s="48">
        <f ca="1">IF(Curso[[#This Row],[Data Prevista]]&gt;TODAY(),0,IF(Curso[[#This Row],[Data Prevista]]=TODAY(),3,2))</f>
        <v>0</v>
      </c>
      <c r="K2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6" s="53" t="str">
        <f>IF((Curso[[#This Row],[Estudado]]-7)&lt;$H$2,"",Curso[[#This Row],[Estudado]]-7)</f>
        <v/>
      </c>
      <c r="M2576" s="53" t="str">
        <f>IF((Curso[[#This Row],[Estudado]]-15)&lt;$H$2,"",Curso[[#This Row],[Estudado]]-15)</f>
        <v/>
      </c>
      <c r="N2576" s="53" t="str">
        <f>IF((Curso[[#This Row],[Estudado]]-30)&lt;$H$2,"",Curso[[#This Row],[Estudado]]-30)</f>
        <v/>
      </c>
      <c r="O2576" s="53" t="str">
        <f>IF((Curso[[#This Row],[Estudado]]-60)&lt;$H$2,"",Curso[[#This Row],[Estudado]]-60)</f>
        <v/>
      </c>
      <c r="P2576" s="53" t="str">
        <f>IF((Curso[[#This Row],[Estudado]]-120)&lt;$H$2,"",Curso[[#This Row],[Estudado]]-120)</f>
        <v/>
      </c>
      <c r="Q2576" s="48"/>
    </row>
    <row r="2577" spans="1:17" x14ac:dyDescent="0.25">
      <c r="A2577" s="44">
        <f t="shared" si="112"/>
        <v>2576</v>
      </c>
      <c r="B2577" s="44" t="s">
        <v>1560</v>
      </c>
      <c r="C2577" s="44" t="s">
        <v>1672</v>
      </c>
      <c r="D2577" s="45">
        <v>5.8912037037037032E-3</v>
      </c>
      <c r="E2577" s="44"/>
      <c r="F2577" s="45">
        <f>Curso[[#This Row],[Tempo]]*$AG$4</f>
        <v>1.1683419316277189E-2</v>
      </c>
      <c r="G2577" s="46">
        <f t="shared" si="111"/>
        <v>17.593530918546435</v>
      </c>
      <c r="H2577" s="47">
        <f>_xlfn.XLOOKUP(Curso[[#This Row],[Tempo Progr Acum]],Controle[Tempo Esperado Acum],Controle[Data corrida],,1,1)</f>
        <v>44908</v>
      </c>
      <c r="I2577" s="44"/>
      <c r="J2577" s="48">
        <f ca="1">IF(Curso[[#This Row],[Data Prevista]]&gt;TODAY(),0,IF(Curso[[#This Row],[Data Prevista]]=TODAY(),3,2))</f>
        <v>0</v>
      </c>
      <c r="K2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7" s="53" t="str">
        <f>IF((Curso[[#This Row],[Estudado]]-7)&lt;$H$2,"",Curso[[#This Row],[Estudado]]-7)</f>
        <v/>
      </c>
      <c r="M2577" s="53" t="str">
        <f>IF((Curso[[#This Row],[Estudado]]-15)&lt;$H$2,"",Curso[[#This Row],[Estudado]]-15)</f>
        <v/>
      </c>
      <c r="N2577" s="53" t="str">
        <f>IF((Curso[[#This Row],[Estudado]]-30)&lt;$H$2,"",Curso[[#This Row],[Estudado]]-30)</f>
        <v/>
      </c>
      <c r="O2577" s="53" t="str">
        <f>IF((Curso[[#This Row],[Estudado]]-60)&lt;$H$2,"",Curso[[#This Row],[Estudado]]-60)</f>
        <v/>
      </c>
      <c r="P2577" s="53" t="str">
        <f>IF((Curso[[#This Row],[Estudado]]-120)&lt;$H$2,"",Curso[[#This Row],[Estudado]]-120)</f>
        <v/>
      </c>
      <c r="Q2577" s="48"/>
    </row>
    <row r="2578" spans="1:17" x14ac:dyDescent="0.25">
      <c r="A2578" s="44">
        <f t="shared" si="112"/>
        <v>2577</v>
      </c>
      <c r="B2578" s="44" t="s">
        <v>1560</v>
      </c>
      <c r="C2578" s="44" t="s">
        <v>1673</v>
      </c>
      <c r="D2578" s="45">
        <v>2.685185185185185E-3</v>
      </c>
      <c r="E2578" s="44"/>
      <c r="F2578" s="45">
        <f>Curso[[#This Row],[Tempo]]*$AG$4</f>
        <v>5.3252520262795826E-3</v>
      </c>
      <c r="G2578" s="46">
        <f t="shared" si="111"/>
        <v>17.598856170572713</v>
      </c>
      <c r="H2578" s="47">
        <f>_xlfn.XLOOKUP(Curso[[#This Row],[Tempo Progr Acum]],Controle[Tempo Esperado Acum],Controle[Data corrida],,1,1)</f>
        <v>44909</v>
      </c>
      <c r="I2578" s="44"/>
      <c r="J2578" s="48">
        <f ca="1">IF(Curso[[#This Row],[Data Prevista]]&gt;TODAY(),0,IF(Curso[[#This Row],[Data Prevista]]=TODAY(),3,2))</f>
        <v>0</v>
      </c>
      <c r="K2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8" s="53" t="str">
        <f>IF((Curso[[#This Row],[Estudado]]-7)&lt;$H$2,"",Curso[[#This Row],[Estudado]]-7)</f>
        <v/>
      </c>
      <c r="M2578" s="53" t="str">
        <f>IF((Curso[[#This Row],[Estudado]]-15)&lt;$H$2,"",Curso[[#This Row],[Estudado]]-15)</f>
        <v/>
      </c>
      <c r="N2578" s="53" t="str">
        <f>IF((Curso[[#This Row],[Estudado]]-30)&lt;$H$2,"",Curso[[#This Row],[Estudado]]-30)</f>
        <v/>
      </c>
      <c r="O2578" s="53" t="str">
        <f>IF((Curso[[#This Row],[Estudado]]-60)&lt;$H$2,"",Curso[[#This Row],[Estudado]]-60)</f>
        <v/>
      </c>
      <c r="P2578" s="53" t="str">
        <f>IF((Curso[[#This Row],[Estudado]]-120)&lt;$H$2,"",Curso[[#This Row],[Estudado]]-120)</f>
        <v/>
      </c>
      <c r="Q2578" s="48"/>
    </row>
    <row r="2579" spans="1:17" x14ac:dyDescent="0.25">
      <c r="A2579" s="44">
        <f t="shared" si="112"/>
        <v>2578</v>
      </c>
      <c r="B2579" s="44" t="s">
        <v>1560</v>
      </c>
      <c r="C2579" s="44" t="s">
        <v>1674</v>
      </c>
      <c r="D2579" s="45">
        <v>3.645833333333333E-3</v>
      </c>
      <c r="E2579" s="44"/>
      <c r="F2579" s="45">
        <f>Curso[[#This Row],[Tempo]]*$AG$4</f>
        <v>7.230406846026158E-3</v>
      </c>
      <c r="G2579" s="46">
        <f t="shared" si="111"/>
        <v>17.60608657741874</v>
      </c>
      <c r="H2579" s="47">
        <f>_xlfn.XLOOKUP(Curso[[#This Row],[Tempo Progr Acum]],Controle[Tempo Esperado Acum],Controle[Data corrida],,1,1)</f>
        <v>44909</v>
      </c>
      <c r="I2579" s="44"/>
      <c r="J2579" s="48">
        <f ca="1">IF(Curso[[#This Row],[Data Prevista]]&gt;TODAY(),0,IF(Curso[[#This Row],[Data Prevista]]=TODAY(),3,2))</f>
        <v>0</v>
      </c>
      <c r="K2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9" s="53" t="str">
        <f>IF((Curso[[#This Row],[Estudado]]-7)&lt;$H$2,"",Curso[[#This Row],[Estudado]]-7)</f>
        <v/>
      </c>
      <c r="M2579" s="53" t="str">
        <f>IF((Curso[[#This Row],[Estudado]]-15)&lt;$H$2,"",Curso[[#This Row],[Estudado]]-15)</f>
        <v/>
      </c>
      <c r="N2579" s="53" t="str">
        <f>IF((Curso[[#This Row],[Estudado]]-30)&lt;$H$2,"",Curso[[#This Row],[Estudado]]-30)</f>
        <v/>
      </c>
      <c r="O2579" s="53" t="str">
        <f>IF((Curso[[#This Row],[Estudado]]-60)&lt;$H$2,"",Curso[[#This Row],[Estudado]]-60)</f>
        <v/>
      </c>
      <c r="P2579" s="53" t="str">
        <f>IF((Curso[[#This Row],[Estudado]]-120)&lt;$H$2,"",Curso[[#This Row],[Estudado]]-120)</f>
        <v/>
      </c>
      <c r="Q2579" s="48"/>
    </row>
    <row r="2580" spans="1:17" x14ac:dyDescent="0.25">
      <c r="A2580" s="44">
        <f t="shared" si="112"/>
        <v>2579</v>
      </c>
      <c r="B2580" s="44" t="s">
        <v>1560</v>
      </c>
      <c r="C2580" s="44" t="s">
        <v>1675</v>
      </c>
      <c r="D2580" s="45">
        <v>4.5949074074074078E-3</v>
      </c>
      <c r="E2580" s="44"/>
      <c r="F2580" s="45">
        <f>Curso[[#This Row],[Tempo]]*$AG$4</f>
        <v>9.112607993245668E-3</v>
      </c>
      <c r="G2580" s="46">
        <f t="shared" si="111"/>
        <v>17.615199185411985</v>
      </c>
      <c r="H2580" s="47">
        <f>_xlfn.XLOOKUP(Curso[[#This Row],[Tempo Progr Acum]],Controle[Tempo Esperado Acum],Controle[Data corrida],,1,1)</f>
        <v>44909</v>
      </c>
      <c r="I2580" s="44"/>
      <c r="J2580" s="48">
        <f ca="1">IF(Curso[[#This Row],[Data Prevista]]&gt;TODAY(),0,IF(Curso[[#This Row],[Data Prevista]]=TODAY(),3,2))</f>
        <v>0</v>
      </c>
      <c r="K2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0" s="53" t="str">
        <f>IF((Curso[[#This Row],[Estudado]]-7)&lt;$H$2,"",Curso[[#This Row],[Estudado]]-7)</f>
        <v/>
      </c>
      <c r="M2580" s="53" t="str">
        <f>IF((Curso[[#This Row],[Estudado]]-15)&lt;$H$2,"",Curso[[#This Row],[Estudado]]-15)</f>
        <v/>
      </c>
      <c r="N2580" s="53" t="str">
        <f>IF((Curso[[#This Row],[Estudado]]-30)&lt;$H$2,"",Curso[[#This Row],[Estudado]]-30)</f>
        <v/>
      </c>
      <c r="O2580" s="53" t="str">
        <f>IF((Curso[[#This Row],[Estudado]]-60)&lt;$H$2,"",Curso[[#This Row],[Estudado]]-60)</f>
        <v/>
      </c>
      <c r="P2580" s="53" t="str">
        <f>IF((Curso[[#This Row],[Estudado]]-120)&lt;$H$2,"",Curso[[#This Row],[Estudado]]-120)</f>
        <v/>
      </c>
      <c r="Q2580" s="48"/>
    </row>
    <row r="2581" spans="1:17" x14ac:dyDescent="0.25">
      <c r="A2581" s="44">
        <f t="shared" si="112"/>
        <v>2580</v>
      </c>
      <c r="B2581" s="44" t="s">
        <v>1560</v>
      </c>
      <c r="C2581" s="44" t="s">
        <v>1676</v>
      </c>
      <c r="D2581" s="45">
        <v>2.4537037037037036E-3</v>
      </c>
      <c r="E2581" s="44"/>
      <c r="F2581" s="45">
        <f>Curso[[#This Row],[Tempo]]*$AG$4</f>
        <v>4.8661785757382397E-3</v>
      </c>
      <c r="G2581" s="46">
        <f t="shared" si="111"/>
        <v>17.620065363987724</v>
      </c>
      <c r="H2581" s="47">
        <f>_xlfn.XLOOKUP(Curso[[#This Row],[Tempo Progr Acum]],Controle[Tempo Esperado Acum],Controle[Data corrida],,1,1)</f>
        <v>44909</v>
      </c>
      <c r="I2581" s="44"/>
      <c r="J2581" s="48">
        <f ca="1">IF(Curso[[#This Row],[Data Prevista]]&gt;TODAY(),0,IF(Curso[[#This Row],[Data Prevista]]=TODAY(),3,2))</f>
        <v>0</v>
      </c>
      <c r="K2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1" s="53" t="str">
        <f>IF((Curso[[#This Row],[Estudado]]-7)&lt;$H$2,"",Curso[[#This Row],[Estudado]]-7)</f>
        <v/>
      </c>
      <c r="M2581" s="53" t="str">
        <f>IF((Curso[[#This Row],[Estudado]]-15)&lt;$H$2,"",Curso[[#This Row],[Estudado]]-15)</f>
        <v/>
      </c>
      <c r="N2581" s="53" t="str">
        <f>IF((Curso[[#This Row],[Estudado]]-30)&lt;$H$2,"",Curso[[#This Row],[Estudado]]-30)</f>
        <v/>
      </c>
      <c r="O2581" s="53" t="str">
        <f>IF((Curso[[#This Row],[Estudado]]-60)&lt;$H$2,"",Curso[[#This Row],[Estudado]]-60)</f>
        <v/>
      </c>
      <c r="P2581" s="53" t="str">
        <f>IF((Curso[[#This Row],[Estudado]]-120)&lt;$H$2,"",Curso[[#This Row],[Estudado]]-120)</f>
        <v/>
      </c>
      <c r="Q2581" s="48"/>
    </row>
    <row r="2582" spans="1:17" x14ac:dyDescent="0.25">
      <c r="A2582" s="44">
        <f t="shared" si="112"/>
        <v>2581</v>
      </c>
      <c r="B2582" s="44" t="s">
        <v>1560</v>
      </c>
      <c r="C2582" s="44" t="s">
        <v>1677</v>
      </c>
      <c r="D2582" s="45">
        <v>1.6782407407407406E-3</v>
      </c>
      <c r="E2582" s="44"/>
      <c r="F2582" s="45">
        <f>Curso[[#This Row],[Tempo]]*$AG$4</f>
        <v>3.3282825164247395E-3</v>
      </c>
      <c r="G2582" s="46">
        <f t="shared" si="111"/>
        <v>17.623393646504148</v>
      </c>
      <c r="H2582" s="47">
        <f>_xlfn.XLOOKUP(Curso[[#This Row],[Tempo Progr Acum]],Controle[Tempo Esperado Acum],Controle[Data corrida],,1,1)</f>
        <v>44909</v>
      </c>
      <c r="I2582" s="44"/>
      <c r="J2582" s="48">
        <f ca="1">IF(Curso[[#This Row],[Data Prevista]]&gt;TODAY(),0,IF(Curso[[#This Row],[Data Prevista]]=TODAY(),3,2))</f>
        <v>0</v>
      </c>
      <c r="K2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2" s="53" t="str">
        <f>IF((Curso[[#This Row],[Estudado]]-7)&lt;$H$2,"",Curso[[#This Row],[Estudado]]-7)</f>
        <v/>
      </c>
      <c r="M2582" s="53" t="str">
        <f>IF((Curso[[#This Row],[Estudado]]-15)&lt;$H$2,"",Curso[[#This Row],[Estudado]]-15)</f>
        <v/>
      </c>
      <c r="N2582" s="53" t="str">
        <f>IF((Curso[[#This Row],[Estudado]]-30)&lt;$H$2,"",Curso[[#This Row],[Estudado]]-30)</f>
        <v/>
      </c>
      <c r="O2582" s="53" t="str">
        <f>IF((Curso[[#This Row],[Estudado]]-60)&lt;$H$2,"",Curso[[#This Row],[Estudado]]-60)</f>
        <v/>
      </c>
      <c r="P2582" s="53" t="str">
        <f>IF((Curso[[#This Row],[Estudado]]-120)&lt;$H$2,"",Curso[[#This Row],[Estudado]]-120)</f>
        <v/>
      </c>
      <c r="Q2582" s="48"/>
    </row>
    <row r="2583" spans="1:17" x14ac:dyDescent="0.25">
      <c r="A2583" s="44">
        <f t="shared" si="112"/>
        <v>2582</v>
      </c>
      <c r="B2583" s="44" t="s">
        <v>1560</v>
      </c>
      <c r="C2583" s="44" t="s">
        <v>68</v>
      </c>
      <c r="D2583" s="45">
        <v>0</v>
      </c>
      <c r="E2583" s="44" t="s">
        <v>69</v>
      </c>
      <c r="F2583" s="45">
        <f>Curso[[#This Row],[Tempo]]*$AG$4</f>
        <v>0</v>
      </c>
      <c r="G2583" s="46">
        <f t="shared" si="111"/>
        <v>17.623393646504148</v>
      </c>
      <c r="H2583" s="47">
        <f>_xlfn.XLOOKUP(Curso[[#This Row],[Tempo Progr Acum]],Controle[Tempo Esperado Acum],Controle[Data corrida],,1,1)</f>
        <v>44909</v>
      </c>
      <c r="I2583" s="44"/>
      <c r="J2583" s="48">
        <f ca="1">IF(Curso[[#This Row],[Data Prevista]]&gt;TODAY(),0,IF(Curso[[#This Row],[Data Prevista]]=TODAY(),3,2))</f>
        <v>0</v>
      </c>
      <c r="K2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3" s="53" t="str">
        <f>IF((Curso[[#This Row],[Estudado]]-7)&lt;$H$2,"",Curso[[#This Row],[Estudado]]-7)</f>
        <v/>
      </c>
      <c r="M2583" s="53" t="str">
        <f>IF((Curso[[#This Row],[Estudado]]-15)&lt;$H$2,"",Curso[[#This Row],[Estudado]]-15)</f>
        <v/>
      </c>
      <c r="N2583" s="53" t="str">
        <f>IF((Curso[[#This Row],[Estudado]]-30)&lt;$H$2,"",Curso[[#This Row],[Estudado]]-30)</f>
        <v/>
      </c>
      <c r="O2583" s="53" t="str">
        <f>IF((Curso[[#This Row],[Estudado]]-60)&lt;$H$2,"",Curso[[#This Row],[Estudado]]-60)</f>
        <v/>
      </c>
      <c r="P2583" s="53" t="str">
        <f>IF((Curso[[#This Row],[Estudado]]-120)&lt;$H$2,"",Curso[[#This Row],[Estudado]]-120)</f>
        <v/>
      </c>
      <c r="Q2583" s="48"/>
    </row>
    <row r="2584" spans="1:17" x14ac:dyDescent="0.25">
      <c r="A2584" s="44">
        <f t="shared" si="112"/>
        <v>2583</v>
      </c>
      <c r="B2584" s="44" t="s">
        <v>1560</v>
      </c>
      <c r="C2584" s="44" t="s">
        <v>70</v>
      </c>
      <c r="D2584" s="45">
        <v>0</v>
      </c>
      <c r="E2584" s="44" t="s">
        <v>7</v>
      </c>
      <c r="F2584" s="45">
        <f>Curso[[#This Row],[Tempo]]*$AG$4</f>
        <v>0</v>
      </c>
      <c r="G2584" s="46">
        <f t="shared" si="111"/>
        <v>17.623393646504148</v>
      </c>
      <c r="H2584" s="47">
        <f>_xlfn.XLOOKUP(Curso[[#This Row],[Tempo Progr Acum]],Controle[Tempo Esperado Acum],Controle[Data corrida],,1,1)</f>
        <v>44909</v>
      </c>
      <c r="I2584" s="44"/>
      <c r="J2584" s="48">
        <f ca="1">IF(Curso[[#This Row],[Data Prevista]]&gt;TODAY(),0,IF(Curso[[#This Row],[Data Prevista]]=TODAY(),3,2))</f>
        <v>0</v>
      </c>
      <c r="K2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4" s="53" t="str">
        <f>IF((Curso[[#This Row],[Estudado]]-7)&lt;$H$2,"",Curso[[#This Row],[Estudado]]-7)</f>
        <v/>
      </c>
      <c r="M2584" s="53" t="str">
        <f>IF((Curso[[#This Row],[Estudado]]-15)&lt;$H$2,"",Curso[[#This Row],[Estudado]]-15)</f>
        <v/>
      </c>
      <c r="N2584" s="53" t="str">
        <f>IF((Curso[[#This Row],[Estudado]]-30)&lt;$H$2,"",Curso[[#This Row],[Estudado]]-30)</f>
        <v/>
      </c>
      <c r="O2584" s="53" t="str">
        <f>IF((Curso[[#This Row],[Estudado]]-60)&lt;$H$2,"",Curso[[#This Row],[Estudado]]-60)</f>
        <v/>
      </c>
      <c r="P2584" s="53" t="str">
        <f>IF((Curso[[#This Row],[Estudado]]-120)&lt;$H$2,"",Curso[[#This Row],[Estudado]]-120)</f>
        <v/>
      </c>
      <c r="Q2584" s="48"/>
    </row>
    <row r="2585" spans="1:17" x14ac:dyDescent="0.25">
      <c r="A2585" s="44">
        <f t="shared" si="112"/>
        <v>2584</v>
      </c>
      <c r="B2585" s="44" t="s">
        <v>1560</v>
      </c>
      <c r="C2585" s="44" t="s">
        <v>39</v>
      </c>
      <c r="D2585" s="45">
        <v>0</v>
      </c>
      <c r="E2585" s="44" t="s">
        <v>7</v>
      </c>
      <c r="F2585" s="45">
        <f>Curso[[#This Row],[Tempo]]*$AG$4</f>
        <v>0</v>
      </c>
      <c r="G2585" s="46">
        <f t="shared" si="111"/>
        <v>17.623393646504148</v>
      </c>
      <c r="H2585" s="47">
        <f>_xlfn.XLOOKUP(Curso[[#This Row],[Tempo Progr Acum]],Controle[Tempo Esperado Acum],Controle[Data corrida],,1,1)</f>
        <v>44909</v>
      </c>
      <c r="I2585" s="44"/>
      <c r="J2585" s="48">
        <f ca="1">IF(Curso[[#This Row],[Data Prevista]]&gt;TODAY(),0,IF(Curso[[#This Row],[Data Prevista]]=TODAY(),3,2))</f>
        <v>0</v>
      </c>
      <c r="K2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5" s="53" t="str">
        <f>IF((Curso[[#This Row],[Estudado]]-7)&lt;$H$2,"",Curso[[#This Row],[Estudado]]-7)</f>
        <v/>
      </c>
      <c r="M2585" s="53" t="str">
        <f>IF((Curso[[#This Row],[Estudado]]-15)&lt;$H$2,"",Curso[[#This Row],[Estudado]]-15)</f>
        <v/>
      </c>
      <c r="N2585" s="53" t="str">
        <f>IF((Curso[[#This Row],[Estudado]]-30)&lt;$H$2,"",Curso[[#This Row],[Estudado]]-30)</f>
        <v/>
      </c>
      <c r="O2585" s="53" t="str">
        <f>IF((Curso[[#This Row],[Estudado]]-60)&lt;$H$2,"",Curso[[#This Row],[Estudado]]-60)</f>
        <v/>
      </c>
      <c r="P2585" s="53" t="str">
        <f>IF((Curso[[#This Row],[Estudado]]-120)&lt;$H$2,"",Curso[[#This Row],[Estudado]]-120)</f>
        <v/>
      </c>
      <c r="Q2585" s="48"/>
    </row>
    <row r="2586" spans="1:17" x14ac:dyDescent="0.25">
      <c r="A2586" s="44">
        <f t="shared" si="112"/>
        <v>2585</v>
      </c>
      <c r="B2586" s="44" t="s">
        <v>1560</v>
      </c>
      <c r="C2586" s="44" t="s">
        <v>42</v>
      </c>
      <c r="D2586" s="45">
        <v>1.7592592592592592E-3</v>
      </c>
      <c r="E2586" s="44"/>
      <c r="F2586" s="45">
        <f>Curso[[#This Row],[Tempo]]*$AG$4</f>
        <v>3.4889582241142097E-3</v>
      </c>
      <c r="G2586" s="46">
        <f t="shared" si="111"/>
        <v>17.626882604728262</v>
      </c>
      <c r="H2586" s="47">
        <f>_xlfn.XLOOKUP(Curso[[#This Row],[Tempo Progr Acum]],Controle[Tempo Esperado Acum],Controle[Data corrida],,1,1)</f>
        <v>44909</v>
      </c>
      <c r="I2586" s="44"/>
      <c r="J2586" s="48">
        <f ca="1">IF(Curso[[#This Row],[Data Prevista]]&gt;TODAY(),0,IF(Curso[[#This Row],[Data Prevista]]=TODAY(),3,2))</f>
        <v>0</v>
      </c>
      <c r="K2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6" s="53" t="str">
        <f>IF((Curso[[#This Row],[Estudado]]-7)&lt;$H$2,"",Curso[[#This Row],[Estudado]]-7)</f>
        <v/>
      </c>
      <c r="M2586" s="53" t="str">
        <f>IF((Curso[[#This Row],[Estudado]]-15)&lt;$H$2,"",Curso[[#This Row],[Estudado]]-15)</f>
        <v/>
      </c>
      <c r="N2586" s="53" t="str">
        <f>IF((Curso[[#This Row],[Estudado]]-30)&lt;$H$2,"",Curso[[#This Row],[Estudado]]-30)</f>
        <v/>
      </c>
      <c r="O2586" s="53" t="str">
        <f>IF((Curso[[#This Row],[Estudado]]-60)&lt;$H$2,"",Curso[[#This Row],[Estudado]]-60)</f>
        <v/>
      </c>
      <c r="P2586" s="53" t="str">
        <f>IF((Curso[[#This Row],[Estudado]]-120)&lt;$H$2,"",Curso[[#This Row],[Estudado]]-120)</f>
        <v/>
      </c>
      <c r="Q2586" s="48"/>
    </row>
    <row r="2587" spans="1:17" x14ac:dyDescent="0.25">
      <c r="A2587" s="44">
        <f t="shared" si="112"/>
        <v>2586</v>
      </c>
      <c r="B2587" s="44" t="s">
        <v>1560</v>
      </c>
      <c r="C2587" s="44" t="s">
        <v>1678</v>
      </c>
      <c r="D2587" s="45">
        <v>3.0902777777777782E-3</v>
      </c>
      <c r="E2587" s="44"/>
      <c r="F2587" s="45">
        <f>Curso[[#This Row],[Tempo]]*$AG$4</f>
        <v>6.1286305647269348E-3</v>
      </c>
      <c r="G2587" s="46">
        <f t="shared" si="111"/>
        <v>17.63301123529299</v>
      </c>
      <c r="H2587" s="47">
        <f>_xlfn.XLOOKUP(Curso[[#This Row],[Tempo Progr Acum]],Controle[Tempo Esperado Acum],Controle[Data corrida],,1,1)</f>
        <v>44909</v>
      </c>
      <c r="I2587" s="44"/>
      <c r="J2587" s="48">
        <f ca="1">IF(Curso[[#This Row],[Data Prevista]]&gt;TODAY(),0,IF(Curso[[#This Row],[Data Prevista]]=TODAY(),3,2))</f>
        <v>0</v>
      </c>
      <c r="K2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7" s="53" t="str">
        <f>IF((Curso[[#This Row],[Estudado]]-7)&lt;$H$2,"",Curso[[#This Row],[Estudado]]-7)</f>
        <v/>
      </c>
      <c r="M2587" s="53" t="str">
        <f>IF((Curso[[#This Row],[Estudado]]-15)&lt;$H$2,"",Curso[[#This Row],[Estudado]]-15)</f>
        <v/>
      </c>
      <c r="N2587" s="53" t="str">
        <f>IF((Curso[[#This Row],[Estudado]]-30)&lt;$H$2,"",Curso[[#This Row],[Estudado]]-30)</f>
        <v/>
      </c>
      <c r="O2587" s="53" t="str">
        <f>IF((Curso[[#This Row],[Estudado]]-60)&lt;$H$2,"",Curso[[#This Row],[Estudado]]-60)</f>
        <v/>
      </c>
      <c r="P2587" s="53" t="str">
        <f>IF((Curso[[#This Row],[Estudado]]-120)&lt;$H$2,"",Curso[[#This Row],[Estudado]]-120)</f>
        <v/>
      </c>
      <c r="Q2587" s="48"/>
    </row>
    <row r="2588" spans="1:17" x14ac:dyDescent="0.25">
      <c r="A2588" s="44">
        <f t="shared" si="112"/>
        <v>2587</v>
      </c>
      <c r="B2588" s="44" t="s">
        <v>1560</v>
      </c>
      <c r="C2588" s="44" t="s">
        <v>1679</v>
      </c>
      <c r="D2588" s="45">
        <v>2.1180555555555553E-3</v>
      </c>
      <c r="E2588" s="44"/>
      <c r="F2588" s="45">
        <f>Curso[[#This Row],[Tempo]]*$AG$4</f>
        <v>4.2005220724532916E-3</v>
      </c>
      <c r="G2588" s="46">
        <f t="shared" si="111"/>
        <v>17.637211757365442</v>
      </c>
      <c r="H2588" s="47">
        <f>_xlfn.XLOOKUP(Curso[[#This Row],[Tempo Progr Acum]],Controle[Tempo Esperado Acum],Controle[Data corrida],,1,1)</f>
        <v>44909</v>
      </c>
      <c r="I2588" s="44"/>
      <c r="J2588" s="48">
        <f ca="1">IF(Curso[[#This Row],[Data Prevista]]&gt;TODAY(),0,IF(Curso[[#This Row],[Data Prevista]]=TODAY(),3,2))</f>
        <v>0</v>
      </c>
      <c r="K2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8" s="53" t="str">
        <f>IF((Curso[[#This Row],[Estudado]]-7)&lt;$H$2,"",Curso[[#This Row],[Estudado]]-7)</f>
        <v/>
      </c>
      <c r="M2588" s="53" t="str">
        <f>IF((Curso[[#This Row],[Estudado]]-15)&lt;$H$2,"",Curso[[#This Row],[Estudado]]-15)</f>
        <v/>
      </c>
      <c r="N2588" s="53" t="str">
        <f>IF((Curso[[#This Row],[Estudado]]-30)&lt;$H$2,"",Curso[[#This Row],[Estudado]]-30)</f>
        <v/>
      </c>
      <c r="O2588" s="53" t="str">
        <f>IF((Curso[[#This Row],[Estudado]]-60)&lt;$H$2,"",Curso[[#This Row],[Estudado]]-60)</f>
        <v/>
      </c>
      <c r="P2588" s="53" t="str">
        <f>IF((Curso[[#This Row],[Estudado]]-120)&lt;$H$2,"",Curso[[#This Row],[Estudado]]-120)</f>
        <v/>
      </c>
      <c r="Q2588" s="48"/>
    </row>
    <row r="2589" spans="1:17" x14ac:dyDescent="0.25">
      <c r="A2589" s="44">
        <f t="shared" si="112"/>
        <v>2588</v>
      </c>
      <c r="B2589" s="44" t="s">
        <v>1560</v>
      </c>
      <c r="C2589" s="44" t="s">
        <v>1680</v>
      </c>
      <c r="D2589" s="45">
        <v>0</v>
      </c>
      <c r="E2589" s="44" t="s">
        <v>7</v>
      </c>
      <c r="F2589" s="45">
        <f>Curso[[#This Row],[Tempo]]*$AG$4</f>
        <v>0</v>
      </c>
      <c r="G2589" s="46">
        <f t="shared" si="111"/>
        <v>17.637211757365442</v>
      </c>
      <c r="H2589" s="47">
        <f>_xlfn.XLOOKUP(Curso[[#This Row],[Tempo Progr Acum]],Controle[Tempo Esperado Acum],Controle[Data corrida],,1,1)</f>
        <v>44909</v>
      </c>
      <c r="I2589" s="44"/>
      <c r="J2589" s="48">
        <f ca="1">IF(Curso[[#This Row],[Data Prevista]]&gt;TODAY(),0,IF(Curso[[#This Row],[Data Prevista]]=TODAY(),3,2))</f>
        <v>0</v>
      </c>
      <c r="K2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9" s="53" t="str">
        <f>IF((Curso[[#This Row],[Estudado]]-7)&lt;$H$2,"",Curso[[#This Row],[Estudado]]-7)</f>
        <v/>
      </c>
      <c r="M2589" s="53" t="str">
        <f>IF((Curso[[#This Row],[Estudado]]-15)&lt;$H$2,"",Curso[[#This Row],[Estudado]]-15)</f>
        <v/>
      </c>
      <c r="N2589" s="53" t="str">
        <f>IF((Curso[[#This Row],[Estudado]]-30)&lt;$H$2,"",Curso[[#This Row],[Estudado]]-30)</f>
        <v/>
      </c>
      <c r="O2589" s="53" t="str">
        <f>IF((Curso[[#This Row],[Estudado]]-60)&lt;$H$2,"",Curso[[#This Row],[Estudado]]-60)</f>
        <v/>
      </c>
      <c r="P2589" s="53" t="str">
        <f>IF((Curso[[#This Row],[Estudado]]-120)&lt;$H$2,"",Curso[[#This Row],[Estudado]]-120)</f>
        <v/>
      </c>
      <c r="Q2589" s="48"/>
    </row>
    <row r="2590" spans="1:17" x14ac:dyDescent="0.25">
      <c r="A2590" s="44">
        <f t="shared" si="112"/>
        <v>2589</v>
      </c>
      <c r="B2590" s="44" t="s">
        <v>1560</v>
      </c>
      <c r="C2590" s="44" t="s">
        <v>1681</v>
      </c>
      <c r="D2590" s="45">
        <v>4.2476851851851851E-3</v>
      </c>
      <c r="E2590" s="44"/>
      <c r="F2590" s="45">
        <f>Curso[[#This Row],[Tempo]]*$AG$4</f>
        <v>8.4239978174336511E-3</v>
      </c>
      <c r="G2590" s="46">
        <f t="shared" si="111"/>
        <v>17.645635755182877</v>
      </c>
      <c r="H2590" s="47">
        <f>_xlfn.XLOOKUP(Curso[[#This Row],[Tempo Progr Acum]],Controle[Tempo Esperado Acum],Controle[Data corrida],,1,1)</f>
        <v>44909</v>
      </c>
      <c r="I2590" s="44"/>
      <c r="J2590" s="48">
        <f ca="1">IF(Curso[[#This Row],[Data Prevista]]&gt;TODAY(),0,IF(Curso[[#This Row],[Data Prevista]]=TODAY(),3,2))</f>
        <v>0</v>
      </c>
      <c r="K2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0" s="53" t="str">
        <f>IF((Curso[[#This Row],[Estudado]]-7)&lt;$H$2,"",Curso[[#This Row],[Estudado]]-7)</f>
        <v/>
      </c>
      <c r="M2590" s="53" t="str">
        <f>IF((Curso[[#This Row],[Estudado]]-15)&lt;$H$2,"",Curso[[#This Row],[Estudado]]-15)</f>
        <v/>
      </c>
      <c r="N2590" s="53" t="str">
        <f>IF((Curso[[#This Row],[Estudado]]-30)&lt;$H$2,"",Curso[[#This Row],[Estudado]]-30)</f>
        <v/>
      </c>
      <c r="O2590" s="53" t="str">
        <f>IF((Curso[[#This Row],[Estudado]]-60)&lt;$H$2,"",Curso[[#This Row],[Estudado]]-60)</f>
        <v/>
      </c>
      <c r="P2590" s="53" t="str">
        <f>IF((Curso[[#This Row],[Estudado]]-120)&lt;$H$2,"",Curso[[#This Row],[Estudado]]-120)</f>
        <v/>
      </c>
      <c r="Q2590" s="48"/>
    </row>
    <row r="2591" spans="1:17" x14ac:dyDescent="0.25">
      <c r="A2591" s="44">
        <f t="shared" si="112"/>
        <v>2590</v>
      </c>
      <c r="B2591" s="44" t="s">
        <v>1560</v>
      </c>
      <c r="C2591" s="44" t="s">
        <v>1682</v>
      </c>
      <c r="D2591" s="45">
        <v>3.2407407407407406E-3</v>
      </c>
      <c r="E2591" s="44"/>
      <c r="F2591" s="45">
        <f>Curso[[#This Row],[Tempo]]*$AG$4</f>
        <v>6.4270283075788075E-3</v>
      </c>
      <c r="G2591" s="46">
        <f t="shared" si="111"/>
        <v>17.652062783490454</v>
      </c>
      <c r="H2591" s="47">
        <f>_xlfn.XLOOKUP(Curso[[#This Row],[Tempo Progr Acum]],Controle[Tempo Esperado Acum],Controle[Data corrida],,1,1)</f>
        <v>44909</v>
      </c>
      <c r="I2591" s="44"/>
      <c r="J2591" s="48">
        <f ca="1">IF(Curso[[#This Row],[Data Prevista]]&gt;TODAY(),0,IF(Curso[[#This Row],[Data Prevista]]=TODAY(),3,2))</f>
        <v>0</v>
      </c>
      <c r="K2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1" s="53" t="str">
        <f>IF((Curso[[#This Row],[Estudado]]-7)&lt;$H$2,"",Curso[[#This Row],[Estudado]]-7)</f>
        <v/>
      </c>
      <c r="M2591" s="53" t="str">
        <f>IF((Curso[[#This Row],[Estudado]]-15)&lt;$H$2,"",Curso[[#This Row],[Estudado]]-15)</f>
        <v/>
      </c>
      <c r="N2591" s="53" t="str">
        <f>IF((Curso[[#This Row],[Estudado]]-30)&lt;$H$2,"",Curso[[#This Row],[Estudado]]-30)</f>
        <v/>
      </c>
      <c r="O2591" s="53" t="str">
        <f>IF((Curso[[#This Row],[Estudado]]-60)&lt;$H$2,"",Curso[[#This Row],[Estudado]]-60)</f>
        <v/>
      </c>
      <c r="P2591" s="53" t="str">
        <f>IF((Curso[[#This Row],[Estudado]]-120)&lt;$H$2,"",Curso[[#This Row],[Estudado]]-120)</f>
        <v/>
      </c>
      <c r="Q2591" s="48"/>
    </row>
    <row r="2592" spans="1:17" x14ac:dyDescent="0.25">
      <c r="A2592" s="44">
        <f t="shared" si="112"/>
        <v>2591</v>
      </c>
      <c r="B2592" s="44" t="s">
        <v>1560</v>
      </c>
      <c r="C2592" s="44" t="s">
        <v>1683</v>
      </c>
      <c r="D2592" s="45">
        <v>3.8194444444444443E-3</v>
      </c>
      <c r="E2592" s="44"/>
      <c r="F2592" s="45">
        <f>Curso[[#This Row],[Tempo]]*$AG$4</f>
        <v>7.5747119339321656E-3</v>
      </c>
      <c r="G2592" s="46">
        <f t="shared" si="111"/>
        <v>17.659637495424384</v>
      </c>
      <c r="H2592" s="47">
        <f>_xlfn.XLOOKUP(Curso[[#This Row],[Tempo Progr Acum]],Controle[Tempo Esperado Acum],Controle[Data corrida],,1,1)</f>
        <v>44909</v>
      </c>
      <c r="I2592" s="44"/>
      <c r="J2592" s="48">
        <f ca="1">IF(Curso[[#This Row],[Data Prevista]]&gt;TODAY(),0,IF(Curso[[#This Row],[Data Prevista]]=TODAY(),3,2))</f>
        <v>0</v>
      </c>
      <c r="K2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2" s="53" t="str">
        <f>IF((Curso[[#This Row],[Estudado]]-7)&lt;$H$2,"",Curso[[#This Row],[Estudado]]-7)</f>
        <v/>
      </c>
      <c r="M2592" s="53" t="str">
        <f>IF((Curso[[#This Row],[Estudado]]-15)&lt;$H$2,"",Curso[[#This Row],[Estudado]]-15)</f>
        <v/>
      </c>
      <c r="N2592" s="53" t="str">
        <f>IF((Curso[[#This Row],[Estudado]]-30)&lt;$H$2,"",Curso[[#This Row],[Estudado]]-30)</f>
        <v/>
      </c>
      <c r="O2592" s="53" t="str">
        <f>IF((Curso[[#This Row],[Estudado]]-60)&lt;$H$2,"",Curso[[#This Row],[Estudado]]-60)</f>
        <v/>
      </c>
      <c r="P2592" s="53" t="str">
        <f>IF((Curso[[#This Row],[Estudado]]-120)&lt;$H$2,"",Curso[[#This Row],[Estudado]]-120)</f>
        <v/>
      </c>
      <c r="Q2592" s="48"/>
    </row>
    <row r="2593" spans="1:17" x14ac:dyDescent="0.25">
      <c r="A2593" s="44">
        <f t="shared" si="112"/>
        <v>2592</v>
      </c>
      <c r="B2593" s="44" t="s">
        <v>1560</v>
      </c>
      <c r="C2593" s="44" t="s">
        <v>1684</v>
      </c>
      <c r="D2593" s="45">
        <v>3.6226851851851854E-3</v>
      </c>
      <c r="E2593" s="44"/>
      <c r="F2593" s="45">
        <f>Curso[[#This Row],[Tempo]]*$AG$4</f>
        <v>7.1844995009720247E-3</v>
      </c>
      <c r="G2593" s="46">
        <f t="shared" si="111"/>
        <v>17.666821994925357</v>
      </c>
      <c r="H2593" s="47">
        <f>_xlfn.XLOOKUP(Curso[[#This Row],[Tempo Progr Acum]],Controle[Tempo Esperado Acum],Controle[Data corrida],,1,1)</f>
        <v>44909</v>
      </c>
      <c r="I2593" s="44"/>
      <c r="J2593" s="48">
        <f ca="1">IF(Curso[[#This Row],[Data Prevista]]&gt;TODAY(),0,IF(Curso[[#This Row],[Data Prevista]]=TODAY(),3,2))</f>
        <v>0</v>
      </c>
      <c r="K2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3" s="53" t="str">
        <f>IF((Curso[[#This Row],[Estudado]]-7)&lt;$H$2,"",Curso[[#This Row],[Estudado]]-7)</f>
        <v/>
      </c>
      <c r="M2593" s="53" t="str">
        <f>IF((Curso[[#This Row],[Estudado]]-15)&lt;$H$2,"",Curso[[#This Row],[Estudado]]-15)</f>
        <v/>
      </c>
      <c r="N2593" s="53" t="str">
        <f>IF((Curso[[#This Row],[Estudado]]-30)&lt;$H$2,"",Curso[[#This Row],[Estudado]]-30)</f>
        <v/>
      </c>
      <c r="O2593" s="53" t="str">
        <f>IF((Curso[[#This Row],[Estudado]]-60)&lt;$H$2,"",Curso[[#This Row],[Estudado]]-60)</f>
        <v/>
      </c>
      <c r="P2593" s="53" t="str">
        <f>IF((Curso[[#This Row],[Estudado]]-120)&lt;$H$2,"",Curso[[#This Row],[Estudado]]-120)</f>
        <v/>
      </c>
      <c r="Q2593" s="48"/>
    </row>
    <row r="2594" spans="1:17" x14ac:dyDescent="0.25">
      <c r="A2594" s="44">
        <f t="shared" si="112"/>
        <v>2593</v>
      </c>
      <c r="B2594" s="44" t="s">
        <v>1560</v>
      </c>
      <c r="C2594" s="44" t="s">
        <v>1685</v>
      </c>
      <c r="D2594" s="45">
        <v>3.3912037037037036E-3</v>
      </c>
      <c r="E2594" s="44"/>
      <c r="F2594" s="45">
        <f>Curso[[#This Row],[Tempo]]*$AG$4</f>
        <v>6.7254260504306801E-3</v>
      </c>
      <c r="G2594" s="46">
        <f t="shared" si="111"/>
        <v>17.673547420975787</v>
      </c>
      <c r="H2594" s="47">
        <f>_xlfn.XLOOKUP(Curso[[#This Row],[Tempo Progr Acum]],Controle[Tempo Esperado Acum],Controle[Data corrida],,1,1)</f>
        <v>44909</v>
      </c>
      <c r="I2594" s="44"/>
      <c r="J2594" s="48">
        <f ca="1">IF(Curso[[#This Row],[Data Prevista]]&gt;TODAY(),0,IF(Curso[[#This Row],[Data Prevista]]=TODAY(),3,2))</f>
        <v>0</v>
      </c>
      <c r="K2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4" s="53" t="str">
        <f>IF((Curso[[#This Row],[Estudado]]-7)&lt;$H$2,"",Curso[[#This Row],[Estudado]]-7)</f>
        <v/>
      </c>
      <c r="M2594" s="53" t="str">
        <f>IF((Curso[[#This Row],[Estudado]]-15)&lt;$H$2,"",Curso[[#This Row],[Estudado]]-15)</f>
        <v/>
      </c>
      <c r="N2594" s="53" t="str">
        <f>IF((Curso[[#This Row],[Estudado]]-30)&lt;$H$2,"",Curso[[#This Row],[Estudado]]-30)</f>
        <v/>
      </c>
      <c r="O2594" s="53" t="str">
        <f>IF((Curso[[#This Row],[Estudado]]-60)&lt;$H$2,"",Curso[[#This Row],[Estudado]]-60)</f>
        <v/>
      </c>
      <c r="P2594" s="53" t="str">
        <f>IF((Curso[[#This Row],[Estudado]]-120)&lt;$H$2,"",Curso[[#This Row],[Estudado]]-120)</f>
        <v/>
      </c>
      <c r="Q2594" s="48"/>
    </row>
    <row r="2595" spans="1:17" x14ac:dyDescent="0.25">
      <c r="A2595" s="44">
        <f t="shared" si="112"/>
        <v>2594</v>
      </c>
      <c r="B2595" s="44" t="s">
        <v>1560</v>
      </c>
      <c r="C2595" s="44" t="s">
        <v>1686</v>
      </c>
      <c r="D2595" s="45">
        <v>4.3287037037037035E-3</v>
      </c>
      <c r="E2595" s="44"/>
      <c r="F2595" s="45">
        <f>Curso[[#This Row],[Tempo]]*$AG$4</f>
        <v>8.5846735251231213E-3</v>
      </c>
      <c r="G2595" s="46">
        <f t="shared" si="111"/>
        <v>17.682132094500911</v>
      </c>
      <c r="H2595" s="47">
        <f>_xlfn.XLOOKUP(Curso[[#This Row],[Tempo Progr Acum]],Controle[Tempo Esperado Acum],Controle[Data corrida],,1,1)</f>
        <v>44909</v>
      </c>
      <c r="I2595" s="44"/>
      <c r="J2595" s="48">
        <f ca="1">IF(Curso[[#This Row],[Data Prevista]]&gt;TODAY(),0,IF(Curso[[#This Row],[Data Prevista]]=TODAY(),3,2))</f>
        <v>0</v>
      </c>
      <c r="K2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5" s="53" t="str">
        <f>IF((Curso[[#This Row],[Estudado]]-7)&lt;$H$2,"",Curso[[#This Row],[Estudado]]-7)</f>
        <v/>
      </c>
      <c r="M2595" s="53" t="str">
        <f>IF((Curso[[#This Row],[Estudado]]-15)&lt;$H$2,"",Curso[[#This Row],[Estudado]]-15)</f>
        <v/>
      </c>
      <c r="N2595" s="53" t="str">
        <f>IF((Curso[[#This Row],[Estudado]]-30)&lt;$H$2,"",Curso[[#This Row],[Estudado]]-30)</f>
        <v/>
      </c>
      <c r="O2595" s="53" t="str">
        <f>IF((Curso[[#This Row],[Estudado]]-60)&lt;$H$2,"",Curso[[#This Row],[Estudado]]-60)</f>
        <v/>
      </c>
      <c r="P2595" s="53" t="str">
        <f>IF((Curso[[#This Row],[Estudado]]-120)&lt;$H$2,"",Curso[[#This Row],[Estudado]]-120)</f>
        <v/>
      </c>
      <c r="Q2595" s="48"/>
    </row>
    <row r="2596" spans="1:17" x14ac:dyDescent="0.25">
      <c r="A2596" s="44">
        <f t="shared" si="112"/>
        <v>2595</v>
      </c>
      <c r="B2596" s="44" t="s">
        <v>1560</v>
      </c>
      <c r="C2596" s="44" t="s">
        <v>1687</v>
      </c>
      <c r="D2596" s="45">
        <v>3.472222222222222E-3</v>
      </c>
      <c r="E2596" s="44"/>
      <c r="F2596" s="45">
        <f>Curso[[#This Row],[Tempo]]*$AG$4</f>
        <v>6.8861017581201504E-3</v>
      </c>
      <c r="G2596" s="46">
        <f t="shared" si="111"/>
        <v>17.689018196259031</v>
      </c>
      <c r="H2596" s="47">
        <f>_xlfn.XLOOKUP(Curso[[#This Row],[Tempo Progr Acum]],Controle[Tempo Esperado Acum],Controle[Data corrida],,1,1)</f>
        <v>44910</v>
      </c>
      <c r="I2596" s="44"/>
      <c r="J2596" s="48">
        <f ca="1">IF(Curso[[#This Row],[Data Prevista]]&gt;TODAY(),0,IF(Curso[[#This Row],[Data Prevista]]=TODAY(),3,2))</f>
        <v>0</v>
      </c>
      <c r="K2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6" s="53" t="str">
        <f>IF((Curso[[#This Row],[Estudado]]-7)&lt;$H$2,"",Curso[[#This Row],[Estudado]]-7)</f>
        <v/>
      </c>
      <c r="M2596" s="53" t="str">
        <f>IF((Curso[[#This Row],[Estudado]]-15)&lt;$H$2,"",Curso[[#This Row],[Estudado]]-15)</f>
        <v/>
      </c>
      <c r="N2596" s="53" t="str">
        <f>IF((Curso[[#This Row],[Estudado]]-30)&lt;$H$2,"",Curso[[#This Row],[Estudado]]-30)</f>
        <v/>
      </c>
      <c r="O2596" s="53" t="str">
        <f>IF((Curso[[#This Row],[Estudado]]-60)&lt;$H$2,"",Curso[[#This Row],[Estudado]]-60)</f>
        <v/>
      </c>
      <c r="P2596" s="53" t="str">
        <f>IF((Curso[[#This Row],[Estudado]]-120)&lt;$H$2,"",Curso[[#This Row],[Estudado]]-120)</f>
        <v/>
      </c>
      <c r="Q2596" s="48"/>
    </row>
    <row r="2597" spans="1:17" x14ac:dyDescent="0.25">
      <c r="A2597" s="44">
        <f t="shared" si="112"/>
        <v>2596</v>
      </c>
      <c r="B2597" s="44" t="s">
        <v>1560</v>
      </c>
      <c r="C2597" s="44" t="s">
        <v>1688</v>
      </c>
      <c r="D2597" s="45">
        <v>4.6180555555555558E-3</v>
      </c>
      <c r="E2597" s="44"/>
      <c r="F2597" s="45">
        <f>Curso[[#This Row],[Tempo]]*$AG$4</f>
        <v>9.1585153382998004E-3</v>
      </c>
      <c r="G2597" s="46">
        <f t="shared" si="111"/>
        <v>17.698176711597331</v>
      </c>
      <c r="H2597" s="47">
        <f>_xlfn.XLOOKUP(Curso[[#This Row],[Tempo Progr Acum]],Controle[Tempo Esperado Acum],Controle[Data corrida],,1,1)</f>
        <v>44910</v>
      </c>
      <c r="I2597" s="44"/>
      <c r="J2597" s="48">
        <f ca="1">IF(Curso[[#This Row],[Data Prevista]]&gt;TODAY(),0,IF(Curso[[#This Row],[Data Prevista]]=TODAY(),3,2))</f>
        <v>0</v>
      </c>
      <c r="K2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7" s="53" t="str">
        <f>IF((Curso[[#This Row],[Estudado]]-7)&lt;$H$2,"",Curso[[#This Row],[Estudado]]-7)</f>
        <v/>
      </c>
      <c r="M2597" s="53" t="str">
        <f>IF((Curso[[#This Row],[Estudado]]-15)&lt;$H$2,"",Curso[[#This Row],[Estudado]]-15)</f>
        <v/>
      </c>
      <c r="N2597" s="53" t="str">
        <f>IF((Curso[[#This Row],[Estudado]]-30)&lt;$H$2,"",Curso[[#This Row],[Estudado]]-30)</f>
        <v/>
      </c>
      <c r="O2597" s="53" t="str">
        <f>IF((Curso[[#This Row],[Estudado]]-60)&lt;$H$2,"",Curso[[#This Row],[Estudado]]-60)</f>
        <v/>
      </c>
      <c r="P2597" s="53" t="str">
        <f>IF((Curso[[#This Row],[Estudado]]-120)&lt;$H$2,"",Curso[[#This Row],[Estudado]]-120)</f>
        <v/>
      </c>
      <c r="Q2597" s="48"/>
    </row>
    <row r="2598" spans="1:17" x14ac:dyDescent="0.25">
      <c r="A2598" s="44">
        <f t="shared" si="112"/>
        <v>2597</v>
      </c>
      <c r="B2598" s="44" t="s">
        <v>1560</v>
      </c>
      <c r="C2598" s="44" t="s">
        <v>1689</v>
      </c>
      <c r="D2598" s="45">
        <v>3.8888888888888883E-3</v>
      </c>
      <c r="E2598" s="44"/>
      <c r="F2598" s="45">
        <f>Curso[[#This Row],[Tempo]]*$AG$4</f>
        <v>7.7124339690945679E-3</v>
      </c>
      <c r="G2598" s="46">
        <f t="shared" si="111"/>
        <v>17.705889145566424</v>
      </c>
      <c r="H2598" s="47">
        <f>_xlfn.XLOOKUP(Curso[[#This Row],[Tempo Progr Acum]],Controle[Tempo Esperado Acum],Controle[Data corrida],,1,1)</f>
        <v>44910</v>
      </c>
      <c r="I2598" s="44"/>
      <c r="J2598" s="48">
        <f ca="1">IF(Curso[[#This Row],[Data Prevista]]&gt;TODAY(),0,IF(Curso[[#This Row],[Data Prevista]]=TODAY(),3,2))</f>
        <v>0</v>
      </c>
      <c r="K2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8" s="53" t="str">
        <f>IF((Curso[[#This Row],[Estudado]]-7)&lt;$H$2,"",Curso[[#This Row],[Estudado]]-7)</f>
        <v/>
      </c>
      <c r="M2598" s="53" t="str">
        <f>IF((Curso[[#This Row],[Estudado]]-15)&lt;$H$2,"",Curso[[#This Row],[Estudado]]-15)</f>
        <v/>
      </c>
      <c r="N2598" s="53" t="str">
        <f>IF((Curso[[#This Row],[Estudado]]-30)&lt;$H$2,"",Curso[[#This Row],[Estudado]]-30)</f>
        <v/>
      </c>
      <c r="O2598" s="53" t="str">
        <f>IF((Curso[[#This Row],[Estudado]]-60)&lt;$H$2,"",Curso[[#This Row],[Estudado]]-60)</f>
        <v/>
      </c>
      <c r="P2598" s="53" t="str">
        <f>IF((Curso[[#This Row],[Estudado]]-120)&lt;$H$2,"",Curso[[#This Row],[Estudado]]-120)</f>
        <v/>
      </c>
      <c r="Q2598" s="48"/>
    </row>
    <row r="2599" spans="1:17" x14ac:dyDescent="0.25">
      <c r="A2599" s="44">
        <f t="shared" si="112"/>
        <v>2598</v>
      </c>
      <c r="B2599" s="44" t="s">
        <v>1560</v>
      </c>
      <c r="C2599" s="44" t="s">
        <v>1690</v>
      </c>
      <c r="D2599" s="45">
        <v>3.3680555555555551E-3</v>
      </c>
      <c r="E2599" s="44"/>
      <c r="F2599" s="45">
        <f>Curso[[#This Row],[Tempo]]*$AG$4</f>
        <v>6.679518705376546E-3</v>
      </c>
      <c r="G2599" s="46">
        <f t="shared" si="111"/>
        <v>17.712568664271799</v>
      </c>
      <c r="H2599" s="47">
        <f>_xlfn.XLOOKUP(Curso[[#This Row],[Tempo Progr Acum]],Controle[Tempo Esperado Acum],Controle[Data corrida],,1,1)</f>
        <v>44910</v>
      </c>
      <c r="I2599" s="44"/>
      <c r="J2599" s="48">
        <f ca="1">IF(Curso[[#This Row],[Data Prevista]]&gt;TODAY(),0,IF(Curso[[#This Row],[Data Prevista]]=TODAY(),3,2))</f>
        <v>0</v>
      </c>
      <c r="K2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9" s="53" t="str">
        <f>IF((Curso[[#This Row],[Estudado]]-7)&lt;$H$2,"",Curso[[#This Row],[Estudado]]-7)</f>
        <v/>
      </c>
      <c r="M2599" s="53" t="str">
        <f>IF((Curso[[#This Row],[Estudado]]-15)&lt;$H$2,"",Curso[[#This Row],[Estudado]]-15)</f>
        <v/>
      </c>
      <c r="N2599" s="53" t="str">
        <f>IF((Curso[[#This Row],[Estudado]]-30)&lt;$H$2,"",Curso[[#This Row],[Estudado]]-30)</f>
        <v/>
      </c>
      <c r="O2599" s="53" t="str">
        <f>IF((Curso[[#This Row],[Estudado]]-60)&lt;$H$2,"",Curso[[#This Row],[Estudado]]-60)</f>
        <v/>
      </c>
      <c r="P2599" s="53" t="str">
        <f>IF((Curso[[#This Row],[Estudado]]-120)&lt;$H$2,"",Curso[[#This Row],[Estudado]]-120)</f>
        <v/>
      </c>
      <c r="Q2599" s="48"/>
    </row>
    <row r="2600" spans="1:17" x14ac:dyDescent="0.25">
      <c r="A2600" s="44">
        <f t="shared" si="112"/>
        <v>2599</v>
      </c>
      <c r="B2600" s="44" t="s">
        <v>1560</v>
      </c>
      <c r="C2600" s="44" t="s">
        <v>1691</v>
      </c>
      <c r="D2600" s="45">
        <v>2.8009259259259259E-3</v>
      </c>
      <c r="E2600" s="44"/>
      <c r="F2600" s="45">
        <f>Curso[[#This Row],[Tempo]]*$AG$4</f>
        <v>5.5547887515502549E-3</v>
      </c>
      <c r="G2600" s="46">
        <f t="shared" si="111"/>
        <v>17.718123453023349</v>
      </c>
      <c r="H2600" s="47">
        <f>_xlfn.XLOOKUP(Curso[[#This Row],[Tempo Progr Acum]],Controle[Tempo Esperado Acum],Controle[Data corrida],,1,1)</f>
        <v>44910</v>
      </c>
      <c r="I2600" s="44"/>
      <c r="J2600" s="48">
        <f ca="1">IF(Curso[[#This Row],[Data Prevista]]&gt;TODAY(),0,IF(Curso[[#This Row],[Data Prevista]]=TODAY(),3,2))</f>
        <v>0</v>
      </c>
      <c r="K2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0" s="53" t="str">
        <f>IF((Curso[[#This Row],[Estudado]]-7)&lt;$H$2,"",Curso[[#This Row],[Estudado]]-7)</f>
        <v/>
      </c>
      <c r="M2600" s="53" t="str">
        <f>IF((Curso[[#This Row],[Estudado]]-15)&lt;$H$2,"",Curso[[#This Row],[Estudado]]-15)</f>
        <v/>
      </c>
      <c r="N2600" s="53" t="str">
        <f>IF((Curso[[#This Row],[Estudado]]-30)&lt;$H$2,"",Curso[[#This Row],[Estudado]]-30)</f>
        <v/>
      </c>
      <c r="O2600" s="53" t="str">
        <f>IF((Curso[[#This Row],[Estudado]]-60)&lt;$H$2,"",Curso[[#This Row],[Estudado]]-60)</f>
        <v/>
      </c>
      <c r="P2600" s="53" t="str">
        <f>IF((Curso[[#This Row],[Estudado]]-120)&lt;$H$2,"",Curso[[#This Row],[Estudado]]-120)</f>
        <v/>
      </c>
      <c r="Q2600" s="48"/>
    </row>
    <row r="2601" spans="1:17" x14ac:dyDescent="0.25">
      <c r="A2601" s="44">
        <f t="shared" si="112"/>
        <v>2600</v>
      </c>
      <c r="B2601" s="44" t="s">
        <v>1560</v>
      </c>
      <c r="C2601" s="44" t="s">
        <v>1692</v>
      </c>
      <c r="D2601" s="45">
        <v>0</v>
      </c>
      <c r="E2601" s="44" t="s">
        <v>7</v>
      </c>
      <c r="F2601" s="45">
        <f>Curso[[#This Row],[Tempo]]*$AG$4</f>
        <v>0</v>
      </c>
      <c r="G2601" s="46">
        <f t="shared" si="111"/>
        <v>17.718123453023349</v>
      </c>
      <c r="H2601" s="47">
        <f>_xlfn.XLOOKUP(Curso[[#This Row],[Tempo Progr Acum]],Controle[Tempo Esperado Acum],Controle[Data corrida],,1,1)</f>
        <v>44910</v>
      </c>
      <c r="I2601" s="44"/>
      <c r="J2601" s="48">
        <f ca="1">IF(Curso[[#This Row],[Data Prevista]]&gt;TODAY(),0,IF(Curso[[#This Row],[Data Prevista]]=TODAY(),3,2))</f>
        <v>0</v>
      </c>
      <c r="K2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1" s="53" t="str">
        <f>IF((Curso[[#This Row],[Estudado]]-7)&lt;$H$2,"",Curso[[#This Row],[Estudado]]-7)</f>
        <v/>
      </c>
      <c r="M2601" s="53" t="str">
        <f>IF((Curso[[#This Row],[Estudado]]-15)&lt;$H$2,"",Curso[[#This Row],[Estudado]]-15)</f>
        <v/>
      </c>
      <c r="N2601" s="53" t="str">
        <f>IF((Curso[[#This Row],[Estudado]]-30)&lt;$H$2,"",Curso[[#This Row],[Estudado]]-30)</f>
        <v/>
      </c>
      <c r="O2601" s="53" t="str">
        <f>IF((Curso[[#This Row],[Estudado]]-60)&lt;$H$2,"",Curso[[#This Row],[Estudado]]-60)</f>
        <v/>
      </c>
      <c r="P2601" s="53" t="str">
        <f>IF((Curso[[#This Row],[Estudado]]-120)&lt;$H$2,"",Curso[[#This Row],[Estudado]]-120)</f>
        <v/>
      </c>
      <c r="Q2601" s="48"/>
    </row>
    <row r="2602" spans="1:17" x14ac:dyDescent="0.25">
      <c r="A2602" s="44">
        <f t="shared" si="112"/>
        <v>2601</v>
      </c>
      <c r="B2602" s="44" t="s">
        <v>1560</v>
      </c>
      <c r="C2602" s="44" t="s">
        <v>1693</v>
      </c>
      <c r="D2602" s="45">
        <v>5.2546296296296299E-3</v>
      </c>
      <c r="E2602" s="44"/>
      <c r="F2602" s="45">
        <f>Curso[[#This Row],[Tempo]]*$AG$4</f>
        <v>1.0420967327288496E-2</v>
      </c>
      <c r="G2602" s="46">
        <f t="shared" si="111"/>
        <v>17.728544420350637</v>
      </c>
      <c r="H2602" s="47">
        <f>_xlfn.XLOOKUP(Curso[[#This Row],[Tempo Progr Acum]],Controle[Tempo Esperado Acum],Controle[Data corrida],,1,1)</f>
        <v>44910</v>
      </c>
      <c r="I2602" s="44"/>
      <c r="J2602" s="48">
        <f ca="1">IF(Curso[[#This Row],[Data Prevista]]&gt;TODAY(),0,IF(Curso[[#This Row],[Data Prevista]]=TODAY(),3,2))</f>
        <v>0</v>
      </c>
      <c r="K2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2" s="53" t="str">
        <f>IF((Curso[[#This Row],[Estudado]]-7)&lt;$H$2,"",Curso[[#This Row],[Estudado]]-7)</f>
        <v/>
      </c>
      <c r="M2602" s="53" t="str">
        <f>IF((Curso[[#This Row],[Estudado]]-15)&lt;$H$2,"",Curso[[#This Row],[Estudado]]-15)</f>
        <v/>
      </c>
      <c r="N2602" s="53" t="str">
        <f>IF((Curso[[#This Row],[Estudado]]-30)&lt;$H$2,"",Curso[[#This Row],[Estudado]]-30)</f>
        <v/>
      </c>
      <c r="O2602" s="53" t="str">
        <f>IF((Curso[[#This Row],[Estudado]]-60)&lt;$H$2,"",Curso[[#This Row],[Estudado]]-60)</f>
        <v/>
      </c>
      <c r="P2602" s="53" t="str">
        <f>IF((Curso[[#This Row],[Estudado]]-120)&lt;$H$2,"",Curso[[#This Row],[Estudado]]-120)</f>
        <v/>
      </c>
      <c r="Q2602" s="48"/>
    </row>
    <row r="2603" spans="1:17" x14ac:dyDescent="0.25">
      <c r="A2603" s="44">
        <f t="shared" si="112"/>
        <v>2602</v>
      </c>
      <c r="B2603" s="44" t="s">
        <v>1560</v>
      </c>
      <c r="C2603" s="44" t="s">
        <v>1694</v>
      </c>
      <c r="D2603" s="45">
        <v>4.8032407407407407E-3</v>
      </c>
      <c r="E2603" s="44"/>
      <c r="F2603" s="45">
        <f>Curso[[#This Row],[Tempo]]*$AG$4</f>
        <v>9.525774098732875E-3</v>
      </c>
      <c r="G2603" s="46">
        <f t="shared" si="111"/>
        <v>17.738070194449371</v>
      </c>
      <c r="H2603" s="47">
        <f>_xlfn.XLOOKUP(Curso[[#This Row],[Tempo Progr Acum]],Controle[Tempo Esperado Acum],Controle[Data corrida],,1,1)</f>
        <v>44910</v>
      </c>
      <c r="I2603" s="44"/>
      <c r="J2603" s="48">
        <f ca="1">IF(Curso[[#This Row],[Data Prevista]]&gt;TODAY(),0,IF(Curso[[#This Row],[Data Prevista]]=TODAY(),3,2))</f>
        <v>0</v>
      </c>
      <c r="K2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3" s="53" t="str">
        <f>IF((Curso[[#This Row],[Estudado]]-7)&lt;$H$2,"",Curso[[#This Row],[Estudado]]-7)</f>
        <v/>
      </c>
      <c r="M2603" s="53" t="str">
        <f>IF((Curso[[#This Row],[Estudado]]-15)&lt;$H$2,"",Curso[[#This Row],[Estudado]]-15)</f>
        <v/>
      </c>
      <c r="N2603" s="53" t="str">
        <f>IF((Curso[[#This Row],[Estudado]]-30)&lt;$H$2,"",Curso[[#This Row],[Estudado]]-30)</f>
        <v/>
      </c>
      <c r="O2603" s="53" t="str">
        <f>IF((Curso[[#This Row],[Estudado]]-60)&lt;$H$2,"",Curso[[#This Row],[Estudado]]-60)</f>
        <v/>
      </c>
      <c r="P2603" s="53" t="str">
        <f>IF((Curso[[#This Row],[Estudado]]-120)&lt;$H$2,"",Curso[[#This Row],[Estudado]]-120)</f>
        <v/>
      </c>
      <c r="Q2603" s="48"/>
    </row>
    <row r="2604" spans="1:17" x14ac:dyDescent="0.25">
      <c r="A2604" s="44">
        <f t="shared" si="112"/>
        <v>2603</v>
      </c>
      <c r="B2604" s="44" t="s">
        <v>1560</v>
      </c>
      <c r="C2604" s="44" t="s">
        <v>1695</v>
      </c>
      <c r="D2604" s="45">
        <v>5.8564814814814825E-3</v>
      </c>
      <c r="E2604" s="44"/>
      <c r="F2604" s="45">
        <f>Curso[[#This Row],[Tempo]]*$AG$4</f>
        <v>1.161455829869599E-2</v>
      </c>
      <c r="G2604" s="46">
        <f t="shared" si="111"/>
        <v>17.749684752748067</v>
      </c>
      <c r="H2604" s="47">
        <f>_xlfn.XLOOKUP(Curso[[#This Row],[Tempo Progr Acum]],Controle[Tempo Esperado Acum],Controle[Data corrida],,1,1)</f>
        <v>44910</v>
      </c>
      <c r="I2604" s="44"/>
      <c r="J2604" s="48">
        <f ca="1">IF(Curso[[#This Row],[Data Prevista]]&gt;TODAY(),0,IF(Curso[[#This Row],[Data Prevista]]=TODAY(),3,2))</f>
        <v>0</v>
      </c>
      <c r="K2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4" s="53" t="str">
        <f>IF((Curso[[#This Row],[Estudado]]-7)&lt;$H$2,"",Curso[[#This Row],[Estudado]]-7)</f>
        <v/>
      </c>
      <c r="M2604" s="53" t="str">
        <f>IF((Curso[[#This Row],[Estudado]]-15)&lt;$H$2,"",Curso[[#This Row],[Estudado]]-15)</f>
        <v/>
      </c>
      <c r="N2604" s="53" t="str">
        <f>IF((Curso[[#This Row],[Estudado]]-30)&lt;$H$2,"",Curso[[#This Row],[Estudado]]-30)</f>
        <v/>
      </c>
      <c r="O2604" s="53" t="str">
        <f>IF((Curso[[#This Row],[Estudado]]-60)&lt;$H$2,"",Curso[[#This Row],[Estudado]]-60)</f>
        <v/>
      </c>
      <c r="P2604" s="53" t="str">
        <f>IF((Curso[[#This Row],[Estudado]]-120)&lt;$H$2,"",Curso[[#This Row],[Estudado]]-120)</f>
        <v/>
      </c>
      <c r="Q2604" s="48"/>
    </row>
    <row r="2605" spans="1:17" x14ac:dyDescent="0.25">
      <c r="A2605" s="44">
        <f t="shared" si="112"/>
        <v>2604</v>
      </c>
      <c r="B2605" s="44" t="s">
        <v>1560</v>
      </c>
      <c r="C2605" s="44" t="s">
        <v>1696</v>
      </c>
      <c r="D2605" s="45">
        <v>2.5347222222222221E-3</v>
      </c>
      <c r="E2605" s="44"/>
      <c r="F2605" s="45">
        <f>Curso[[#This Row],[Tempo]]*$AG$4</f>
        <v>5.02685428342771E-3</v>
      </c>
      <c r="G2605" s="46">
        <f t="shared" si="111"/>
        <v>17.754711607031496</v>
      </c>
      <c r="H2605" s="47">
        <f>_xlfn.XLOOKUP(Curso[[#This Row],[Tempo Progr Acum]],Controle[Tempo Esperado Acum],Controle[Data corrida],,1,1)</f>
        <v>44910</v>
      </c>
      <c r="I2605" s="44"/>
      <c r="J2605" s="48">
        <f ca="1">IF(Curso[[#This Row],[Data Prevista]]&gt;TODAY(),0,IF(Curso[[#This Row],[Data Prevista]]=TODAY(),3,2))</f>
        <v>0</v>
      </c>
      <c r="K2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5" s="53" t="str">
        <f>IF((Curso[[#This Row],[Estudado]]-7)&lt;$H$2,"",Curso[[#This Row],[Estudado]]-7)</f>
        <v/>
      </c>
      <c r="M2605" s="53" t="str">
        <f>IF((Curso[[#This Row],[Estudado]]-15)&lt;$H$2,"",Curso[[#This Row],[Estudado]]-15)</f>
        <v/>
      </c>
      <c r="N2605" s="53" t="str">
        <f>IF((Curso[[#This Row],[Estudado]]-30)&lt;$H$2,"",Curso[[#This Row],[Estudado]]-30)</f>
        <v/>
      </c>
      <c r="O2605" s="53" t="str">
        <f>IF((Curso[[#This Row],[Estudado]]-60)&lt;$H$2,"",Curso[[#This Row],[Estudado]]-60)</f>
        <v/>
      </c>
      <c r="P2605" s="53" t="str">
        <f>IF((Curso[[#This Row],[Estudado]]-120)&lt;$H$2,"",Curso[[#This Row],[Estudado]]-120)</f>
        <v/>
      </c>
      <c r="Q2605" s="48"/>
    </row>
    <row r="2606" spans="1:17" x14ac:dyDescent="0.25">
      <c r="A2606" s="44">
        <f t="shared" si="112"/>
        <v>2605</v>
      </c>
      <c r="B2606" s="44" t="s">
        <v>1560</v>
      </c>
      <c r="C2606" s="44" t="s">
        <v>1697</v>
      </c>
      <c r="D2606" s="45">
        <v>0</v>
      </c>
      <c r="E2606" s="44" t="s">
        <v>7</v>
      </c>
      <c r="F2606" s="45">
        <f>Curso[[#This Row],[Tempo]]*$AG$4</f>
        <v>0</v>
      </c>
      <c r="G2606" s="46">
        <f t="shared" si="111"/>
        <v>17.754711607031496</v>
      </c>
      <c r="H2606" s="47">
        <f>_xlfn.XLOOKUP(Curso[[#This Row],[Tempo Progr Acum]],Controle[Tempo Esperado Acum],Controle[Data corrida],,1,1)</f>
        <v>44910</v>
      </c>
      <c r="I2606" s="44"/>
      <c r="J2606" s="48">
        <f ca="1">IF(Curso[[#This Row],[Data Prevista]]&gt;TODAY(),0,IF(Curso[[#This Row],[Data Prevista]]=TODAY(),3,2))</f>
        <v>0</v>
      </c>
      <c r="K2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6" s="53" t="str">
        <f>IF((Curso[[#This Row],[Estudado]]-7)&lt;$H$2,"",Curso[[#This Row],[Estudado]]-7)</f>
        <v/>
      </c>
      <c r="M2606" s="53" t="str">
        <f>IF((Curso[[#This Row],[Estudado]]-15)&lt;$H$2,"",Curso[[#This Row],[Estudado]]-15)</f>
        <v/>
      </c>
      <c r="N2606" s="53" t="str">
        <f>IF((Curso[[#This Row],[Estudado]]-30)&lt;$H$2,"",Curso[[#This Row],[Estudado]]-30)</f>
        <v/>
      </c>
      <c r="O2606" s="53" t="str">
        <f>IF((Curso[[#This Row],[Estudado]]-60)&lt;$H$2,"",Curso[[#This Row],[Estudado]]-60)</f>
        <v/>
      </c>
      <c r="P2606" s="53" t="str">
        <f>IF((Curso[[#This Row],[Estudado]]-120)&lt;$H$2,"",Curso[[#This Row],[Estudado]]-120)</f>
        <v/>
      </c>
      <c r="Q2606" s="48"/>
    </row>
    <row r="2607" spans="1:17" x14ac:dyDescent="0.25">
      <c r="A2607" s="44">
        <f t="shared" si="112"/>
        <v>2606</v>
      </c>
      <c r="B2607" s="44" t="s">
        <v>1560</v>
      </c>
      <c r="C2607" s="44" t="s">
        <v>1698</v>
      </c>
      <c r="D2607" s="45">
        <v>2.2800925925925927E-3</v>
      </c>
      <c r="E2607" s="44"/>
      <c r="F2607" s="45">
        <f>Curso[[#This Row],[Tempo]]*$AG$4</f>
        <v>4.521873487832233E-3</v>
      </c>
      <c r="G2607" s="46">
        <f t="shared" si="111"/>
        <v>17.759233480519327</v>
      </c>
      <c r="H2607" s="47">
        <f>_xlfn.XLOOKUP(Curso[[#This Row],[Tempo Progr Acum]],Controle[Tempo Esperado Acum],Controle[Data corrida],,1,1)</f>
        <v>44910</v>
      </c>
      <c r="I2607" s="44"/>
      <c r="J2607" s="48">
        <f ca="1">IF(Curso[[#This Row],[Data Prevista]]&gt;TODAY(),0,IF(Curso[[#This Row],[Data Prevista]]=TODAY(),3,2))</f>
        <v>0</v>
      </c>
      <c r="K2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7" s="53" t="str">
        <f>IF((Curso[[#This Row],[Estudado]]-7)&lt;$H$2,"",Curso[[#This Row],[Estudado]]-7)</f>
        <v/>
      </c>
      <c r="M2607" s="53" t="str">
        <f>IF((Curso[[#This Row],[Estudado]]-15)&lt;$H$2,"",Curso[[#This Row],[Estudado]]-15)</f>
        <v/>
      </c>
      <c r="N2607" s="53" t="str">
        <f>IF((Curso[[#This Row],[Estudado]]-30)&lt;$H$2,"",Curso[[#This Row],[Estudado]]-30)</f>
        <v/>
      </c>
      <c r="O2607" s="53" t="str">
        <f>IF((Curso[[#This Row],[Estudado]]-60)&lt;$H$2,"",Curso[[#This Row],[Estudado]]-60)</f>
        <v/>
      </c>
      <c r="P2607" s="53" t="str">
        <f>IF((Curso[[#This Row],[Estudado]]-120)&lt;$H$2,"",Curso[[#This Row],[Estudado]]-120)</f>
        <v/>
      </c>
      <c r="Q2607" s="48"/>
    </row>
    <row r="2608" spans="1:17" x14ac:dyDescent="0.25">
      <c r="A2608" s="44">
        <f t="shared" si="112"/>
        <v>2607</v>
      </c>
      <c r="B2608" s="44" t="s">
        <v>1560</v>
      </c>
      <c r="C2608" s="44" t="s">
        <v>1699</v>
      </c>
      <c r="D2608" s="45">
        <v>2.4652777777777776E-3</v>
      </c>
      <c r="E2608" s="44"/>
      <c r="F2608" s="45">
        <f>Curso[[#This Row],[Tempo]]*$AG$4</f>
        <v>4.8891322482653068E-3</v>
      </c>
      <c r="G2608" s="46">
        <f t="shared" si="111"/>
        <v>17.764122612767594</v>
      </c>
      <c r="H2608" s="47">
        <f>_xlfn.XLOOKUP(Curso[[#This Row],[Tempo Progr Acum]],Controle[Tempo Esperado Acum],Controle[Data corrida],,1,1)</f>
        <v>44910</v>
      </c>
      <c r="I2608" s="44"/>
      <c r="J2608" s="48">
        <f ca="1">IF(Curso[[#This Row],[Data Prevista]]&gt;TODAY(),0,IF(Curso[[#This Row],[Data Prevista]]=TODAY(),3,2))</f>
        <v>0</v>
      </c>
      <c r="K2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8" s="53" t="str">
        <f>IF((Curso[[#This Row],[Estudado]]-7)&lt;$H$2,"",Curso[[#This Row],[Estudado]]-7)</f>
        <v/>
      </c>
      <c r="M2608" s="53" t="str">
        <f>IF((Curso[[#This Row],[Estudado]]-15)&lt;$H$2,"",Curso[[#This Row],[Estudado]]-15)</f>
        <v/>
      </c>
      <c r="N2608" s="53" t="str">
        <f>IF((Curso[[#This Row],[Estudado]]-30)&lt;$H$2,"",Curso[[#This Row],[Estudado]]-30)</f>
        <v/>
      </c>
      <c r="O2608" s="53" t="str">
        <f>IF((Curso[[#This Row],[Estudado]]-60)&lt;$H$2,"",Curso[[#This Row],[Estudado]]-60)</f>
        <v/>
      </c>
      <c r="P2608" s="53" t="str">
        <f>IF((Curso[[#This Row],[Estudado]]-120)&lt;$H$2,"",Curso[[#This Row],[Estudado]]-120)</f>
        <v/>
      </c>
      <c r="Q2608" s="48"/>
    </row>
    <row r="2609" spans="1:17" x14ac:dyDescent="0.25">
      <c r="A2609" s="44">
        <f t="shared" si="112"/>
        <v>2608</v>
      </c>
      <c r="B2609" s="44" t="s">
        <v>1560</v>
      </c>
      <c r="C2609" s="44" t="s">
        <v>1700</v>
      </c>
      <c r="D2609" s="45">
        <v>4.5023148148148149E-3</v>
      </c>
      <c r="E2609" s="44"/>
      <c r="F2609" s="45">
        <f>Curso[[#This Row],[Tempo]]*$AG$4</f>
        <v>8.9289786130291298E-3</v>
      </c>
      <c r="G2609" s="46">
        <f t="shared" si="111"/>
        <v>17.773051591380622</v>
      </c>
      <c r="H2609" s="47">
        <f>_xlfn.XLOOKUP(Curso[[#This Row],[Tempo Progr Acum]],Controle[Tempo Esperado Acum],Controle[Data corrida],,1,1)</f>
        <v>44911</v>
      </c>
      <c r="I2609" s="44"/>
      <c r="J2609" s="48">
        <f ca="1">IF(Curso[[#This Row],[Data Prevista]]&gt;TODAY(),0,IF(Curso[[#This Row],[Data Prevista]]=TODAY(),3,2))</f>
        <v>0</v>
      </c>
      <c r="K2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9" s="53" t="str">
        <f>IF((Curso[[#This Row],[Estudado]]-7)&lt;$H$2,"",Curso[[#This Row],[Estudado]]-7)</f>
        <v/>
      </c>
      <c r="M2609" s="53" t="str">
        <f>IF((Curso[[#This Row],[Estudado]]-15)&lt;$H$2,"",Curso[[#This Row],[Estudado]]-15)</f>
        <v/>
      </c>
      <c r="N2609" s="53" t="str">
        <f>IF((Curso[[#This Row],[Estudado]]-30)&lt;$H$2,"",Curso[[#This Row],[Estudado]]-30)</f>
        <v/>
      </c>
      <c r="O2609" s="53" t="str">
        <f>IF((Curso[[#This Row],[Estudado]]-60)&lt;$H$2,"",Curso[[#This Row],[Estudado]]-60)</f>
        <v/>
      </c>
      <c r="P2609" s="53" t="str">
        <f>IF((Curso[[#This Row],[Estudado]]-120)&lt;$H$2,"",Curso[[#This Row],[Estudado]]-120)</f>
        <v/>
      </c>
      <c r="Q2609" s="48"/>
    </row>
    <row r="2610" spans="1:17" x14ac:dyDescent="0.25">
      <c r="A2610" s="44">
        <f t="shared" si="112"/>
        <v>2609</v>
      </c>
      <c r="B2610" s="44" t="s">
        <v>1560</v>
      </c>
      <c r="C2610" s="44" t="s">
        <v>1701</v>
      </c>
      <c r="D2610" s="45">
        <v>3.7615740740740739E-3</v>
      </c>
      <c r="E2610" s="44"/>
      <c r="F2610" s="45">
        <f>Curso[[#This Row],[Tempo]]*$AG$4</f>
        <v>7.4599435712968294E-3</v>
      </c>
      <c r="G2610" s="46">
        <f t="shared" si="111"/>
        <v>17.78051153495192</v>
      </c>
      <c r="H2610" s="47">
        <f>_xlfn.XLOOKUP(Curso[[#This Row],[Tempo Progr Acum]],Controle[Tempo Esperado Acum],Controle[Data corrida],,1,1)</f>
        <v>44911</v>
      </c>
      <c r="I2610" s="44"/>
      <c r="J2610" s="48">
        <f ca="1">IF(Curso[[#This Row],[Data Prevista]]&gt;TODAY(),0,IF(Curso[[#This Row],[Data Prevista]]=TODAY(),3,2))</f>
        <v>0</v>
      </c>
      <c r="K2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0" s="53" t="str">
        <f>IF((Curso[[#This Row],[Estudado]]-7)&lt;$H$2,"",Curso[[#This Row],[Estudado]]-7)</f>
        <v/>
      </c>
      <c r="M2610" s="53" t="str">
        <f>IF((Curso[[#This Row],[Estudado]]-15)&lt;$H$2,"",Curso[[#This Row],[Estudado]]-15)</f>
        <v/>
      </c>
      <c r="N2610" s="53" t="str">
        <f>IF((Curso[[#This Row],[Estudado]]-30)&lt;$H$2,"",Curso[[#This Row],[Estudado]]-30)</f>
        <v/>
      </c>
      <c r="O2610" s="53" t="str">
        <f>IF((Curso[[#This Row],[Estudado]]-60)&lt;$H$2,"",Curso[[#This Row],[Estudado]]-60)</f>
        <v/>
      </c>
      <c r="P2610" s="53" t="str">
        <f>IF((Curso[[#This Row],[Estudado]]-120)&lt;$H$2,"",Curso[[#This Row],[Estudado]]-120)</f>
        <v/>
      </c>
      <c r="Q2610" s="48"/>
    </row>
    <row r="2611" spans="1:17" x14ac:dyDescent="0.25">
      <c r="A2611" s="44">
        <f t="shared" si="112"/>
        <v>2610</v>
      </c>
      <c r="B2611" s="44" t="s">
        <v>1560</v>
      </c>
      <c r="C2611" s="44" t="s">
        <v>1702</v>
      </c>
      <c r="D2611" s="45">
        <v>2.0254629629629629E-3</v>
      </c>
      <c r="E2611" s="44"/>
      <c r="F2611" s="45">
        <f>Curso[[#This Row],[Tempo]]*$AG$4</f>
        <v>4.0168926922367542E-3</v>
      </c>
      <c r="G2611" s="46">
        <f t="shared" si="111"/>
        <v>17.784528427644158</v>
      </c>
      <c r="H2611" s="47">
        <f>_xlfn.XLOOKUP(Curso[[#This Row],[Tempo Progr Acum]],Controle[Tempo Esperado Acum],Controle[Data corrida],,1,1)</f>
        <v>44911</v>
      </c>
      <c r="I2611" s="44"/>
      <c r="J2611" s="48">
        <f ca="1">IF(Curso[[#This Row],[Data Prevista]]&gt;TODAY(),0,IF(Curso[[#This Row],[Data Prevista]]=TODAY(),3,2))</f>
        <v>0</v>
      </c>
      <c r="K2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1" s="53" t="str">
        <f>IF((Curso[[#This Row],[Estudado]]-7)&lt;$H$2,"",Curso[[#This Row],[Estudado]]-7)</f>
        <v/>
      </c>
      <c r="M2611" s="53" t="str">
        <f>IF((Curso[[#This Row],[Estudado]]-15)&lt;$H$2,"",Curso[[#This Row],[Estudado]]-15)</f>
        <v/>
      </c>
      <c r="N2611" s="53" t="str">
        <f>IF((Curso[[#This Row],[Estudado]]-30)&lt;$H$2,"",Curso[[#This Row],[Estudado]]-30)</f>
        <v/>
      </c>
      <c r="O2611" s="53" t="str">
        <f>IF((Curso[[#This Row],[Estudado]]-60)&lt;$H$2,"",Curso[[#This Row],[Estudado]]-60)</f>
        <v/>
      </c>
      <c r="P2611" s="53" t="str">
        <f>IF((Curso[[#This Row],[Estudado]]-120)&lt;$H$2,"",Curso[[#This Row],[Estudado]]-120)</f>
        <v/>
      </c>
      <c r="Q2611" s="48"/>
    </row>
    <row r="2612" spans="1:17" x14ac:dyDescent="0.25">
      <c r="A2612" s="44">
        <f t="shared" si="112"/>
        <v>2611</v>
      </c>
      <c r="B2612" s="44" t="s">
        <v>1560</v>
      </c>
      <c r="C2612" s="44" t="s">
        <v>1703</v>
      </c>
      <c r="D2612" s="45">
        <v>2.7199074074074074E-3</v>
      </c>
      <c r="E2612" s="44"/>
      <c r="F2612" s="45">
        <f>Curso[[#This Row],[Tempo]]*$AG$4</f>
        <v>5.3941130438607847E-3</v>
      </c>
      <c r="G2612" s="46">
        <f t="shared" si="111"/>
        <v>17.789922540688018</v>
      </c>
      <c r="H2612" s="47">
        <f>_xlfn.XLOOKUP(Curso[[#This Row],[Tempo Progr Acum]],Controle[Tempo Esperado Acum],Controle[Data corrida],,1,1)</f>
        <v>44911</v>
      </c>
      <c r="I2612" s="44"/>
      <c r="J2612" s="48">
        <f ca="1">IF(Curso[[#This Row],[Data Prevista]]&gt;TODAY(),0,IF(Curso[[#This Row],[Data Prevista]]=TODAY(),3,2))</f>
        <v>0</v>
      </c>
      <c r="K2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2" s="53" t="str">
        <f>IF((Curso[[#This Row],[Estudado]]-7)&lt;$H$2,"",Curso[[#This Row],[Estudado]]-7)</f>
        <v/>
      </c>
      <c r="M2612" s="53" t="str">
        <f>IF((Curso[[#This Row],[Estudado]]-15)&lt;$H$2,"",Curso[[#This Row],[Estudado]]-15)</f>
        <v/>
      </c>
      <c r="N2612" s="53" t="str">
        <f>IF((Curso[[#This Row],[Estudado]]-30)&lt;$H$2,"",Curso[[#This Row],[Estudado]]-30)</f>
        <v/>
      </c>
      <c r="O2612" s="53" t="str">
        <f>IF((Curso[[#This Row],[Estudado]]-60)&lt;$H$2,"",Curso[[#This Row],[Estudado]]-60)</f>
        <v/>
      </c>
      <c r="P2612" s="53" t="str">
        <f>IF((Curso[[#This Row],[Estudado]]-120)&lt;$H$2,"",Curso[[#This Row],[Estudado]]-120)</f>
        <v/>
      </c>
      <c r="Q2612" s="48"/>
    </row>
    <row r="2613" spans="1:17" x14ac:dyDescent="0.25">
      <c r="A2613" s="44">
        <f t="shared" si="112"/>
        <v>2612</v>
      </c>
      <c r="B2613" s="44" t="s">
        <v>1560</v>
      </c>
      <c r="C2613" s="44" t="s">
        <v>1704</v>
      </c>
      <c r="D2613" s="45">
        <v>0</v>
      </c>
      <c r="E2613" s="44" t="s">
        <v>7</v>
      </c>
      <c r="F2613" s="45">
        <f>Curso[[#This Row],[Tempo]]*$AG$4</f>
        <v>0</v>
      </c>
      <c r="G2613" s="46">
        <f t="shared" si="111"/>
        <v>17.789922540688018</v>
      </c>
      <c r="H2613" s="47">
        <f>_xlfn.XLOOKUP(Curso[[#This Row],[Tempo Progr Acum]],Controle[Tempo Esperado Acum],Controle[Data corrida],,1,1)</f>
        <v>44911</v>
      </c>
      <c r="I2613" s="44"/>
      <c r="J2613" s="48">
        <f ca="1">IF(Curso[[#This Row],[Data Prevista]]&gt;TODAY(),0,IF(Curso[[#This Row],[Data Prevista]]=TODAY(),3,2))</f>
        <v>0</v>
      </c>
      <c r="K2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3" s="53" t="str">
        <f>IF((Curso[[#This Row],[Estudado]]-7)&lt;$H$2,"",Curso[[#This Row],[Estudado]]-7)</f>
        <v/>
      </c>
      <c r="M2613" s="53" t="str">
        <f>IF((Curso[[#This Row],[Estudado]]-15)&lt;$H$2,"",Curso[[#This Row],[Estudado]]-15)</f>
        <v/>
      </c>
      <c r="N2613" s="53" t="str">
        <f>IF((Curso[[#This Row],[Estudado]]-30)&lt;$H$2,"",Curso[[#This Row],[Estudado]]-30)</f>
        <v/>
      </c>
      <c r="O2613" s="53" t="str">
        <f>IF((Curso[[#This Row],[Estudado]]-60)&lt;$H$2,"",Curso[[#This Row],[Estudado]]-60)</f>
        <v/>
      </c>
      <c r="P2613" s="53" t="str">
        <f>IF((Curso[[#This Row],[Estudado]]-120)&lt;$H$2,"",Curso[[#This Row],[Estudado]]-120)</f>
        <v/>
      </c>
      <c r="Q2613" s="48"/>
    </row>
    <row r="2614" spans="1:17" x14ac:dyDescent="0.25">
      <c r="A2614" s="44">
        <f t="shared" si="112"/>
        <v>2613</v>
      </c>
      <c r="B2614" s="44" t="s">
        <v>1560</v>
      </c>
      <c r="C2614" s="44" t="s">
        <v>1705</v>
      </c>
      <c r="D2614" s="45">
        <v>4.0509259259259257E-3</v>
      </c>
      <c r="E2614" s="44"/>
      <c r="F2614" s="45">
        <f>Curso[[#This Row],[Tempo]]*$AG$4</f>
        <v>8.0337853844735085E-3</v>
      </c>
      <c r="G2614" s="46">
        <f t="shared" si="111"/>
        <v>17.797956326072491</v>
      </c>
      <c r="H2614" s="47">
        <f>_xlfn.XLOOKUP(Curso[[#This Row],[Tempo Progr Acum]],Controle[Tempo Esperado Acum],Controle[Data corrida],,1,1)</f>
        <v>44911</v>
      </c>
      <c r="I2614" s="44"/>
      <c r="J2614" s="48">
        <f ca="1">IF(Curso[[#This Row],[Data Prevista]]&gt;TODAY(),0,IF(Curso[[#This Row],[Data Prevista]]=TODAY(),3,2))</f>
        <v>0</v>
      </c>
      <c r="K2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4" s="53" t="str">
        <f>IF((Curso[[#This Row],[Estudado]]-7)&lt;$H$2,"",Curso[[#This Row],[Estudado]]-7)</f>
        <v/>
      </c>
      <c r="M2614" s="53" t="str">
        <f>IF((Curso[[#This Row],[Estudado]]-15)&lt;$H$2,"",Curso[[#This Row],[Estudado]]-15)</f>
        <v/>
      </c>
      <c r="N2614" s="53" t="str">
        <f>IF((Curso[[#This Row],[Estudado]]-30)&lt;$H$2,"",Curso[[#This Row],[Estudado]]-30)</f>
        <v/>
      </c>
      <c r="O2614" s="53" t="str">
        <f>IF((Curso[[#This Row],[Estudado]]-60)&lt;$H$2,"",Curso[[#This Row],[Estudado]]-60)</f>
        <v/>
      </c>
      <c r="P2614" s="53" t="str">
        <f>IF((Curso[[#This Row],[Estudado]]-120)&lt;$H$2,"",Curso[[#This Row],[Estudado]]-120)</f>
        <v/>
      </c>
      <c r="Q2614" s="48"/>
    </row>
    <row r="2615" spans="1:17" x14ac:dyDescent="0.25">
      <c r="A2615" s="44">
        <f t="shared" si="112"/>
        <v>2614</v>
      </c>
      <c r="B2615" s="44" t="s">
        <v>1560</v>
      </c>
      <c r="C2615" s="44" t="s">
        <v>1706</v>
      </c>
      <c r="D2615" s="45">
        <v>3.6342592592592594E-3</v>
      </c>
      <c r="E2615" s="44"/>
      <c r="F2615" s="45">
        <f>Curso[[#This Row],[Tempo]]*$AG$4</f>
        <v>7.2074531734990918E-3</v>
      </c>
      <c r="G2615" s="46">
        <f t="shared" si="111"/>
        <v>17.805163779245991</v>
      </c>
      <c r="H2615" s="47">
        <f>_xlfn.XLOOKUP(Curso[[#This Row],[Tempo Progr Acum]],Controle[Tempo Esperado Acum],Controle[Data corrida],,1,1)</f>
        <v>44911</v>
      </c>
      <c r="I2615" s="44"/>
      <c r="J2615" s="48">
        <f ca="1">IF(Curso[[#This Row],[Data Prevista]]&gt;TODAY(),0,IF(Curso[[#This Row],[Data Prevista]]=TODAY(),3,2))</f>
        <v>0</v>
      </c>
      <c r="K2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5" s="53" t="str">
        <f>IF((Curso[[#This Row],[Estudado]]-7)&lt;$H$2,"",Curso[[#This Row],[Estudado]]-7)</f>
        <v/>
      </c>
      <c r="M2615" s="53" t="str">
        <f>IF((Curso[[#This Row],[Estudado]]-15)&lt;$H$2,"",Curso[[#This Row],[Estudado]]-15)</f>
        <v/>
      </c>
      <c r="N2615" s="53" t="str">
        <f>IF((Curso[[#This Row],[Estudado]]-30)&lt;$H$2,"",Curso[[#This Row],[Estudado]]-30)</f>
        <v/>
      </c>
      <c r="O2615" s="53" t="str">
        <f>IF((Curso[[#This Row],[Estudado]]-60)&lt;$H$2,"",Curso[[#This Row],[Estudado]]-60)</f>
        <v/>
      </c>
      <c r="P2615" s="53" t="str">
        <f>IF((Curso[[#This Row],[Estudado]]-120)&lt;$H$2,"",Curso[[#This Row],[Estudado]]-120)</f>
        <v/>
      </c>
      <c r="Q2615" s="48"/>
    </row>
    <row r="2616" spans="1:17" x14ac:dyDescent="0.25">
      <c r="A2616" s="44">
        <f t="shared" si="112"/>
        <v>2615</v>
      </c>
      <c r="B2616" s="44" t="s">
        <v>1560</v>
      </c>
      <c r="C2616" s="44" t="s">
        <v>1707</v>
      </c>
      <c r="D2616" s="45">
        <v>4.5138888888888893E-3</v>
      </c>
      <c r="E2616" s="44"/>
      <c r="F2616" s="45">
        <f>Curso[[#This Row],[Tempo]]*$AG$4</f>
        <v>8.9519322855561977E-3</v>
      </c>
      <c r="G2616" s="46">
        <f t="shared" si="111"/>
        <v>17.814115711531546</v>
      </c>
      <c r="H2616" s="47">
        <f>_xlfn.XLOOKUP(Curso[[#This Row],[Tempo Progr Acum]],Controle[Tempo Esperado Acum],Controle[Data corrida],,1,1)</f>
        <v>44911</v>
      </c>
      <c r="I2616" s="44"/>
      <c r="J2616" s="48">
        <f ca="1">IF(Curso[[#This Row],[Data Prevista]]&gt;TODAY(),0,IF(Curso[[#This Row],[Data Prevista]]=TODAY(),3,2))</f>
        <v>0</v>
      </c>
      <c r="K2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6" s="53" t="str">
        <f>IF((Curso[[#This Row],[Estudado]]-7)&lt;$H$2,"",Curso[[#This Row],[Estudado]]-7)</f>
        <v/>
      </c>
      <c r="M2616" s="53" t="str">
        <f>IF((Curso[[#This Row],[Estudado]]-15)&lt;$H$2,"",Curso[[#This Row],[Estudado]]-15)</f>
        <v/>
      </c>
      <c r="N2616" s="53" t="str">
        <f>IF((Curso[[#This Row],[Estudado]]-30)&lt;$H$2,"",Curso[[#This Row],[Estudado]]-30)</f>
        <v/>
      </c>
      <c r="O2616" s="53" t="str">
        <f>IF((Curso[[#This Row],[Estudado]]-60)&lt;$H$2,"",Curso[[#This Row],[Estudado]]-60)</f>
        <v/>
      </c>
      <c r="P2616" s="53" t="str">
        <f>IF((Curso[[#This Row],[Estudado]]-120)&lt;$H$2,"",Curso[[#This Row],[Estudado]]-120)</f>
        <v/>
      </c>
      <c r="Q2616" s="48"/>
    </row>
    <row r="2617" spans="1:17" x14ac:dyDescent="0.25">
      <c r="A2617" s="44">
        <f t="shared" si="112"/>
        <v>2616</v>
      </c>
      <c r="B2617" s="44" t="s">
        <v>1560</v>
      </c>
      <c r="C2617" s="44" t="s">
        <v>1708</v>
      </c>
      <c r="D2617" s="45">
        <v>4.5370370370370365E-3</v>
      </c>
      <c r="E2617" s="44"/>
      <c r="F2617" s="45">
        <f>Curso[[#This Row],[Tempo]]*$AG$4</f>
        <v>8.9978396306103301E-3</v>
      </c>
      <c r="G2617" s="46">
        <f t="shared" si="111"/>
        <v>17.823113551162155</v>
      </c>
      <c r="H2617" s="47">
        <f>_xlfn.XLOOKUP(Curso[[#This Row],[Tempo Progr Acum]],Controle[Tempo Esperado Acum],Controle[Data corrida],,1,1)</f>
        <v>44911</v>
      </c>
      <c r="I2617" s="44"/>
      <c r="J2617" s="48">
        <f ca="1">IF(Curso[[#This Row],[Data Prevista]]&gt;TODAY(),0,IF(Curso[[#This Row],[Data Prevista]]=TODAY(),3,2))</f>
        <v>0</v>
      </c>
      <c r="K2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7" s="53" t="str">
        <f>IF((Curso[[#This Row],[Estudado]]-7)&lt;$H$2,"",Curso[[#This Row],[Estudado]]-7)</f>
        <v/>
      </c>
      <c r="M2617" s="53" t="str">
        <f>IF((Curso[[#This Row],[Estudado]]-15)&lt;$H$2,"",Curso[[#This Row],[Estudado]]-15)</f>
        <v/>
      </c>
      <c r="N2617" s="53" t="str">
        <f>IF((Curso[[#This Row],[Estudado]]-30)&lt;$H$2,"",Curso[[#This Row],[Estudado]]-30)</f>
        <v/>
      </c>
      <c r="O2617" s="53" t="str">
        <f>IF((Curso[[#This Row],[Estudado]]-60)&lt;$H$2,"",Curso[[#This Row],[Estudado]]-60)</f>
        <v/>
      </c>
      <c r="P2617" s="53" t="str">
        <f>IF((Curso[[#This Row],[Estudado]]-120)&lt;$H$2,"",Curso[[#This Row],[Estudado]]-120)</f>
        <v/>
      </c>
      <c r="Q2617" s="48"/>
    </row>
    <row r="2618" spans="1:17" x14ac:dyDescent="0.25">
      <c r="A2618" s="44">
        <f t="shared" si="112"/>
        <v>2617</v>
      </c>
      <c r="B2618" s="44" t="s">
        <v>1560</v>
      </c>
      <c r="C2618" s="44" t="s">
        <v>1709</v>
      </c>
      <c r="D2618" s="45">
        <v>4.5370370370370365E-3</v>
      </c>
      <c r="E2618" s="44"/>
      <c r="F2618" s="45">
        <f>Curso[[#This Row],[Tempo]]*$AG$4</f>
        <v>8.9978396306103301E-3</v>
      </c>
      <c r="G2618" s="46">
        <f t="shared" si="111"/>
        <v>17.832111390792765</v>
      </c>
      <c r="H2618" s="47">
        <f>_xlfn.XLOOKUP(Curso[[#This Row],[Tempo Progr Acum]],Controle[Tempo Esperado Acum],Controle[Data corrida],,1,1)</f>
        <v>44911</v>
      </c>
      <c r="I2618" s="44"/>
      <c r="J2618" s="48">
        <f ca="1">IF(Curso[[#This Row],[Data Prevista]]&gt;TODAY(),0,IF(Curso[[#This Row],[Data Prevista]]=TODAY(),3,2))</f>
        <v>0</v>
      </c>
      <c r="K2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8" s="53" t="str">
        <f>IF((Curso[[#This Row],[Estudado]]-7)&lt;$H$2,"",Curso[[#This Row],[Estudado]]-7)</f>
        <v/>
      </c>
      <c r="M2618" s="53" t="str">
        <f>IF((Curso[[#This Row],[Estudado]]-15)&lt;$H$2,"",Curso[[#This Row],[Estudado]]-15)</f>
        <v/>
      </c>
      <c r="N2618" s="53" t="str">
        <f>IF((Curso[[#This Row],[Estudado]]-30)&lt;$H$2,"",Curso[[#This Row],[Estudado]]-30)</f>
        <v/>
      </c>
      <c r="O2618" s="53" t="str">
        <f>IF((Curso[[#This Row],[Estudado]]-60)&lt;$H$2,"",Curso[[#This Row],[Estudado]]-60)</f>
        <v/>
      </c>
      <c r="P2618" s="53" t="str">
        <f>IF((Curso[[#This Row],[Estudado]]-120)&lt;$H$2,"",Curso[[#This Row],[Estudado]]-120)</f>
        <v/>
      </c>
      <c r="Q2618" s="48"/>
    </row>
    <row r="2619" spans="1:17" x14ac:dyDescent="0.25">
      <c r="A2619" s="44">
        <f t="shared" si="112"/>
        <v>2618</v>
      </c>
      <c r="B2619" s="44" t="s">
        <v>1560</v>
      </c>
      <c r="C2619" s="44" t="s">
        <v>1710</v>
      </c>
      <c r="D2619" s="45">
        <v>5.6828703703703702E-3</v>
      </c>
      <c r="E2619" s="44"/>
      <c r="F2619" s="45">
        <f>Curso[[#This Row],[Tempo]]*$AG$4</f>
        <v>1.127025321078998E-2</v>
      </c>
      <c r="G2619" s="46">
        <f t="shared" si="111"/>
        <v>17.843381644003554</v>
      </c>
      <c r="H2619" s="47">
        <f>_xlfn.XLOOKUP(Curso[[#This Row],[Tempo Progr Acum]],Controle[Tempo Esperado Acum],Controle[Data corrida],,1,1)</f>
        <v>44911</v>
      </c>
      <c r="I2619" s="44"/>
      <c r="J2619" s="48">
        <f ca="1">IF(Curso[[#This Row],[Data Prevista]]&gt;TODAY(),0,IF(Curso[[#This Row],[Data Prevista]]=TODAY(),3,2))</f>
        <v>0</v>
      </c>
      <c r="K2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9" s="53" t="str">
        <f>IF((Curso[[#This Row],[Estudado]]-7)&lt;$H$2,"",Curso[[#This Row],[Estudado]]-7)</f>
        <v/>
      </c>
      <c r="M2619" s="53" t="str">
        <f>IF((Curso[[#This Row],[Estudado]]-15)&lt;$H$2,"",Curso[[#This Row],[Estudado]]-15)</f>
        <v/>
      </c>
      <c r="N2619" s="53" t="str">
        <f>IF((Curso[[#This Row],[Estudado]]-30)&lt;$H$2,"",Curso[[#This Row],[Estudado]]-30)</f>
        <v/>
      </c>
      <c r="O2619" s="53" t="str">
        <f>IF((Curso[[#This Row],[Estudado]]-60)&lt;$H$2,"",Curso[[#This Row],[Estudado]]-60)</f>
        <v/>
      </c>
      <c r="P2619" s="53" t="str">
        <f>IF((Curso[[#This Row],[Estudado]]-120)&lt;$H$2,"",Curso[[#This Row],[Estudado]]-120)</f>
        <v/>
      </c>
      <c r="Q2619" s="48"/>
    </row>
    <row r="2620" spans="1:17" x14ac:dyDescent="0.25">
      <c r="A2620" s="44">
        <f t="shared" si="112"/>
        <v>2619</v>
      </c>
      <c r="B2620" s="44" t="s">
        <v>1560</v>
      </c>
      <c r="C2620" s="44" t="s">
        <v>1711</v>
      </c>
      <c r="D2620" s="45">
        <v>5.3356481481481484E-3</v>
      </c>
      <c r="E2620" s="44"/>
      <c r="F2620" s="45">
        <f>Curso[[#This Row],[Tempo]]*$AG$4</f>
        <v>1.0581643034977965E-2</v>
      </c>
      <c r="G2620" s="46">
        <f t="shared" si="111"/>
        <v>17.853963287038532</v>
      </c>
      <c r="H2620" s="47">
        <f>_xlfn.XLOOKUP(Curso[[#This Row],[Tempo Progr Acum]],Controle[Tempo Esperado Acum],Controle[Data corrida],,1,1)</f>
        <v>44912</v>
      </c>
      <c r="I2620" s="44"/>
      <c r="J2620" s="48">
        <f ca="1">IF(Curso[[#This Row],[Data Prevista]]&gt;TODAY(),0,IF(Curso[[#This Row],[Data Prevista]]=TODAY(),3,2))</f>
        <v>0</v>
      </c>
      <c r="K2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0" s="53" t="str">
        <f>IF((Curso[[#This Row],[Estudado]]-7)&lt;$H$2,"",Curso[[#This Row],[Estudado]]-7)</f>
        <v/>
      </c>
      <c r="M2620" s="53" t="str">
        <f>IF((Curso[[#This Row],[Estudado]]-15)&lt;$H$2,"",Curso[[#This Row],[Estudado]]-15)</f>
        <v/>
      </c>
      <c r="N2620" s="53" t="str">
        <f>IF((Curso[[#This Row],[Estudado]]-30)&lt;$H$2,"",Curso[[#This Row],[Estudado]]-30)</f>
        <v/>
      </c>
      <c r="O2620" s="53" t="str">
        <f>IF((Curso[[#This Row],[Estudado]]-60)&lt;$H$2,"",Curso[[#This Row],[Estudado]]-60)</f>
        <v/>
      </c>
      <c r="P2620" s="53" t="str">
        <f>IF((Curso[[#This Row],[Estudado]]-120)&lt;$H$2,"",Curso[[#This Row],[Estudado]]-120)</f>
        <v/>
      </c>
      <c r="Q2620" s="48"/>
    </row>
    <row r="2621" spans="1:17" x14ac:dyDescent="0.25">
      <c r="A2621" s="44">
        <f t="shared" si="112"/>
        <v>2620</v>
      </c>
      <c r="B2621" s="44" t="s">
        <v>1560</v>
      </c>
      <c r="C2621" s="44" t="s">
        <v>1712</v>
      </c>
      <c r="D2621" s="45">
        <v>2.1643518518518518E-3</v>
      </c>
      <c r="E2621" s="44"/>
      <c r="F2621" s="45">
        <f>Curso[[#This Row],[Tempo]]*$AG$4</f>
        <v>4.2923367625615607E-3</v>
      </c>
      <c r="G2621" s="46">
        <f t="shared" si="111"/>
        <v>17.858255623801092</v>
      </c>
      <c r="H2621" s="47">
        <f>_xlfn.XLOOKUP(Curso[[#This Row],[Tempo Progr Acum]],Controle[Tempo Esperado Acum],Controle[Data corrida],,1,1)</f>
        <v>44912</v>
      </c>
      <c r="I2621" s="44"/>
      <c r="J2621" s="48">
        <f ca="1">IF(Curso[[#This Row],[Data Prevista]]&gt;TODAY(),0,IF(Curso[[#This Row],[Data Prevista]]=TODAY(),3,2))</f>
        <v>0</v>
      </c>
      <c r="K2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1" s="53" t="str">
        <f>IF((Curso[[#This Row],[Estudado]]-7)&lt;$H$2,"",Curso[[#This Row],[Estudado]]-7)</f>
        <v/>
      </c>
      <c r="M2621" s="53" t="str">
        <f>IF((Curso[[#This Row],[Estudado]]-15)&lt;$H$2,"",Curso[[#This Row],[Estudado]]-15)</f>
        <v/>
      </c>
      <c r="N2621" s="53" t="str">
        <f>IF((Curso[[#This Row],[Estudado]]-30)&lt;$H$2,"",Curso[[#This Row],[Estudado]]-30)</f>
        <v/>
      </c>
      <c r="O2621" s="53" t="str">
        <f>IF((Curso[[#This Row],[Estudado]]-60)&lt;$H$2,"",Curso[[#This Row],[Estudado]]-60)</f>
        <v/>
      </c>
      <c r="P2621" s="53" t="str">
        <f>IF((Curso[[#This Row],[Estudado]]-120)&lt;$H$2,"",Curso[[#This Row],[Estudado]]-120)</f>
        <v/>
      </c>
      <c r="Q2621" s="48"/>
    </row>
    <row r="2622" spans="1:17" x14ac:dyDescent="0.25">
      <c r="A2622" s="44">
        <f t="shared" si="112"/>
        <v>2621</v>
      </c>
      <c r="B2622" s="44" t="s">
        <v>1560</v>
      </c>
      <c r="C2622" s="44" t="s">
        <v>1713</v>
      </c>
      <c r="D2622" s="45">
        <v>2.5694444444444445E-3</v>
      </c>
      <c r="E2622" s="44"/>
      <c r="F2622" s="45">
        <f>Curso[[#This Row],[Tempo]]*$AG$4</f>
        <v>5.095715301008912E-3</v>
      </c>
      <c r="G2622" s="46">
        <f t="shared" si="111"/>
        <v>17.863351339102103</v>
      </c>
      <c r="H2622" s="47">
        <f>_xlfn.XLOOKUP(Curso[[#This Row],[Tempo Progr Acum]],Controle[Tempo Esperado Acum],Controle[Data corrida],,1,1)</f>
        <v>44912</v>
      </c>
      <c r="I2622" s="44"/>
      <c r="J2622" s="48">
        <f ca="1">IF(Curso[[#This Row],[Data Prevista]]&gt;TODAY(),0,IF(Curso[[#This Row],[Data Prevista]]=TODAY(),3,2))</f>
        <v>0</v>
      </c>
      <c r="K2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2" s="53" t="str">
        <f>IF((Curso[[#This Row],[Estudado]]-7)&lt;$H$2,"",Curso[[#This Row],[Estudado]]-7)</f>
        <v/>
      </c>
      <c r="M2622" s="53" t="str">
        <f>IF((Curso[[#This Row],[Estudado]]-15)&lt;$H$2,"",Curso[[#This Row],[Estudado]]-15)</f>
        <v/>
      </c>
      <c r="N2622" s="53" t="str">
        <f>IF((Curso[[#This Row],[Estudado]]-30)&lt;$H$2,"",Curso[[#This Row],[Estudado]]-30)</f>
        <v/>
      </c>
      <c r="O2622" s="53" t="str">
        <f>IF((Curso[[#This Row],[Estudado]]-60)&lt;$H$2,"",Curso[[#This Row],[Estudado]]-60)</f>
        <v/>
      </c>
      <c r="P2622" s="53" t="str">
        <f>IF((Curso[[#This Row],[Estudado]]-120)&lt;$H$2,"",Curso[[#This Row],[Estudado]]-120)</f>
        <v/>
      </c>
      <c r="Q2622" s="48"/>
    </row>
    <row r="2623" spans="1:17" x14ac:dyDescent="0.25">
      <c r="A2623" s="44">
        <f t="shared" si="112"/>
        <v>2622</v>
      </c>
      <c r="B2623" s="44" t="s">
        <v>1560</v>
      </c>
      <c r="C2623" s="44" t="s">
        <v>1714</v>
      </c>
      <c r="D2623" s="45">
        <v>3.425925925925926E-3</v>
      </c>
      <c r="E2623" s="44"/>
      <c r="F2623" s="45">
        <f>Curso[[#This Row],[Tempo]]*$AG$4</f>
        <v>6.7942870680118821E-3</v>
      </c>
      <c r="G2623" s="46">
        <f t="shared" si="111"/>
        <v>17.870145626170114</v>
      </c>
      <c r="H2623" s="47">
        <f>_xlfn.XLOOKUP(Curso[[#This Row],[Tempo Progr Acum]],Controle[Tempo Esperado Acum],Controle[Data corrida],,1,1)</f>
        <v>44912</v>
      </c>
      <c r="I2623" s="44"/>
      <c r="J2623" s="48">
        <f ca="1">IF(Curso[[#This Row],[Data Prevista]]&gt;TODAY(),0,IF(Curso[[#This Row],[Data Prevista]]=TODAY(),3,2))</f>
        <v>0</v>
      </c>
      <c r="K2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3" s="53" t="str">
        <f>IF((Curso[[#This Row],[Estudado]]-7)&lt;$H$2,"",Curso[[#This Row],[Estudado]]-7)</f>
        <v/>
      </c>
      <c r="M2623" s="53" t="str">
        <f>IF((Curso[[#This Row],[Estudado]]-15)&lt;$H$2,"",Curso[[#This Row],[Estudado]]-15)</f>
        <v/>
      </c>
      <c r="N2623" s="53" t="str">
        <f>IF((Curso[[#This Row],[Estudado]]-30)&lt;$H$2,"",Curso[[#This Row],[Estudado]]-30)</f>
        <v/>
      </c>
      <c r="O2623" s="53" t="str">
        <f>IF((Curso[[#This Row],[Estudado]]-60)&lt;$H$2,"",Curso[[#This Row],[Estudado]]-60)</f>
        <v/>
      </c>
      <c r="P2623" s="53" t="str">
        <f>IF((Curso[[#This Row],[Estudado]]-120)&lt;$H$2,"",Curso[[#This Row],[Estudado]]-120)</f>
        <v/>
      </c>
      <c r="Q2623" s="48"/>
    </row>
    <row r="2624" spans="1:17" x14ac:dyDescent="0.25">
      <c r="A2624" s="44">
        <f t="shared" si="112"/>
        <v>2623</v>
      </c>
      <c r="B2624" s="44" t="s">
        <v>1560</v>
      </c>
      <c r="C2624" s="44" t="s">
        <v>70</v>
      </c>
      <c r="D2624" s="45">
        <v>0</v>
      </c>
      <c r="E2624" s="44" t="s">
        <v>7</v>
      </c>
      <c r="F2624" s="45">
        <f>Curso[[#This Row],[Tempo]]*$AG$4</f>
        <v>0</v>
      </c>
      <c r="G2624" s="46">
        <f t="shared" si="111"/>
        <v>17.870145626170114</v>
      </c>
      <c r="H2624" s="47">
        <f>_xlfn.XLOOKUP(Curso[[#This Row],[Tempo Progr Acum]],Controle[Tempo Esperado Acum],Controle[Data corrida],,1,1)</f>
        <v>44912</v>
      </c>
      <c r="I2624" s="44"/>
      <c r="J2624" s="48">
        <f ca="1">IF(Curso[[#This Row],[Data Prevista]]&gt;TODAY(),0,IF(Curso[[#This Row],[Data Prevista]]=TODAY(),3,2))</f>
        <v>0</v>
      </c>
      <c r="K2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4" s="53" t="str">
        <f>IF((Curso[[#This Row],[Estudado]]-7)&lt;$H$2,"",Curso[[#This Row],[Estudado]]-7)</f>
        <v/>
      </c>
      <c r="M2624" s="53" t="str">
        <f>IF((Curso[[#This Row],[Estudado]]-15)&lt;$H$2,"",Curso[[#This Row],[Estudado]]-15)</f>
        <v/>
      </c>
      <c r="N2624" s="53" t="str">
        <f>IF((Curso[[#This Row],[Estudado]]-30)&lt;$H$2,"",Curso[[#This Row],[Estudado]]-30)</f>
        <v/>
      </c>
      <c r="O2624" s="53" t="str">
        <f>IF((Curso[[#This Row],[Estudado]]-60)&lt;$H$2,"",Curso[[#This Row],[Estudado]]-60)</f>
        <v/>
      </c>
      <c r="P2624" s="53" t="str">
        <f>IF((Curso[[#This Row],[Estudado]]-120)&lt;$H$2,"",Curso[[#This Row],[Estudado]]-120)</f>
        <v/>
      </c>
      <c r="Q2624" s="48"/>
    </row>
    <row r="2625" spans="1:17" x14ac:dyDescent="0.25">
      <c r="A2625" s="44">
        <f t="shared" si="112"/>
        <v>2624</v>
      </c>
      <c r="B2625" s="44" t="s">
        <v>1560</v>
      </c>
      <c r="C2625" s="44" t="s">
        <v>39</v>
      </c>
      <c r="D2625" s="45">
        <v>0</v>
      </c>
      <c r="E2625" s="44" t="s">
        <v>7</v>
      </c>
      <c r="F2625" s="45">
        <f>Curso[[#This Row],[Tempo]]*$AG$4</f>
        <v>0</v>
      </c>
      <c r="G2625" s="46">
        <f t="shared" si="111"/>
        <v>17.870145626170114</v>
      </c>
      <c r="H2625" s="47">
        <f>_xlfn.XLOOKUP(Curso[[#This Row],[Tempo Progr Acum]],Controle[Tempo Esperado Acum],Controle[Data corrida],,1,1)</f>
        <v>44912</v>
      </c>
      <c r="I2625" s="44"/>
      <c r="J2625" s="48">
        <f ca="1">IF(Curso[[#This Row],[Data Prevista]]&gt;TODAY(),0,IF(Curso[[#This Row],[Data Prevista]]=TODAY(),3,2))</f>
        <v>0</v>
      </c>
      <c r="K2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5" s="53" t="str">
        <f>IF((Curso[[#This Row],[Estudado]]-7)&lt;$H$2,"",Curso[[#This Row],[Estudado]]-7)</f>
        <v/>
      </c>
      <c r="M2625" s="53" t="str">
        <f>IF((Curso[[#This Row],[Estudado]]-15)&lt;$H$2,"",Curso[[#This Row],[Estudado]]-15)</f>
        <v/>
      </c>
      <c r="N2625" s="53" t="str">
        <f>IF((Curso[[#This Row],[Estudado]]-30)&lt;$H$2,"",Curso[[#This Row],[Estudado]]-30)</f>
        <v/>
      </c>
      <c r="O2625" s="53" t="str">
        <f>IF((Curso[[#This Row],[Estudado]]-60)&lt;$H$2,"",Curso[[#This Row],[Estudado]]-60)</f>
        <v/>
      </c>
      <c r="P2625" s="53" t="str">
        <f>IF((Curso[[#This Row],[Estudado]]-120)&lt;$H$2,"",Curso[[#This Row],[Estudado]]-120)</f>
        <v/>
      </c>
      <c r="Q2625" s="48"/>
    </row>
    <row r="2626" spans="1:17" x14ac:dyDescent="0.25">
      <c r="A2626" s="44">
        <f t="shared" si="112"/>
        <v>2625</v>
      </c>
      <c r="B2626" s="44" t="s">
        <v>1560</v>
      </c>
      <c r="C2626" s="44" t="s">
        <v>42</v>
      </c>
      <c r="D2626" s="45">
        <v>2.0949074074074073E-3</v>
      </c>
      <c r="E2626" s="44"/>
      <c r="F2626" s="45">
        <f>Curso[[#This Row],[Tempo]]*$AG$4</f>
        <v>4.1546147273991575E-3</v>
      </c>
      <c r="G2626" s="46">
        <f t="shared" si="111"/>
        <v>17.874300240897512</v>
      </c>
      <c r="H2626" s="47">
        <f>_xlfn.XLOOKUP(Curso[[#This Row],[Tempo Progr Acum]],Controle[Tempo Esperado Acum],Controle[Data corrida],,1,1)</f>
        <v>44912</v>
      </c>
      <c r="I2626" s="44"/>
      <c r="J2626" s="48">
        <f ca="1">IF(Curso[[#This Row],[Data Prevista]]&gt;TODAY(),0,IF(Curso[[#This Row],[Data Prevista]]=TODAY(),3,2))</f>
        <v>0</v>
      </c>
      <c r="K2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6" s="53" t="str">
        <f>IF((Curso[[#This Row],[Estudado]]-7)&lt;$H$2,"",Curso[[#This Row],[Estudado]]-7)</f>
        <v/>
      </c>
      <c r="M2626" s="53" t="str">
        <f>IF((Curso[[#This Row],[Estudado]]-15)&lt;$H$2,"",Curso[[#This Row],[Estudado]]-15)</f>
        <v/>
      </c>
      <c r="N2626" s="53" t="str">
        <f>IF((Curso[[#This Row],[Estudado]]-30)&lt;$H$2,"",Curso[[#This Row],[Estudado]]-30)</f>
        <v/>
      </c>
      <c r="O2626" s="53" t="str">
        <f>IF((Curso[[#This Row],[Estudado]]-60)&lt;$H$2,"",Curso[[#This Row],[Estudado]]-60)</f>
        <v/>
      </c>
      <c r="P2626" s="53" t="str">
        <f>IF((Curso[[#This Row],[Estudado]]-120)&lt;$H$2,"",Curso[[#This Row],[Estudado]]-120)</f>
        <v/>
      </c>
      <c r="Q2626" s="48"/>
    </row>
    <row r="2627" spans="1:17" x14ac:dyDescent="0.25">
      <c r="A2627" s="44">
        <f t="shared" si="112"/>
        <v>2626</v>
      </c>
      <c r="B2627" s="44" t="s">
        <v>1560</v>
      </c>
      <c r="C2627" s="44" t="s">
        <v>1678</v>
      </c>
      <c r="D2627" s="45">
        <v>3.9351851851851857E-3</v>
      </c>
      <c r="E2627" s="44"/>
      <c r="F2627" s="45">
        <f>Curso[[#This Row],[Tempo]]*$AG$4</f>
        <v>7.8042486592028388E-3</v>
      </c>
      <c r="G2627" s="46">
        <f t="shared" si="111"/>
        <v>17.882104489556713</v>
      </c>
      <c r="H2627" s="47">
        <f>_xlfn.XLOOKUP(Curso[[#This Row],[Tempo Progr Acum]],Controle[Tempo Esperado Acum],Controle[Data corrida],,1,1)</f>
        <v>44912</v>
      </c>
      <c r="I2627" s="44"/>
      <c r="J2627" s="48">
        <f ca="1">IF(Curso[[#This Row],[Data Prevista]]&gt;TODAY(),0,IF(Curso[[#This Row],[Data Prevista]]=TODAY(),3,2))</f>
        <v>0</v>
      </c>
      <c r="K2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7" s="53" t="str">
        <f>IF((Curso[[#This Row],[Estudado]]-7)&lt;$H$2,"",Curso[[#This Row],[Estudado]]-7)</f>
        <v/>
      </c>
      <c r="M2627" s="53" t="str">
        <f>IF((Curso[[#This Row],[Estudado]]-15)&lt;$H$2,"",Curso[[#This Row],[Estudado]]-15)</f>
        <v/>
      </c>
      <c r="N2627" s="53" t="str">
        <f>IF((Curso[[#This Row],[Estudado]]-30)&lt;$H$2,"",Curso[[#This Row],[Estudado]]-30)</f>
        <v/>
      </c>
      <c r="O2627" s="53" t="str">
        <f>IF((Curso[[#This Row],[Estudado]]-60)&lt;$H$2,"",Curso[[#This Row],[Estudado]]-60)</f>
        <v/>
      </c>
      <c r="P2627" s="53" t="str">
        <f>IF((Curso[[#This Row],[Estudado]]-120)&lt;$H$2,"",Curso[[#This Row],[Estudado]]-120)</f>
        <v/>
      </c>
      <c r="Q2627" s="48"/>
    </row>
    <row r="2628" spans="1:17" x14ac:dyDescent="0.25">
      <c r="A2628" s="44">
        <f t="shared" si="112"/>
        <v>2627</v>
      </c>
      <c r="B2628" s="44" t="s">
        <v>1560</v>
      </c>
      <c r="C2628" s="44" t="s">
        <v>1679</v>
      </c>
      <c r="D2628" s="45">
        <v>5.208333333333333E-3</v>
      </c>
      <c r="E2628" s="44"/>
      <c r="F2628" s="45">
        <f>Curso[[#This Row],[Tempo]]*$AG$4</f>
        <v>1.0329152637180226E-2</v>
      </c>
      <c r="G2628" s="46">
        <f t="shared" ref="G2628:G2691" si="113">F2628+G2627</f>
        <v>17.892433642193893</v>
      </c>
      <c r="H2628" s="47">
        <f>_xlfn.XLOOKUP(Curso[[#This Row],[Tempo Progr Acum]],Controle[Tempo Esperado Acum],Controle[Data corrida],,1,1)</f>
        <v>44912</v>
      </c>
      <c r="I2628" s="44"/>
      <c r="J2628" s="48">
        <f ca="1">IF(Curso[[#This Row],[Data Prevista]]&gt;TODAY(),0,IF(Curso[[#This Row],[Data Prevista]]=TODAY(),3,2))</f>
        <v>0</v>
      </c>
      <c r="K2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8" s="53" t="str">
        <f>IF((Curso[[#This Row],[Estudado]]-7)&lt;$H$2,"",Curso[[#This Row],[Estudado]]-7)</f>
        <v/>
      </c>
      <c r="M2628" s="53" t="str">
        <f>IF((Curso[[#This Row],[Estudado]]-15)&lt;$H$2,"",Curso[[#This Row],[Estudado]]-15)</f>
        <v/>
      </c>
      <c r="N2628" s="53" t="str">
        <f>IF((Curso[[#This Row],[Estudado]]-30)&lt;$H$2,"",Curso[[#This Row],[Estudado]]-30)</f>
        <v/>
      </c>
      <c r="O2628" s="53" t="str">
        <f>IF((Curso[[#This Row],[Estudado]]-60)&lt;$H$2,"",Curso[[#This Row],[Estudado]]-60)</f>
        <v/>
      </c>
      <c r="P2628" s="53" t="str">
        <f>IF((Curso[[#This Row],[Estudado]]-120)&lt;$H$2,"",Curso[[#This Row],[Estudado]]-120)</f>
        <v/>
      </c>
      <c r="Q2628" s="48"/>
    </row>
    <row r="2629" spans="1:17" x14ac:dyDescent="0.25">
      <c r="A2629" s="44">
        <f t="shared" si="112"/>
        <v>2628</v>
      </c>
      <c r="B2629" s="44" t="s">
        <v>1560</v>
      </c>
      <c r="C2629" s="44" t="s">
        <v>1715</v>
      </c>
      <c r="D2629" s="45">
        <v>0</v>
      </c>
      <c r="E2629" s="44" t="s">
        <v>7</v>
      </c>
      <c r="F2629" s="45">
        <f>Curso[[#This Row],[Tempo]]*$AG$4</f>
        <v>0</v>
      </c>
      <c r="G2629" s="46">
        <f t="shared" si="113"/>
        <v>17.892433642193893</v>
      </c>
      <c r="H2629" s="47">
        <f>_xlfn.XLOOKUP(Curso[[#This Row],[Tempo Progr Acum]],Controle[Tempo Esperado Acum],Controle[Data corrida],,1,1)</f>
        <v>44912</v>
      </c>
      <c r="I2629" s="44"/>
      <c r="J2629" s="48">
        <f ca="1">IF(Curso[[#This Row],[Data Prevista]]&gt;TODAY(),0,IF(Curso[[#This Row],[Data Prevista]]=TODAY(),3,2))</f>
        <v>0</v>
      </c>
      <c r="K2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9" s="53" t="str">
        <f>IF((Curso[[#This Row],[Estudado]]-7)&lt;$H$2,"",Curso[[#This Row],[Estudado]]-7)</f>
        <v/>
      </c>
      <c r="M2629" s="53" t="str">
        <f>IF((Curso[[#This Row],[Estudado]]-15)&lt;$H$2,"",Curso[[#This Row],[Estudado]]-15)</f>
        <v/>
      </c>
      <c r="N2629" s="53" t="str">
        <f>IF((Curso[[#This Row],[Estudado]]-30)&lt;$H$2,"",Curso[[#This Row],[Estudado]]-30)</f>
        <v/>
      </c>
      <c r="O2629" s="53" t="str">
        <f>IF((Curso[[#This Row],[Estudado]]-60)&lt;$H$2,"",Curso[[#This Row],[Estudado]]-60)</f>
        <v/>
      </c>
      <c r="P2629" s="53" t="str">
        <f>IF((Curso[[#This Row],[Estudado]]-120)&lt;$H$2,"",Curso[[#This Row],[Estudado]]-120)</f>
        <v/>
      </c>
      <c r="Q2629" s="48"/>
    </row>
    <row r="2630" spans="1:17" x14ac:dyDescent="0.25">
      <c r="A2630" s="44">
        <f t="shared" ref="A2630:A2693" si="114">A2629+1</f>
        <v>2629</v>
      </c>
      <c r="B2630" s="44" t="s">
        <v>1560</v>
      </c>
      <c r="C2630" s="44" t="s">
        <v>1716</v>
      </c>
      <c r="D2630" s="45">
        <v>0</v>
      </c>
      <c r="E2630" s="44" t="s">
        <v>7</v>
      </c>
      <c r="F2630" s="45">
        <f>Curso[[#This Row],[Tempo]]*$AG$4</f>
        <v>0</v>
      </c>
      <c r="G2630" s="46">
        <f t="shared" si="113"/>
        <v>17.892433642193893</v>
      </c>
      <c r="H2630" s="47">
        <f>_xlfn.XLOOKUP(Curso[[#This Row],[Tempo Progr Acum]],Controle[Tempo Esperado Acum],Controle[Data corrida],,1,1)</f>
        <v>44912</v>
      </c>
      <c r="I2630" s="44"/>
      <c r="J2630" s="48">
        <f ca="1">IF(Curso[[#This Row],[Data Prevista]]&gt;TODAY(),0,IF(Curso[[#This Row],[Data Prevista]]=TODAY(),3,2))</f>
        <v>0</v>
      </c>
      <c r="K2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0" s="53" t="str">
        <f>IF((Curso[[#This Row],[Estudado]]-7)&lt;$H$2,"",Curso[[#This Row],[Estudado]]-7)</f>
        <v/>
      </c>
      <c r="M2630" s="53" t="str">
        <f>IF((Curso[[#This Row],[Estudado]]-15)&lt;$H$2,"",Curso[[#This Row],[Estudado]]-15)</f>
        <v/>
      </c>
      <c r="N2630" s="53" t="str">
        <f>IF((Curso[[#This Row],[Estudado]]-30)&lt;$H$2,"",Curso[[#This Row],[Estudado]]-30)</f>
        <v/>
      </c>
      <c r="O2630" s="53" t="str">
        <f>IF((Curso[[#This Row],[Estudado]]-60)&lt;$H$2,"",Curso[[#This Row],[Estudado]]-60)</f>
        <v/>
      </c>
      <c r="P2630" s="53" t="str">
        <f>IF((Curso[[#This Row],[Estudado]]-120)&lt;$H$2,"",Curso[[#This Row],[Estudado]]-120)</f>
        <v/>
      </c>
      <c r="Q2630" s="48"/>
    </row>
    <row r="2631" spans="1:17" x14ac:dyDescent="0.25">
      <c r="A2631" s="44">
        <f t="shared" si="114"/>
        <v>2630</v>
      </c>
      <c r="B2631" s="44" t="s">
        <v>1560</v>
      </c>
      <c r="C2631" s="44" t="s">
        <v>1717</v>
      </c>
      <c r="D2631" s="45">
        <v>5.2662037037037035E-3</v>
      </c>
      <c r="E2631" s="44"/>
      <c r="F2631" s="45">
        <f>Curso[[#This Row],[Tempo]]*$AG$4</f>
        <v>1.0443920999815563E-2</v>
      </c>
      <c r="G2631" s="46">
        <f t="shared" si="113"/>
        <v>17.902877563193709</v>
      </c>
      <c r="H2631" s="47">
        <f>_xlfn.XLOOKUP(Curso[[#This Row],[Tempo Progr Acum]],Controle[Tempo Esperado Acum],Controle[Data corrida],,1,1)</f>
        <v>44912</v>
      </c>
      <c r="I2631" s="44"/>
      <c r="J2631" s="48">
        <f ca="1">IF(Curso[[#This Row],[Data Prevista]]&gt;TODAY(),0,IF(Curso[[#This Row],[Data Prevista]]=TODAY(),3,2))</f>
        <v>0</v>
      </c>
      <c r="K2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1" s="53" t="str">
        <f>IF((Curso[[#This Row],[Estudado]]-7)&lt;$H$2,"",Curso[[#This Row],[Estudado]]-7)</f>
        <v/>
      </c>
      <c r="M2631" s="53" t="str">
        <f>IF((Curso[[#This Row],[Estudado]]-15)&lt;$H$2,"",Curso[[#This Row],[Estudado]]-15)</f>
        <v/>
      </c>
      <c r="N2631" s="53" t="str">
        <f>IF((Curso[[#This Row],[Estudado]]-30)&lt;$H$2,"",Curso[[#This Row],[Estudado]]-30)</f>
        <v/>
      </c>
      <c r="O2631" s="53" t="str">
        <f>IF((Curso[[#This Row],[Estudado]]-60)&lt;$H$2,"",Curso[[#This Row],[Estudado]]-60)</f>
        <v/>
      </c>
      <c r="P2631" s="53" t="str">
        <f>IF((Curso[[#This Row],[Estudado]]-120)&lt;$H$2,"",Curso[[#This Row],[Estudado]]-120)</f>
        <v/>
      </c>
      <c r="Q2631" s="48"/>
    </row>
    <row r="2632" spans="1:17" x14ac:dyDescent="0.25">
      <c r="A2632" s="44">
        <f t="shared" si="114"/>
        <v>2631</v>
      </c>
      <c r="B2632" s="44" t="s">
        <v>1560</v>
      </c>
      <c r="C2632" s="44" t="s">
        <v>1718</v>
      </c>
      <c r="D2632" s="45">
        <v>5.5671296296296302E-3</v>
      </c>
      <c r="E2632" s="44"/>
      <c r="F2632" s="45">
        <f>Curso[[#This Row],[Tempo]]*$AG$4</f>
        <v>1.104071648551931E-2</v>
      </c>
      <c r="G2632" s="46">
        <f t="shared" si="113"/>
        <v>17.91391827967923</v>
      </c>
      <c r="H2632" s="47">
        <f>_xlfn.XLOOKUP(Curso[[#This Row],[Tempo Progr Acum]],Controle[Tempo Esperado Acum],Controle[Data corrida],,1,1)</f>
        <v>44912</v>
      </c>
      <c r="I2632" s="44"/>
      <c r="J2632" s="48">
        <f ca="1">IF(Curso[[#This Row],[Data Prevista]]&gt;TODAY(),0,IF(Curso[[#This Row],[Data Prevista]]=TODAY(),3,2))</f>
        <v>0</v>
      </c>
      <c r="K2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2" s="53" t="str">
        <f>IF((Curso[[#This Row],[Estudado]]-7)&lt;$H$2,"",Curso[[#This Row],[Estudado]]-7)</f>
        <v/>
      </c>
      <c r="M2632" s="53" t="str">
        <f>IF((Curso[[#This Row],[Estudado]]-15)&lt;$H$2,"",Curso[[#This Row],[Estudado]]-15)</f>
        <v/>
      </c>
      <c r="N2632" s="53" t="str">
        <f>IF((Curso[[#This Row],[Estudado]]-30)&lt;$H$2,"",Curso[[#This Row],[Estudado]]-30)</f>
        <v/>
      </c>
      <c r="O2632" s="53" t="str">
        <f>IF((Curso[[#This Row],[Estudado]]-60)&lt;$H$2,"",Curso[[#This Row],[Estudado]]-60)</f>
        <v/>
      </c>
      <c r="P2632" s="53" t="str">
        <f>IF((Curso[[#This Row],[Estudado]]-120)&lt;$H$2,"",Curso[[#This Row],[Estudado]]-120)</f>
        <v/>
      </c>
      <c r="Q2632" s="48"/>
    </row>
    <row r="2633" spans="1:17" x14ac:dyDescent="0.25">
      <c r="A2633" s="44">
        <f t="shared" si="114"/>
        <v>2632</v>
      </c>
      <c r="B2633" s="44" t="s">
        <v>1560</v>
      </c>
      <c r="C2633" s="44" t="s">
        <v>1719</v>
      </c>
      <c r="D2633" s="45">
        <v>2.6620370370370374E-3</v>
      </c>
      <c r="E2633" s="44"/>
      <c r="F2633" s="45">
        <f>Curso[[#This Row],[Tempo]]*$AG$4</f>
        <v>5.2793446812254494E-3</v>
      </c>
      <c r="G2633" s="46">
        <f t="shared" si="113"/>
        <v>17.919197624360454</v>
      </c>
      <c r="H2633" s="47">
        <f>_xlfn.XLOOKUP(Curso[[#This Row],[Tempo Progr Acum]],Controle[Tempo Esperado Acum],Controle[Data corrida],,1,1)</f>
        <v>44912</v>
      </c>
      <c r="I2633" s="44"/>
      <c r="J2633" s="48">
        <f ca="1">IF(Curso[[#This Row],[Data Prevista]]&gt;TODAY(),0,IF(Curso[[#This Row],[Data Prevista]]=TODAY(),3,2))</f>
        <v>0</v>
      </c>
      <c r="K2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3" s="53" t="str">
        <f>IF((Curso[[#This Row],[Estudado]]-7)&lt;$H$2,"",Curso[[#This Row],[Estudado]]-7)</f>
        <v/>
      </c>
      <c r="M2633" s="53" t="str">
        <f>IF((Curso[[#This Row],[Estudado]]-15)&lt;$H$2,"",Curso[[#This Row],[Estudado]]-15)</f>
        <v/>
      </c>
      <c r="N2633" s="53" t="str">
        <f>IF((Curso[[#This Row],[Estudado]]-30)&lt;$H$2,"",Curso[[#This Row],[Estudado]]-30)</f>
        <v/>
      </c>
      <c r="O2633" s="53" t="str">
        <f>IF((Curso[[#This Row],[Estudado]]-60)&lt;$H$2,"",Curso[[#This Row],[Estudado]]-60)</f>
        <v/>
      </c>
      <c r="P2633" s="53" t="str">
        <f>IF((Curso[[#This Row],[Estudado]]-120)&lt;$H$2,"",Curso[[#This Row],[Estudado]]-120)</f>
        <v/>
      </c>
      <c r="Q2633" s="48"/>
    </row>
    <row r="2634" spans="1:17" x14ac:dyDescent="0.25">
      <c r="A2634" s="44">
        <f t="shared" si="114"/>
        <v>2633</v>
      </c>
      <c r="B2634" s="44" t="s">
        <v>1560</v>
      </c>
      <c r="C2634" s="44" t="s">
        <v>1720</v>
      </c>
      <c r="D2634" s="45">
        <v>6.8865740740740736E-3</v>
      </c>
      <c r="E2634" s="44"/>
      <c r="F2634" s="45">
        <f>Curso[[#This Row],[Tempo]]*$AG$4</f>
        <v>1.3657435153604965E-2</v>
      </c>
      <c r="G2634" s="46">
        <f t="shared" si="113"/>
        <v>17.932855059514058</v>
      </c>
      <c r="H2634" s="47">
        <f>_xlfn.XLOOKUP(Curso[[#This Row],[Tempo Progr Acum]],Controle[Tempo Esperado Acum],Controle[Data corrida],,1,1)</f>
        <v>44912</v>
      </c>
      <c r="I2634" s="44"/>
      <c r="J2634" s="48">
        <f ca="1">IF(Curso[[#This Row],[Data Prevista]]&gt;TODAY(),0,IF(Curso[[#This Row],[Data Prevista]]=TODAY(),3,2))</f>
        <v>0</v>
      </c>
      <c r="K2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4" s="53" t="str">
        <f>IF((Curso[[#This Row],[Estudado]]-7)&lt;$H$2,"",Curso[[#This Row],[Estudado]]-7)</f>
        <v/>
      </c>
      <c r="M2634" s="53" t="str">
        <f>IF((Curso[[#This Row],[Estudado]]-15)&lt;$H$2,"",Curso[[#This Row],[Estudado]]-15)</f>
        <v/>
      </c>
      <c r="N2634" s="53" t="str">
        <f>IF((Curso[[#This Row],[Estudado]]-30)&lt;$H$2,"",Curso[[#This Row],[Estudado]]-30)</f>
        <v/>
      </c>
      <c r="O2634" s="53" t="str">
        <f>IF((Curso[[#This Row],[Estudado]]-60)&lt;$H$2,"",Curso[[#This Row],[Estudado]]-60)</f>
        <v/>
      </c>
      <c r="P2634" s="53" t="str">
        <f>IF((Curso[[#This Row],[Estudado]]-120)&lt;$H$2,"",Curso[[#This Row],[Estudado]]-120)</f>
        <v/>
      </c>
      <c r="Q2634" s="48"/>
    </row>
    <row r="2635" spans="1:17" x14ac:dyDescent="0.25">
      <c r="A2635" s="44">
        <f t="shared" si="114"/>
        <v>2634</v>
      </c>
      <c r="B2635" s="44" t="s">
        <v>1560</v>
      </c>
      <c r="C2635" s="44" t="s">
        <v>1721</v>
      </c>
      <c r="D2635" s="45">
        <v>2.8240740740740739E-3</v>
      </c>
      <c r="E2635" s="44"/>
      <c r="F2635" s="45">
        <f>Curso[[#This Row],[Tempo]]*$AG$4</f>
        <v>5.600696096604389E-3</v>
      </c>
      <c r="G2635" s="46">
        <f t="shared" si="113"/>
        <v>17.938455755610661</v>
      </c>
      <c r="H2635" s="47">
        <f>_xlfn.XLOOKUP(Curso[[#This Row],[Tempo Progr Acum]],Controle[Tempo Esperado Acum],Controle[Data corrida],,1,1)</f>
        <v>44914</v>
      </c>
      <c r="I2635" s="44"/>
      <c r="J2635" s="48">
        <f ca="1">IF(Curso[[#This Row],[Data Prevista]]&gt;TODAY(),0,IF(Curso[[#This Row],[Data Prevista]]=TODAY(),3,2))</f>
        <v>0</v>
      </c>
      <c r="K2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5" s="53" t="str">
        <f>IF((Curso[[#This Row],[Estudado]]-7)&lt;$H$2,"",Curso[[#This Row],[Estudado]]-7)</f>
        <v/>
      </c>
      <c r="M2635" s="53" t="str">
        <f>IF((Curso[[#This Row],[Estudado]]-15)&lt;$H$2,"",Curso[[#This Row],[Estudado]]-15)</f>
        <v/>
      </c>
      <c r="N2635" s="53" t="str">
        <f>IF((Curso[[#This Row],[Estudado]]-30)&lt;$H$2,"",Curso[[#This Row],[Estudado]]-30)</f>
        <v/>
      </c>
      <c r="O2635" s="53" t="str">
        <f>IF((Curso[[#This Row],[Estudado]]-60)&lt;$H$2,"",Curso[[#This Row],[Estudado]]-60)</f>
        <v/>
      </c>
      <c r="P2635" s="53" t="str">
        <f>IF((Curso[[#This Row],[Estudado]]-120)&lt;$H$2,"",Curso[[#This Row],[Estudado]]-120)</f>
        <v/>
      </c>
      <c r="Q2635" s="48"/>
    </row>
    <row r="2636" spans="1:17" x14ac:dyDescent="0.25">
      <c r="A2636" s="44">
        <f t="shared" si="114"/>
        <v>2635</v>
      </c>
      <c r="B2636" s="44" t="s">
        <v>1560</v>
      </c>
      <c r="C2636" s="44" t="s">
        <v>1722</v>
      </c>
      <c r="D2636" s="45">
        <v>1.7013888888888892E-3</v>
      </c>
      <c r="E2636" s="44"/>
      <c r="F2636" s="45">
        <f>Curso[[#This Row],[Tempo]]*$AG$4</f>
        <v>3.3741898614788744E-3</v>
      </c>
      <c r="G2636" s="46">
        <f t="shared" si="113"/>
        <v>17.94182994547214</v>
      </c>
      <c r="H2636" s="47">
        <f>_xlfn.XLOOKUP(Curso[[#This Row],[Tempo Progr Acum]],Controle[Tempo Esperado Acum],Controle[Data corrida],,1,1)</f>
        <v>44914</v>
      </c>
      <c r="I2636" s="44"/>
      <c r="J2636" s="48">
        <f ca="1">IF(Curso[[#This Row],[Data Prevista]]&gt;TODAY(),0,IF(Curso[[#This Row],[Data Prevista]]=TODAY(),3,2))</f>
        <v>0</v>
      </c>
      <c r="K2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6" s="53" t="str">
        <f>IF((Curso[[#This Row],[Estudado]]-7)&lt;$H$2,"",Curso[[#This Row],[Estudado]]-7)</f>
        <v/>
      </c>
      <c r="M2636" s="53" t="str">
        <f>IF((Curso[[#This Row],[Estudado]]-15)&lt;$H$2,"",Curso[[#This Row],[Estudado]]-15)</f>
        <v/>
      </c>
      <c r="N2636" s="53" t="str">
        <f>IF((Curso[[#This Row],[Estudado]]-30)&lt;$H$2,"",Curso[[#This Row],[Estudado]]-30)</f>
        <v/>
      </c>
      <c r="O2636" s="53" t="str">
        <f>IF((Curso[[#This Row],[Estudado]]-60)&lt;$H$2,"",Curso[[#This Row],[Estudado]]-60)</f>
        <v/>
      </c>
      <c r="P2636" s="53" t="str">
        <f>IF((Curso[[#This Row],[Estudado]]-120)&lt;$H$2,"",Curso[[#This Row],[Estudado]]-120)</f>
        <v/>
      </c>
      <c r="Q2636" s="48"/>
    </row>
    <row r="2637" spans="1:17" x14ac:dyDescent="0.25">
      <c r="A2637" s="44">
        <f t="shared" si="114"/>
        <v>2636</v>
      </c>
      <c r="B2637" s="44" t="s">
        <v>1560</v>
      </c>
      <c r="C2637" s="44" t="s">
        <v>1723</v>
      </c>
      <c r="D2637" s="45">
        <v>3.9467592592592592E-3</v>
      </c>
      <c r="E2637" s="44"/>
      <c r="F2637" s="45">
        <f>Curso[[#This Row],[Tempo]]*$AG$4</f>
        <v>7.8272023317299041E-3</v>
      </c>
      <c r="G2637" s="46">
        <f t="shared" si="113"/>
        <v>17.949657147803869</v>
      </c>
      <c r="H2637" s="47">
        <f>_xlfn.XLOOKUP(Curso[[#This Row],[Tempo Progr Acum]],Controle[Tempo Esperado Acum],Controle[Data corrida],,1,1)</f>
        <v>44914</v>
      </c>
      <c r="I2637" s="44"/>
      <c r="J2637" s="48">
        <f ca="1">IF(Curso[[#This Row],[Data Prevista]]&gt;TODAY(),0,IF(Curso[[#This Row],[Data Prevista]]=TODAY(),3,2))</f>
        <v>0</v>
      </c>
      <c r="K2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7" s="53" t="str">
        <f>IF((Curso[[#This Row],[Estudado]]-7)&lt;$H$2,"",Curso[[#This Row],[Estudado]]-7)</f>
        <v/>
      </c>
      <c r="M2637" s="53" t="str">
        <f>IF((Curso[[#This Row],[Estudado]]-15)&lt;$H$2,"",Curso[[#This Row],[Estudado]]-15)</f>
        <v/>
      </c>
      <c r="N2637" s="53" t="str">
        <f>IF((Curso[[#This Row],[Estudado]]-30)&lt;$H$2,"",Curso[[#This Row],[Estudado]]-30)</f>
        <v/>
      </c>
      <c r="O2637" s="53" t="str">
        <f>IF((Curso[[#This Row],[Estudado]]-60)&lt;$H$2,"",Curso[[#This Row],[Estudado]]-60)</f>
        <v/>
      </c>
      <c r="P2637" s="53" t="str">
        <f>IF((Curso[[#This Row],[Estudado]]-120)&lt;$H$2,"",Curso[[#This Row],[Estudado]]-120)</f>
        <v/>
      </c>
      <c r="Q2637" s="48"/>
    </row>
    <row r="2638" spans="1:17" x14ac:dyDescent="0.25">
      <c r="A2638" s="44">
        <f t="shared" si="114"/>
        <v>2637</v>
      </c>
      <c r="B2638" s="44" t="s">
        <v>1560</v>
      </c>
      <c r="C2638" s="44" t="s">
        <v>1724</v>
      </c>
      <c r="D2638" s="45">
        <v>4.4560185185185189E-3</v>
      </c>
      <c r="E2638" s="44"/>
      <c r="F2638" s="45">
        <f>Curso[[#This Row],[Tempo]]*$AG$4</f>
        <v>8.8371639229208616E-3</v>
      </c>
      <c r="G2638" s="46">
        <f t="shared" si="113"/>
        <v>17.958494311726788</v>
      </c>
      <c r="H2638" s="47">
        <f>_xlfn.XLOOKUP(Curso[[#This Row],[Tempo Progr Acum]],Controle[Tempo Esperado Acum],Controle[Data corrida],,1,1)</f>
        <v>44914</v>
      </c>
      <c r="I2638" s="44"/>
      <c r="J2638" s="48">
        <f ca="1">IF(Curso[[#This Row],[Data Prevista]]&gt;TODAY(),0,IF(Curso[[#This Row],[Data Prevista]]=TODAY(),3,2))</f>
        <v>0</v>
      </c>
      <c r="K2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8" s="53" t="str">
        <f>IF((Curso[[#This Row],[Estudado]]-7)&lt;$H$2,"",Curso[[#This Row],[Estudado]]-7)</f>
        <v/>
      </c>
      <c r="M2638" s="53" t="str">
        <f>IF((Curso[[#This Row],[Estudado]]-15)&lt;$H$2,"",Curso[[#This Row],[Estudado]]-15)</f>
        <v/>
      </c>
      <c r="N2638" s="53" t="str">
        <f>IF((Curso[[#This Row],[Estudado]]-30)&lt;$H$2,"",Curso[[#This Row],[Estudado]]-30)</f>
        <v/>
      </c>
      <c r="O2638" s="53" t="str">
        <f>IF((Curso[[#This Row],[Estudado]]-60)&lt;$H$2,"",Curso[[#This Row],[Estudado]]-60)</f>
        <v/>
      </c>
      <c r="P2638" s="53" t="str">
        <f>IF((Curso[[#This Row],[Estudado]]-120)&lt;$H$2,"",Curso[[#This Row],[Estudado]]-120)</f>
        <v/>
      </c>
      <c r="Q2638" s="48"/>
    </row>
    <row r="2639" spans="1:17" x14ac:dyDescent="0.25">
      <c r="A2639" s="44">
        <f t="shared" si="114"/>
        <v>2638</v>
      </c>
      <c r="B2639" s="44" t="s">
        <v>1560</v>
      </c>
      <c r="C2639" s="44" t="s">
        <v>1725</v>
      </c>
      <c r="D2639" s="45">
        <v>5.4282407407407404E-3</v>
      </c>
      <c r="E2639" s="44"/>
      <c r="F2639" s="45">
        <f>Curso[[#This Row],[Tempo]]*$AG$4</f>
        <v>1.0765272415194501E-2</v>
      </c>
      <c r="G2639" s="46">
        <f t="shared" si="113"/>
        <v>17.969259584141984</v>
      </c>
      <c r="H2639" s="47">
        <f>_xlfn.XLOOKUP(Curso[[#This Row],[Tempo Progr Acum]],Controle[Tempo Esperado Acum],Controle[Data corrida],,1,1)</f>
        <v>44914</v>
      </c>
      <c r="I2639" s="44"/>
      <c r="J2639" s="48">
        <f ca="1">IF(Curso[[#This Row],[Data Prevista]]&gt;TODAY(),0,IF(Curso[[#This Row],[Data Prevista]]=TODAY(),3,2))</f>
        <v>0</v>
      </c>
      <c r="K2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9" s="53" t="str">
        <f>IF((Curso[[#This Row],[Estudado]]-7)&lt;$H$2,"",Curso[[#This Row],[Estudado]]-7)</f>
        <v/>
      </c>
      <c r="M2639" s="53" t="str">
        <f>IF((Curso[[#This Row],[Estudado]]-15)&lt;$H$2,"",Curso[[#This Row],[Estudado]]-15)</f>
        <v/>
      </c>
      <c r="N2639" s="53" t="str">
        <f>IF((Curso[[#This Row],[Estudado]]-30)&lt;$H$2,"",Curso[[#This Row],[Estudado]]-30)</f>
        <v/>
      </c>
      <c r="O2639" s="53" t="str">
        <f>IF((Curso[[#This Row],[Estudado]]-60)&lt;$H$2,"",Curso[[#This Row],[Estudado]]-60)</f>
        <v/>
      </c>
      <c r="P2639" s="53" t="str">
        <f>IF((Curso[[#This Row],[Estudado]]-120)&lt;$H$2,"",Curso[[#This Row],[Estudado]]-120)</f>
        <v/>
      </c>
      <c r="Q2639" s="48"/>
    </row>
    <row r="2640" spans="1:17" x14ac:dyDescent="0.25">
      <c r="A2640" s="44">
        <f t="shared" si="114"/>
        <v>2639</v>
      </c>
      <c r="B2640" s="44" t="s">
        <v>1560</v>
      </c>
      <c r="C2640" s="44" t="s">
        <v>1726</v>
      </c>
      <c r="D2640" s="45">
        <v>6.2037037037037043E-3</v>
      </c>
      <c r="E2640" s="44"/>
      <c r="F2640" s="45">
        <f>Curso[[#This Row],[Tempo]]*$AG$4</f>
        <v>1.2303168474508004E-2</v>
      </c>
      <c r="G2640" s="46">
        <f t="shared" si="113"/>
        <v>17.98156275261649</v>
      </c>
      <c r="H2640" s="47">
        <f>_xlfn.XLOOKUP(Curso[[#This Row],[Tempo Progr Acum]],Controle[Tempo Esperado Acum],Controle[Data corrida],,1,1)</f>
        <v>44914</v>
      </c>
      <c r="I2640" s="44"/>
      <c r="J2640" s="48">
        <f ca="1">IF(Curso[[#This Row],[Data Prevista]]&gt;TODAY(),0,IF(Curso[[#This Row],[Data Prevista]]=TODAY(),3,2))</f>
        <v>0</v>
      </c>
      <c r="K2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0" s="53" t="str">
        <f>IF((Curso[[#This Row],[Estudado]]-7)&lt;$H$2,"",Curso[[#This Row],[Estudado]]-7)</f>
        <v/>
      </c>
      <c r="M2640" s="53" t="str">
        <f>IF((Curso[[#This Row],[Estudado]]-15)&lt;$H$2,"",Curso[[#This Row],[Estudado]]-15)</f>
        <v/>
      </c>
      <c r="N2640" s="53" t="str">
        <f>IF((Curso[[#This Row],[Estudado]]-30)&lt;$H$2,"",Curso[[#This Row],[Estudado]]-30)</f>
        <v/>
      </c>
      <c r="O2640" s="53" t="str">
        <f>IF((Curso[[#This Row],[Estudado]]-60)&lt;$H$2,"",Curso[[#This Row],[Estudado]]-60)</f>
        <v/>
      </c>
      <c r="P2640" s="53" t="str">
        <f>IF((Curso[[#This Row],[Estudado]]-120)&lt;$H$2,"",Curso[[#This Row],[Estudado]]-120)</f>
        <v/>
      </c>
      <c r="Q2640" s="48"/>
    </row>
    <row r="2641" spans="1:17" x14ac:dyDescent="0.25">
      <c r="A2641" s="44">
        <f t="shared" si="114"/>
        <v>2640</v>
      </c>
      <c r="B2641" s="44" t="s">
        <v>1560</v>
      </c>
      <c r="C2641" s="44" t="s">
        <v>1727</v>
      </c>
      <c r="D2641" s="45">
        <v>3.6805555555555554E-3</v>
      </c>
      <c r="E2641" s="44"/>
      <c r="F2641" s="45">
        <f>Curso[[#This Row],[Tempo]]*$AG$4</f>
        <v>7.29926786360736E-3</v>
      </c>
      <c r="G2641" s="46">
        <f t="shared" si="113"/>
        <v>17.988862020480099</v>
      </c>
      <c r="H2641" s="47">
        <f>_xlfn.XLOOKUP(Curso[[#This Row],[Tempo Progr Acum]],Controle[Tempo Esperado Acum],Controle[Data corrida],,1,1)</f>
        <v>44914</v>
      </c>
      <c r="I2641" s="44"/>
      <c r="J2641" s="48">
        <f ca="1">IF(Curso[[#This Row],[Data Prevista]]&gt;TODAY(),0,IF(Curso[[#This Row],[Data Prevista]]=TODAY(),3,2))</f>
        <v>0</v>
      </c>
      <c r="K2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1" s="53" t="str">
        <f>IF((Curso[[#This Row],[Estudado]]-7)&lt;$H$2,"",Curso[[#This Row],[Estudado]]-7)</f>
        <v/>
      </c>
      <c r="M2641" s="53" t="str">
        <f>IF((Curso[[#This Row],[Estudado]]-15)&lt;$H$2,"",Curso[[#This Row],[Estudado]]-15)</f>
        <v/>
      </c>
      <c r="N2641" s="53" t="str">
        <f>IF((Curso[[#This Row],[Estudado]]-30)&lt;$H$2,"",Curso[[#This Row],[Estudado]]-30)</f>
        <v/>
      </c>
      <c r="O2641" s="53" t="str">
        <f>IF((Curso[[#This Row],[Estudado]]-60)&lt;$H$2,"",Curso[[#This Row],[Estudado]]-60)</f>
        <v/>
      </c>
      <c r="P2641" s="53" t="str">
        <f>IF((Curso[[#This Row],[Estudado]]-120)&lt;$H$2,"",Curso[[#This Row],[Estudado]]-120)</f>
        <v/>
      </c>
      <c r="Q2641" s="48"/>
    </row>
    <row r="2642" spans="1:17" x14ac:dyDescent="0.25">
      <c r="A2642" s="44">
        <f t="shared" si="114"/>
        <v>2641</v>
      </c>
      <c r="B2642" s="44" t="s">
        <v>1560</v>
      </c>
      <c r="C2642" s="44" t="s">
        <v>1728</v>
      </c>
      <c r="D2642" s="45">
        <v>0</v>
      </c>
      <c r="E2642" s="44" t="s">
        <v>7</v>
      </c>
      <c r="F2642" s="45">
        <f>Curso[[#This Row],[Tempo]]*$AG$4</f>
        <v>0</v>
      </c>
      <c r="G2642" s="46">
        <f t="shared" si="113"/>
        <v>17.988862020480099</v>
      </c>
      <c r="H2642" s="47">
        <f>_xlfn.XLOOKUP(Curso[[#This Row],[Tempo Progr Acum]],Controle[Tempo Esperado Acum],Controle[Data corrida],,1,1)</f>
        <v>44914</v>
      </c>
      <c r="I2642" s="44"/>
      <c r="J2642" s="48">
        <f ca="1">IF(Curso[[#This Row],[Data Prevista]]&gt;TODAY(),0,IF(Curso[[#This Row],[Data Prevista]]=TODAY(),3,2))</f>
        <v>0</v>
      </c>
      <c r="K2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2" s="53" t="str">
        <f>IF((Curso[[#This Row],[Estudado]]-7)&lt;$H$2,"",Curso[[#This Row],[Estudado]]-7)</f>
        <v/>
      </c>
      <c r="M2642" s="53" t="str">
        <f>IF((Curso[[#This Row],[Estudado]]-15)&lt;$H$2,"",Curso[[#This Row],[Estudado]]-15)</f>
        <v/>
      </c>
      <c r="N2642" s="53" t="str">
        <f>IF((Curso[[#This Row],[Estudado]]-30)&lt;$H$2,"",Curso[[#This Row],[Estudado]]-30)</f>
        <v/>
      </c>
      <c r="O2642" s="53" t="str">
        <f>IF((Curso[[#This Row],[Estudado]]-60)&lt;$H$2,"",Curso[[#This Row],[Estudado]]-60)</f>
        <v/>
      </c>
      <c r="P2642" s="53" t="str">
        <f>IF((Curso[[#This Row],[Estudado]]-120)&lt;$H$2,"",Curso[[#This Row],[Estudado]]-120)</f>
        <v/>
      </c>
      <c r="Q2642" s="48"/>
    </row>
    <row r="2643" spans="1:17" x14ac:dyDescent="0.25">
      <c r="A2643" s="44">
        <f t="shared" si="114"/>
        <v>2642</v>
      </c>
      <c r="B2643" s="44" t="s">
        <v>1560</v>
      </c>
      <c r="C2643" s="44" t="s">
        <v>1729</v>
      </c>
      <c r="D2643" s="45">
        <v>2.488425925925926E-3</v>
      </c>
      <c r="E2643" s="44"/>
      <c r="F2643" s="45">
        <f>Curso[[#This Row],[Tempo]]*$AG$4</f>
        <v>4.9350395933194418E-3</v>
      </c>
      <c r="G2643" s="46">
        <f t="shared" si="113"/>
        <v>17.993797060073419</v>
      </c>
      <c r="H2643" s="47">
        <f>_xlfn.XLOOKUP(Curso[[#This Row],[Tempo Progr Acum]],Controle[Tempo Esperado Acum],Controle[Data corrida],,1,1)</f>
        <v>44914</v>
      </c>
      <c r="I2643" s="44"/>
      <c r="J2643" s="48">
        <f ca="1">IF(Curso[[#This Row],[Data Prevista]]&gt;TODAY(),0,IF(Curso[[#This Row],[Data Prevista]]=TODAY(),3,2))</f>
        <v>0</v>
      </c>
      <c r="K2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3" s="53" t="str">
        <f>IF((Curso[[#This Row],[Estudado]]-7)&lt;$H$2,"",Curso[[#This Row],[Estudado]]-7)</f>
        <v/>
      </c>
      <c r="M2643" s="53" t="str">
        <f>IF((Curso[[#This Row],[Estudado]]-15)&lt;$H$2,"",Curso[[#This Row],[Estudado]]-15)</f>
        <v/>
      </c>
      <c r="N2643" s="53" t="str">
        <f>IF((Curso[[#This Row],[Estudado]]-30)&lt;$H$2,"",Curso[[#This Row],[Estudado]]-30)</f>
        <v/>
      </c>
      <c r="O2643" s="53" t="str">
        <f>IF((Curso[[#This Row],[Estudado]]-60)&lt;$H$2,"",Curso[[#This Row],[Estudado]]-60)</f>
        <v/>
      </c>
      <c r="P2643" s="53" t="str">
        <f>IF((Curso[[#This Row],[Estudado]]-120)&lt;$H$2,"",Curso[[#This Row],[Estudado]]-120)</f>
        <v/>
      </c>
      <c r="Q2643" s="48"/>
    </row>
    <row r="2644" spans="1:17" x14ac:dyDescent="0.25">
      <c r="A2644" s="44">
        <f t="shared" si="114"/>
        <v>2643</v>
      </c>
      <c r="B2644" s="44" t="s">
        <v>1560</v>
      </c>
      <c r="C2644" s="44" t="s">
        <v>1730</v>
      </c>
      <c r="D2644" s="45">
        <v>4.3287037037037035E-3</v>
      </c>
      <c r="E2644" s="44"/>
      <c r="F2644" s="45">
        <f>Curso[[#This Row],[Tempo]]*$AG$4</f>
        <v>8.5846735251231213E-3</v>
      </c>
      <c r="G2644" s="46">
        <f t="shared" si="113"/>
        <v>18.002381733598543</v>
      </c>
      <c r="H2644" s="47">
        <f>_xlfn.XLOOKUP(Curso[[#This Row],[Tempo Progr Acum]],Controle[Tempo Esperado Acum],Controle[Data corrida],,1,1)</f>
        <v>44914</v>
      </c>
      <c r="I2644" s="44"/>
      <c r="J2644" s="48">
        <f ca="1">IF(Curso[[#This Row],[Data Prevista]]&gt;TODAY(),0,IF(Curso[[#This Row],[Data Prevista]]=TODAY(),3,2))</f>
        <v>0</v>
      </c>
      <c r="K2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4" s="53" t="str">
        <f>IF((Curso[[#This Row],[Estudado]]-7)&lt;$H$2,"",Curso[[#This Row],[Estudado]]-7)</f>
        <v/>
      </c>
      <c r="M2644" s="53" t="str">
        <f>IF((Curso[[#This Row],[Estudado]]-15)&lt;$H$2,"",Curso[[#This Row],[Estudado]]-15)</f>
        <v/>
      </c>
      <c r="N2644" s="53" t="str">
        <f>IF((Curso[[#This Row],[Estudado]]-30)&lt;$H$2,"",Curso[[#This Row],[Estudado]]-30)</f>
        <v/>
      </c>
      <c r="O2644" s="53" t="str">
        <f>IF((Curso[[#This Row],[Estudado]]-60)&lt;$H$2,"",Curso[[#This Row],[Estudado]]-60)</f>
        <v/>
      </c>
      <c r="P2644" s="53" t="str">
        <f>IF((Curso[[#This Row],[Estudado]]-120)&lt;$H$2,"",Curso[[#This Row],[Estudado]]-120)</f>
        <v/>
      </c>
      <c r="Q2644" s="48"/>
    </row>
    <row r="2645" spans="1:17" x14ac:dyDescent="0.25">
      <c r="A2645" s="44">
        <f t="shared" si="114"/>
        <v>2644</v>
      </c>
      <c r="B2645" s="44" t="s">
        <v>1560</v>
      </c>
      <c r="C2645" s="44" t="s">
        <v>1731</v>
      </c>
      <c r="D2645" s="45">
        <v>4.7916666666666672E-3</v>
      </c>
      <c r="E2645" s="44"/>
      <c r="F2645" s="45">
        <f>Curso[[#This Row],[Tempo]]*$AG$4</f>
        <v>9.5028204262058089E-3</v>
      </c>
      <c r="G2645" s="46">
        <f t="shared" si="113"/>
        <v>18.01188455402475</v>
      </c>
      <c r="H2645" s="47">
        <f>_xlfn.XLOOKUP(Curso[[#This Row],[Tempo Progr Acum]],Controle[Tempo Esperado Acum],Controle[Data corrida],,1,1)</f>
        <v>44914</v>
      </c>
      <c r="I2645" s="44"/>
      <c r="J2645" s="48">
        <f ca="1">IF(Curso[[#This Row],[Data Prevista]]&gt;TODAY(),0,IF(Curso[[#This Row],[Data Prevista]]=TODAY(),3,2))</f>
        <v>0</v>
      </c>
      <c r="K2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5" s="53" t="str">
        <f>IF((Curso[[#This Row],[Estudado]]-7)&lt;$H$2,"",Curso[[#This Row],[Estudado]]-7)</f>
        <v/>
      </c>
      <c r="M2645" s="53" t="str">
        <f>IF((Curso[[#This Row],[Estudado]]-15)&lt;$H$2,"",Curso[[#This Row],[Estudado]]-15)</f>
        <v/>
      </c>
      <c r="N2645" s="53" t="str">
        <f>IF((Curso[[#This Row],[Estudado]]-30)&lt;$H$2,"",Curso[[#This Row],[Estudado]]-30)</f>
        <v/>
      </c>
      <c r="O2645" s="53" t="str">
        <f>IF((Curso[[#This Row],[Estudado]]-60)&lt;$H$2,"",Curso[[#This Row],[Estudado]]-60)</f>
        <v/>
      </c>
      <c r="P2645" s="53" t="str">
        <f>IF((Curso[[#This Row],[Estudado]]-120)&lt;$H$2,"",Curso[[#This Row],[Estudado]]-120)</f>
        <v/>
      </c>
      <c r="Q2645" s="48"/>
    </row>
    <row r="2646" spans="1:17" x14ac:dyDescent="0.25">
      <c r="A2646" s="44">
        <f t="shared" si="114"/>
        <v>2645</v>
      </c>
      <c r="B2646" s="44" t="s">
        <v>1560</v>
      </c>
      <c r="C2646" s="44" t="s">
        <v>1732</v>
      </c>
      <c r="D2646" s="45">
        <v>3.8310185185185183E-3</v>
      </c>
      <c r="E2646" s="44"/>
      <c r="F2646" s="45">
        <f>Curso[[#This Row],[Tempo]]*$AG$4</f>
        <v>7.5976656064592326E-3</v>
      </c>
      <c r="G2646" s="46">
        <f t="shared" si="113"/>
        <v>18.019482219631207</v>
      </c>
      <c r="H2646" s="47">
        <f>_xlfn.XLOOKUP(Curso[[#This Row],[Tempo Progr Acum]],Controle[Tempo Esperado Acum],Controle[Data corrida],,1,1)</f>
        <v>44914</v>
      </c>
      <c r="I2646" s="44"/>
      <c r="J2646" s="48">
        <f ca="1">IF(Curso[[#This Row],[Data Prevista]]&gt;TODAY(),0,IF(Curso[[#This Row],[Data Prevista]]=TODAY(),3,2))</f>
        <v>0</v>
      </c>
      <c r="K2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6" s="53" t="str">
        <f>IF((Curso[[#This Row],[Estudado]]-7)&lt;$H$2,"",Curso[[#This Row],[Estudado]]-7)</f>
        <v/>
      </c>
      <c r="M2646" s="53" t="str">
        <f>IF((Curso[[#This Row],[Estudado]]-15)&lt;$H$2,"",Curso[[#This Row],[Estudado]]-15)</f>
        <v/>
      </c>
      <c r="N2646" s="53" t="str">
        <f>IF((Curso[[#This Row],[Estudado]]-30)&lt;$H$2,"",Curso[[#This Row],[Estudado]]-30)</f>
        <v/>
      </c>
      <c r="O2646" s="53" t="str">
        <f>IF((Curso[[#This Row],[Estudado]]-60)&lt;$H$2,"",Curso[[#This Row],[Estudado]]-60)</f>
        <v/>
      </c>
      <c r="P2646" s="53" t="str">
        <f>IF((Curso[[#This Row],[Estudado]]-120)&lt;$H$2,"",Curso[[#This Row],[Estudado]]-120)</f>
        <v/>
      </c>
      <c r="Q2646" s="48"/>
    </row>
    <row r="2647" spans="1:17" x14ac:dyDescent="0.25">
      <c r="A2647" s="44">
        <f t="shared" si="114"/>
        <v>2646</v>
      </c>
      <c r="B2647" s="44" t="s">
        <v>1560</v>
      </c>
      <c r="C2647" s="44" t="s">
        <v>1733</v>
      </c>
      <c r="D2647" s="45">
        <v>4.108796296296297E-3</v>
      </c>
      <c r="E2647" s="44"/>
      <c r="F2647" s="45">
        <f>Curso[[#This Row],[Tempo]]*$AG$4</f>
        <v>8.1485537471088464E-3</v>
      </c>
      <c r="G2647" s="46">
        <f t="shared" si="113"/>
        <v>18.027630773378316</v>
      </c>
      <c r="H2647" s="47">
        <f>_xlfn.XLOOKUP(Curso[[#This Row],[Tempo Progr Acum]],Controle[Tempo Esperado Acum],Controle[Data corrida],,1,1)</f>
        <v>44915</v>
      </c>
      <c r="I2647" s="44"/>
      <c r="J2647" s="48">
        <f ca="1">IF(Curso[[#This Row],[Data Prevista]]&gt;TODAY(),0,IF(Curso[[#This Row],[Data Prevista]]=TODAY(),3,2))</f>
        <v>0</v>
      </c>
      <c r="K2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7" s="53" t="str">
        <f>IF((Curso[[#This Row],[Estudado]]-7)&lt;$H$2,"",Curso[[#This Row],[Estudado]]-7)</f>
        <v/>
      </c>
      <c r="M2647" s="53" t="str">
        <f>IF((Curso[[#This Row],[Estudado]]-15)&lt;$H$2,"",Curso[[#This Row],[Estudado]]-15)</f>
        <v/>
      </c>
      <c r="N2647" s="53" t="str">
        <f>IF((Curso[[#This Row],[Estudado]]-30)&lt;$H$2,"",Curso[[#This Row],[Estudado]]-30)</f>
        <v/>
      </c>
      <c r="O2647" s="53" t="str">
        <f>IF((Curso[[#This Row],[Estudado]]-60)&lt;$H$2,"",Curso[[#This Row],[Estudado]]-60)</f>
        <v/>
      </c>
      <c r="P2647" s="53" t="str">
        <f>IF((Curso[[#This Row],[Estudado]]-120)&lt;$H$2,"",Curso[[#This Row],[Estudado]]-120)</f>
        <v/>
      </c>
      <c r="Q2647" s="48"/>
    </row>
    <row r="2648" spans="1:17" x14ac:dyDescent="0.25">
      <c r="A2648" s="44">
        <f t="shared" si="114"/>
        <v>2647</v>
      </c>
      <c r="B2648" s="44" t="s">
        <v>1560</v>
      </c>
      <c r="C2648" s="44" t="s">
        <v>1734</v>
      </c>
      <c r="D2648" s="45">
        <v>4.1319444444444442E-3</v>
      </c>
      <c r="E2648" s="44"/>
      <c r="F2648" s="45">
        <f>Curso[[#This Row],[Tempo]]*$AG$4</f>
        <v>8.1944610921629787E-3</v>
      </c>
      <c r="G2648" s="46">
        <f t="shared" si="113"/>
        <v>18.035825234470479</v>
      </c>
      <c r="H2648" s="47">
        <f>_xlfn.XLOOKUP(Curso[[#This Row],[Tempo Progr Acum]],Controle[Tempo Esperado Acum],Controle[Data corrida],,1,1)</f>
        <v>44915</v>
      </c>
      <c r="I2648" s="44"/>
      <c r="J2648" s="48">
        <f ca="1">IF(Curso[[#This Row],[Data Prevista]]&gt;TODAY(),0,IF(Curso[[#This Row],[Data Prevista]]=TODAY(),3,2))</f>
        <v>0</v>
      </c>
      <c r="K2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8" s="53" t="str">
        <f>IF((Curso[[#This Row],[Estudado]]-7)&lt;$H$2,"",Curso[[#This Row],[Estudado]]-7)</f>
        <v/>
      </c>
      <c r="M2648" s="53" t="str">
        <f>IF((Curso[[#This Row],[Estudado]]-15)&lt;$H$2,"",Curso[[#This Row],[Estudado]]-15)</f>
        <v/>
      </c>
      <c r="N2648" s="53" t="str">
        <f>IF((Curso[[#This Row],[Estudado]]-30)&lt;$H$2,"",Curso[[#This Row],[Estudado]]-30)</f>
        <v/>
      </c>
      <c r="O2648" s="53" t="str">
        <f>IF((Curso[[#This Row],[Estudado]]-60)&lt;$H$2,"",Curso[[#This Row],[Estudado]]-60)</f>
        <v/>
      </c>
      <c r="P2648" s="53" t="str">
        <f>IF((Curso[[#This Row],[Estudado]]-120)&lt;$H$2,"",Curso[[#This Row],[Estudado]]-120)</f>
        <v/>
      </c>
      <c r="Q2648" s="48"/>
    </row>
    <row r="2649" spans="1:17" x14ac:dyDescent="0.25">
      <c r="A2649" s="44">
        <f t="shared" si="114"/>
        <v>2648</v>
      </c>
      <c r="B2649" s="44" t="s">
        <v>1560</v>
      </c>
      <c r="C2649" s="44" t="s">
        <v>1735</v>
      </c>
      <c r="D2649" s="45">
        <v>3.4953703703703705E-3</v>
      </c>
      <c r="E2649" s="44"/>
      <c r="F2649" s="45">
        <f>Curso[[#This Row],[Tempo]]*$AG$4</f>
        <v>6.9320091031742853E-3</v>
      </c>
      <c r="G2649" s="46">
        <f t="shared" si="113"/>
        <v>18.042757243573654</v>
      </c>
      <c r="H2649" s="47">
        <f>_xlfn.XLOOKUP(Curso[[#This Row],[Tempo Progr Acum]],Controle[Tempo Esperado Acum],Controle[Data corrida],,1,1)</f>
        <v>44915</v>
      </c>
      <c r="I2649" s="44"/>
      <c r="J2649" s="48">
        <f ca="1">IF(Curso[[#This Row],[Data Prevista]]&gt;TODAY(),0,IF(Curso[[#This Row],[Data Prevista]]=TODAY(),3,2))</f>
        <v>0</v>
      </c>
      <c r="K2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9" s="53" t="str">
        <f>IF((Curso[[#This Row],[Estudado]]-7)&lt;$H$2,"",Curso[[#This Row],[Estudado]]-7)</f>
        <v/>
      </c>
      <c r="M2649" s="53" t="str">
        <f>IF((Curso[[#This Row],[Estudado]]-15)&lt;$H$2,"",Curso[[#This Row],[Estudado]]-15)</f>
        <v/>
      </c>
      <c r="N2649" s="53" t="str">
        <f>IF((Curso[[#This Row],[Estudado]]-30)&lt;$H$2,"",Curso[[#This Row],[Estudado]]-30)</f>
        <v/>
      </c>
      <c r="O2649" s="53" t="str">
        <f>IF((Curso[[#This Row],[Estudado]]-60)&lt;$H$2,"",Curso[[#This Row],[Estudado]]-60)</f>
        <v/>
      </c>
      <c r="P2649" s="53" t="str">
        <f>IF((Curso[[#This Row],[Estudado]]-120)&lt;$H$2,"",Curso[[#This Row],[Estudado]]-120)</f>
        <v/>
      </c>
      <c r="Q2649" s="48"/>
    </row>
    <row r="2650" spans="1:17" x14ac:dyDescent="0.25">
      <c r="A2650" s="44">
        <f t="shared" si="114"/>
        <v>2649</v>
      </c>
      <c r="B2650" s="44" t="s">
        <v>1560</v>
      </c>
      <c r="C2650" s="44" t="s">
        <v>1736</v>
      </c>
      <c r="D2650" s="45">
        <v>5.3587962962962964E-3</v>
      </c>
      <c r="E2650" s="44"/>
      <c r="F2650" s="45">
        <f>Curso[[#This Row],[Tempo]]*$AG$4</f>
        <v>1.0627550380032099E-2</v>
      </c>
      <c r="G2650" s="46">
        <f t="shared" si="113"/>
        <v>18.053384793953686</v>
      </c>
      <c r="H2650" s="47">
        <f>_xlfn.XLOOKUP(Curso[[#This Row],[Tempo Progr Acum]],Controle[Tempo Esperado Acum],Controle[Data corrida],,1,1)</f>
        <v>44915</v>
      </c>
      <c r="I2650" s="44"/>
      <c r="J2650" s="48">
        <f ca="1">IF(Curso[[#This Row],[Data Prevista]]&gt;TODAY(),0,IF(Curso[[#This Row],[Data Prevista]]=TODAY(),3,2))</f>
        <v>0</v>
      </c>
      <c r="K2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0" s="53" t="str">
        <f>IF((Curso[[#This Row],[Estudado]]-7)&lt;$H$2,"",Curso[[#This Row],[Estudado]]-7)</f>
        <v/>
      </c>
      <c r="M2650" s="53" t="str">
        <f>IF((Curso[[#This Row],[Estudado]]-15)&lt;$H$2,"",Curso[[#This Row],[Estudado]]-15)</f>
        <v/>
      </c>
      <c r="N2650" s="53" t="str">
        <f>IF((Curso[[#This Row],[Estudado]]-30)&lt;$H$2,"",Curso[[#This Row],[Estudado]]-30)</f>
        <v/>
      </c>
      <c r="O2650" s="53" t="str">
        <f>IF((Curso[[#This Row],[Estudado]]-60)&lt;$H$2,"",Curso[[#This Row],[Estudado]]-60)</f>
        <v/>
      </c>
      <c r="P2650" s="53" t="str">
        <f>IF((Curso[[#This Row],[Estudado]]-120)&lt;$H$2,"",Curso[[#This Row],[Estudado]]-120)</f>
        <v/>
      </c>
      <c r="Q2650" s="48"/>
    </row>
    <row r="2651" spans="1:17" x14ac:dyDescent="0.25">
      <c r="A2651" s="44">
        <f t="shared" si="114"/>
        <v>2650</v>
      </c>
      <c r="B2651" s="44" t="s">
        <v>1560</v>
      </c>
      <c r="C2651" s="44" t="s">
        <v>1498</v>
      </c>
      <c r="D2651" s="45">
        <v>3.2291666666666666E-3</v>
      </c>
      <c r="E2651" s="44"/>
      <c r="F2651" s="45">
        <f>Curso[[#This Row],[Tempo]]*$AG$4</f>
        <v>6.4040746350517404E-3</v>
      </c>
      <c r="G2651" s="46">
        <f t="shared" si="113"/>
        <v>18.059788868588736</v>
      </c>
      <c r="H2651" s="47">
        <f>_xlfn.XLOOKUP(Curso[[#This Row],[Tempo Progr Acum]],Controle[Tempo Esperado Acum],Controle[Data corrida],,1,1)</f>
        <v>44915</v>
      </c>
      <c r="I2651" s="44"/>
      <c r="J2651" s="48">
        <f ca="1">IF(Curso[[#This Row],[Data Prevista]]&gt;TODAY(),0,IF(Curso[[#This Row],[Data Prevista]]=TODAY(),3,2))</f>
        <v>0</v>
      </c>
      <c r="K2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1" s="53" t="str">
        <f>IF((Curso[[#This Row],[Estudado]]-7)&lt;$H$2,"",Curso[[#This Row],[Estudado]]-7)</f>
        <v/>
      </c>
      <c r="M2651" s="53" t="str">
        <f>IF((Curso[[#This Row],[Estudado]]-15)&lt;$H$2,"",Curso[[#This Row],[Estudado]]-15)</f>
        <v/>
      </c>
      <c r="N2651" s="53" t="str">
        <f>IF((Curso[[#This Row],[Estudado]]-30)&lt;$H$2,"",Curso[[#This Row],[Estudado]]-30)</f>
        <v/>
      </c>
      <c r="O2651" s="53" t="str">
        <f>IF((Curso[[#This Row],[Estudado]]-60)&lt;$H$2,"",Curso[[#This Row],[Estudado]]-60)</f>
        <v/>
      </c>
      <c r="P2651" s="53" t="str">
        <f>IF((Curso[[#This Row],[Estudado]]-120)&lt;$H$2,"",Curso[[#This Row],[Estudado]]-120)</f>
        <v/>
      </c>
      <c r="Q2651" s="48"/>
    </row>
    <row r="2652" spans="1:17" x14ac:dyDescent="0.25">
      <c r="A2652" s="44">
        <f t="shared" si="114"/>
        <v>2651</v>
      </c>
      <c r="B2652" s="44" t="s">
        <v>1560</v>
      </c>
      <c r="C2652" s="44" t="s">
        <v>1737</v>
      </c>
      <c r="D2652" s="45">
        <v>0</v>
      </c>
      <c r="E2652" s="44" t="s">
        <v>7</v>
      </c>
      <c r="F2652" s="45">
        <f>Curso[[#This Row],[Tempo]]*$AG$4</f>
        <v>0</v>
      </c>
      <c r="G2652" s="46">
        <f t="shared" si="113"/>
        <v>18.059788868588736</v>
      </c>
      <c r="H2652" s="47">
        <f>_xlfn.XLOOKUP(Curso[[#This Row],[Tempo Progr Acum]],Controle[Tempo Esperado Acum],Controle[Data corrida],,1,1)</f>
        <v>44915</v>
      </c>
      <c r="I2652" s="44"/>
      <c r="J2652" s="48">
        <f ca="1">IF(Curso[[#This Row],[Data Prevista]]&gt;TODAY(),0,IF(Curso[[#This Row],[Data Prevista]]=TODAY(),3,2))</f>
        <v>0</v>
      </c>
      <c r="K2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2" s="53" t="str">
        <f>IF((Curso[[#This Row],[Estudado]]-7)&lt;$H$2,"",Curso[[#This Row],[Estudado]]-7)</f>
        <v/>
      </c>
      <c r="M2652" s="53" t="str">
        <f>IF((Curso[[#This Row],[Estudado]]-15)&lt;$H$2,"",Curso[[#This Row],[Estudado]]-15)</f>
        <v/>
      </c>
      <c r="N2652" s="53" t="str">
        <f>IF((Curso[[#This Row],[Estudado]]-30)&lt;$H$2,"",Curso[[#This Row],[Estudado]]-30)</f>
        <v/>
      </c>
      <c r="O2652" s="53" t="str">
        <f>IF((Curso[[#This Row],[Estudado]]-60)&lt;$H$2,"",Curso[[#This Row],[Estudado]]-60)</f>
        <v/>
      </c>
      <c r="P2652" s="53" t="str">
        <f>IF((Curso[[#This Row],[Estudado]]-120)&lt;$H$2,"",Curso[[#This Row],[Estudado]]-120)</f>
        <v/>
      </c>
      <c r="Q2652" s="48"/>
    </row>
    <row r="2653" spans="1:17" x14ac:dyDescent="0.25">
      <c r="A2653" s="44">
        <f t="shared" si="114"/>
        <v>2652</v>
      </c>
      <c r="B2653" s="44" t="s">
        <v>1560</v>
      </c>
      <c r="C2653" s="44" t="s">
        <v>70</v>
      </c>
      <c r="D2653" s="45">
        <v>0</v>
      </c>
      <c r="E2653" s="44" t="s">
        <v>7</v>
      </c>
      <c r="F2653" s="45">
        <f>Curso[[#This Row],[Tempo]]*$AG$4</f>
        <v>0</v>
      </c>
      <c r="G2653" s="46">
        <f t="shared" si="113"/>
        <v>18.059788868588736</v>
      </c>
      <c r="H2653" s="47">
        <f>_xlfn.XLOOKUP(Curso[[#This Row],[Tempo Progr Acum]],Controle[Tempo Esperado Acum],Controle[Data corrida],,1,1)</f>
        <v>44915</v>
      </c>
      <c r="I2653" s="44"/>
      <c r="J2653" s="48">
        <f ca="1">IF(Curso[[#This Row],[Data Prevista]]&gt;TODAY(),0,IF(Curso[[#This Row],[Data Prevista]]=TODAY(),3,2))</f>
        <v>0</v>
      </c>
      <c r="K2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3" s="53" t="str">
        <f>IF((Curso[[#This Row],[Estudado]]-7)&lt;$H$2,"",Curso[[#This Row],[Estudado]]-7)</f>
        <v/>
      </c>
      <c r="M2653" s="53" t="str">
        <f>IF((Curso[[#This Row],[Estudado]]-15)&lt;$H$2,"",Curso[[#This Row],[Estudado]]-15)</f>
        <v/>
      </c>
      <c r="N2653" s="53" t="str">
        <f>IF((Curso[[#This Row],[Estudado]]-30)&lt;$H$2,"",Curso[[#This Row],[Estudado]]-30)</f>
        <v/>
      </c>
      <c r="O2653" s="53" t="str">
        <f>IF((Curso[[#This Row],[Estudado]]-60)&lt;$H$2,"",Curso[[#This Row],[Estudado]]-60)</f>
        <v/>
      </c>
      <c r="P2653" s="53" t="str">
        <f>IF((Curso[[#This Row],[Estudado]]-120)&lt;$H$2,"",Curso[[#This Row],[Estudado]]-120)</f>
        <v/>
      </c>
      <c r="Q2653" s="48"/>
    </row>
    <row r="2654" spans="1:17" x14ac:dyDescent="0.25">
      <c r="A2654" s="44">
        <f t="shared" si="114"/>
        <v>2653</v>
      </c>
      <c r="B2654" s="44" t="s">
        <v>1560</v>
      </c>
      <c r="C2654" s="44" t="s">
        <v>39</v>
      </c>
      <c r="D2654" s="45">
        <v>0</v>
      </c>
      <c r="E2654" s="44" t="s">
        <v>7</v>
      </c>
      <c r="F2654" s="45">
        <f>Curso[[#This Row],[Tempo]]*$AG$4</f>
        <v>0</v>
      </c>
      <c r="G2654" s="46">
        <f t="shared" si="113"/>
        <v>18.059788868588736</v>
      </c>
      <c r="H2654" s="47">
        <f>_xlfn.XLOOKUP(Curso[[#This Row],[Tempo Progr Acum]],Controle[Tempo Esperado Acum],Controle[Data corrida],,1,1)</f>
        <v>44915</v>
      </c>
      <c r="I2654" s="44"/>
      <c r="J2654" s="48">
        <f ca="1">IF(Curso[[#This Row],[Data Prevista]]&gt;TODAY(),0,IF(Curso[[#This Row],[Data Prevista]]=TODAY(),3,2))</f>
        <v>0</v>
      </c>
      <c r="K2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4" s="53" t="str">
        <f>IF((Curso[[#This Row],[Estudado]]-7)&lt;$H$2,"",Curso[[#This Row],[Estudado]]-7)</f>
        <v/>
      </c>
      <c r="M2654" s="53" t="str">
        <f>IF((Curso[[#This Row],[Estudado]]-15)&lt;$H$2,"",Curso[[#This Row],[Estudado]]-15)</f>
        <v/>
      </c>
      <c r="N2654" s="53" t="str">
        <f>IF((Curso[[#This Row],[Estudado]]-30)&lt;$H$2,"",Curso[[#This Row],[Estudado]]-30)</f>
        <v/>
      </c>
      <c r="O2654" s="53" t="str">
        <f>IF((Curso[[#This Row],[Estudado]]-60)&lt;$H$2,"",Curso[[#This Row],[Estudado]]-60)</f>
        <v/>
      </c>
      <c r="P2654" s="53" t="str">
        <f>IF((Curso[[#This Row],[Estudado]]-120)&lt;$H$2,"",Curso[[#This Row],[Estudado]]-120)</f>
        <v/>
      </c>
      <c r="Q2654" s="48"/>
    </row>
    <row r="2655" spans="1:17" x14ac:dyDescent="0.25">
      <c r="A2655" s="44">
        <f t="shared" si="114"/>
        <v>2654</v>
      </c>
      <c r="B2655" s="44" t="s">
        <v>1560</v>
      </c>
      <c r="C2655" s="44" t="s">
        <v>42</v>
      </c>
      <c r="D2655" s="45">
        <v>4.5601851851851853E-3</v>
      </c>
      <c r="E2655" s="44"/>
      <c r="F2655" s="45">
        <f>Curso[[#This Row],[Tempo]]*$AG$4</f>
        <v>9.043746975664466E-3</v>
      </c>
      <c r="G2655" s="46">
        <f t="shared" si="113"/>
        <v>18.0688326155644</v>
      </c>
      <c r="H2655" s="47">
        <f>_xlfn.XLOOKUP(Curso[[#This Row],[Tempo Progr Acum]],Controle[Tempo Esperado Acum],Controle[Data corrida],,1,1)</f>
        <v>44915</v>
      </c>
      <c r="I2655" s="44"/>
      <c r="J2655" s="48">
        <f ca="1">IF(Curso[[#This Row],[Data Prevista]]&gt;TODAY(),0,IF(Curso[[#This Row],[Data Prevista]]=TODAY(),3,2))</f>
        <v>0</v>
      </c>
      <c r="K2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5" s="53" t="str">
        <f>IF((Curso[[#This Row],[Estudado]]-7)&lt;$H$2,"",Curso[[#This Row],[Estudado]]-7)</f>
        <v/>
      </c>
      <c r="M2655" s="53" t="str">
        <f>IF((Curso[[#This Row],[Estudado]]-15)&lt;$H$2,"",Curso[[#This Row],[Estudado]]-15)</f>
        <v/>
      </c>
      <c r="N2655" s="53" t="str">
        <f>IF((Curso[[#This Row],[Estudado]]-30)&lt;$H$2,"",Curso[[#This Row],[Estudado]]-30)</f>
        <v/>
      </c>
      <c r="O2655" s="53" t="str">
        <f>IF((Curso[[#This Row],[Estudado]]-60)&lt;$H$2,"",Curso[[#This Row],[Estudado]]-60)</f>
        <v/>
      </c>
      <c r="P2655" s="53" t="str">
        <f>IF((Curso[[#This Row],[Estudado]]-120)&lt;$H$2,"",Curso[[#This Row],[Estudado]]-120)</f>
        <v/>
      </c>
      <c r="Q2655" s="48"/>
    </row>
    <row r="2656" spans="1:17" x14ac:dyDescent="0.25">
      <c r="A2656" s="44">
        <f t="shared" si="114"/>
        <v>2655</v>
      </c>
      <c r="B2656" s="44" t="s">
        <v>1560</v>
      </c>
      <c r="C2656" s="44" t="s">
        <v>1738</v>
      </c>
      <c r="D2656" s="45">
        <v>7.3032407407407412E-3</v>
      </c>
      <c r="E2656" s="44"/>
      <c r="F2656" s="45">
        <f>Curso[[#This Row],[Tempo]]*$AG$4</f>
        <v>1.4483767364579386E-2</v>
      </c>
      <c r="G2656" s="46">
        <f t="shared" si="113"/>
        <v>18.083316382928981</v>
      </c>
      <c r="H2656" s="47">
        <f>_xlfn.XLOOKUP(Curso[[#This Row],[Tempo Progr Acum]],Controle[Tempo Esperado Acum],Controle[Data corrida],,1,1)</f>
        <v>44915</v>
      </c>
      <c r="I2656" s="44"/>
      <c r="J2656" s="48">
        <f ca="1">IF(Curso[[#This Row],[Data Prevista]]&gt;TODAY(),0,IF(Curso[[#This Row],[Data Prevista]]=TODAY(),3,2))</f>
        <v>0</v>
      </c>
      <c r="K2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6" s="53" t="str">
        <f>IF((Curso[[#This Row],[Estudado]]-7)&lt;$H$2,"",Curso[[#This Row],[Estudado]]-7)</f>
        <v/>
      </c>
      <c r="M2656" s="53" t="str">
        <f>IF((Curso[[#This Row],[Estudado]]-15)&lt;$H$2,"",Curso[[#This Row],[Estudado]]-15)</f>
        <v/>
      </c>
      <c r="N2656" s="53" t="str">
        <f>IF((Curso[[#This Row],[Estudado]]-30)&lt;$H$2,"",Curso[[#This Row],[Estudado]]-30)</f>
        <v/>
      </c>
      <c r="O2656" s="53" t="str">
        <f>IF((Curso[[#This Row],[Estudado]]-60)&lt;$H$2,"",Curso[[#This Row],[Estudado]]-60)</f>
        <v/>
      </c>
      <c r="P2656" s="53" t="str">
        <f>IF((Curso[[#This Row],[Estudado]]-120)&lt;$H$2,"",Curso[[#This Row],[Estudado]]-120)</f>
        <v/>
      </c>
      <c r="Q2656" s="48"/>
    </row>
    <row r="2657" spans="1:17" x14ac:dyDescent="0.25">
      <c r="A2657" s="44">
        <f t="shared" si="114"/>
        <v>2656</v>
      </c>
      <c r="B2657" s="44" t="s">
        <v>1560</v>
      </c>
      <c r="C2657" s="44" t="s">
        <v>1739</v>
      </c>
      <c r="D2657" s="45">
        <v>5.3240740740740748E-3</v>
      </c>
      <c r="E2657" s="44"/>
      <c r="F2657" s="45">
        <f>Curso[[#This Row],[Tempo]]*$AG$4</f>
        <v>1.0558689362450899E-2</v>
      </c>
      <c r="G2657" s="46">
        <f t="shared" si="113"/>
        <v>18.093875072291432</v>
      </c>
      <c r="H2657" s="47">
        <f>_xlfn.XLOOKUP(Curso[[#This Row],[Tempo Progr Acum]],Controle[Tempo Esperado Acum],Controle[Data corrida],,1,1)</f>
        <v>44915</v>
      </c>
      <c r="I2657" s="44"/>
      <c r="J2657" s="48">
        <f ca="1">IF(Curso[[#This Row],[Data Prevista]]&gt;TODAY(),0,IF(Curso[[#This Row],[Data Prevista]]=TODAY(),3,2))</f>
        <v>0</v>
      </c>
      <c r="K2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7" s="53" t="str">
        <f>IF((Curso[[#This Row],[Estudado]]-7)&lt;$H$2,"",Curso[[#This Row],[Estudado]]-7)</f>
        <v/>
      </c>
      <c r="M2657" s="53" t="str">
        <f>IF((Curso[[#This Row],[Estudado]]-15)&lt;$H$2,"",Curso[[#This Row],[Estudado]]-15)</f>
        <v/>
      </c>
      <c r="N2657" s="53" t="str">
        <f>IF((Curso[[#This Row],[Estudado]]-30)&lt;$H$2,"",Curso[[#This Row],[Estudado]]-30)</f>
        <v/>
      </c>
      <c r="O2657" s="53" t="str">
        <f>IF((Curso[[#This Row],[Estudado]]-60)&lt;$H$2,"",Curso[[#This Row],[Estudado]]-60)</f>
        <v/>
      </c>
      <c r="P2657" s="53" t="str">
        <f>IF((Curso[[#This Row],[Estudado]]-120)&lt;$H$2,"",Curso[[#This Row],[Estudado]]-120)</f>
        <v/>
      </c>
      <c r="Q2657" s="48"/>
    </row>
    <row r="2658" spans="1:17" x14ac:dyDescent="0.25">
      <c r="A2658" s="44">
        <f t="shared" si="114"/>
        <v>2657</v>
      </c>
      <c r="B2658" s="44" t="s">
        <v>1560</v>
      </c>
      <c r="C2658" s="44" t="s">
        <v>1740</v>
      </c>
      <c r="D2658" s="45">
        <v>4.0162037037037033E-3</v>
      </c>
      <c r="E2658" s="44"/>
      <c r="F2658" s="45">
        <f>Curso[[#This Row],[Tempo]]*$AG$4</f>
        <v>7.9649243668923064E-3</v>
      </c>
      <c r="G2658" s="46">
        <f t="shared" si="113"/>
        <v>18.101839996658324</v>
      </c>
      <c r="H2658" s="47">
        <f>_xlfn.XLOOKUP(Curso[[#This Row],[Tempo Progr Acum]],Controle[Tempo Esperado Acum],Controle[Data corrida],,1,1)</f>
        <v>44915</v>
      </c>
      <c r="I2658" s="44"/>
      <c r="J2658" s="48">
        <f ca="1">IF(Curso[[#This Row],[Data Prevista]]&gt;TODAY(),0,IF(Curso[[#This Row],[Data Prevista]]=TODAY(),3,2))</f>
        <v>0</v>
      </c>
      <c r="K2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8" s="53" t="str">
        <f>IF((Curso[[#This Row],[Estudado]]-7)&lt;$H$2,"",Curso[[#This Row],[Estudado]]-7)</f>
        <v/>
      </c>
      <c r="M2658" s="53" t="str">
        <f>IF((Curso[[#This Row],[Estudado]]-15)&lt;$H$2,"",Curso[[#This Row],[Estudado]]-15)</f>
        <v/>
      </c>
      <c r="N2658" s="53" t="str">
        <f>IF((Curso[[#This Row],[Estudado]]-30)&lt;$H$2,"",Curso[[#This Row],[Estudado]]-30)</f>
        <v/>
      </c>
      <c r="O2658" s="53" t="str">
        <f>IF((Curso[[#This Row],[Estudado]]-60)&lt;$H$2,"",Curso[[#This Row],[Estudado]]-60)</f>
        <v/>
      </c>
      <c r="P2658" s="53" t="str">
        <f>IF((Curso[[#This Row],[Estudado]]-120)&lt;$H$2,"",Curso[[#This Row],[Estudado]]-120)</f>
        <v/>
      </c>
      <c r="Q2658" s="48"/>
    </row>
    <row r="2659" spans="1:17" x14ac:dyDescent="0.25">
      <c r="A2659" s="44">
        <f t="shared" si="114"/>
        <v>2658</v>
      </c>
      <c r="B2659" s="44" t="s">
        <v>1560</v>
      </c>
      <c r="C2659" s="44" t="s">
        <v>1741</v>
      </c>
      <c r="D2659" s="45">
        <v>4.1666666666666666E-3</v>
      </c>
      <c r="E2659" s="44"/>
      <c r="F2659" s="45">
        <f>Curso[[#This Row],[Tempo]]*$AG$4</f>
        <v>8.2633221097441808E-3</v>
      </c>
      <c r="G2659" s="46">
        <f t="shared" si="113"/>
        <v>18.110103318768068</v>
      </c>
      <c r="H2659" s="47">
        <f>_xlfn.XLOOKUP(Curso[[#This Row],[Tempo Progr Acum]],Controle[Tempo Esperado Acum],Controle[Data corrida],,1,1)</f>
        <v>44916</v>
      </c>
      <c r="I2659" s="44"/>
      <c r="J2659" s="48">
        <f ca="1">IF(Curso[[#This Row],[Data Prevista]]&gt;TODAY(),0,IF(Curso[[#This Row],[Data Prevista]]=TODAY(),3,2))</f>
        <v>0</v>
      </c>
      <c r="K2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9" s="53" t="str">
        <f>IF((Curso[[#This Row],[Estudado]]-7)&lt;$H$2,"",Curso[[#This Row],[Estudado]]-7)</f>
        <v/>
      </c>
      <c r="M2659" s="53" t="str">
        <f>IF((Curso[[#This Row],[Estudado]]-15)&lt;$H$2,"",Curso[[#This Row],[Estudado]]-15)</f>
        <v/>
      </c>
      <c r="N2659" s="53" t="str">
        <f>IF((Curso[[#This Row],[Estudado]]-30)&lt;$H$2,"",Curso[[#This Row],[Estudado]]-30)</f>
        <v/>
      </c>
      <c r="O2659" s="53" t="str">
        <f>IF((Curso[[#This Row],[Estudado]]-60)&lt;$H$2,"",Curso[[#This Row],[Estudado]]-60)</f>
        <v/>
      </c>
      <c r="P2659" s="53" t="str">
        <f>IF((Curso[[#This Row],[Estudado]]-120)&lt;$H$2,"",Curso[[#This Row],[Estudado]]-120)</f>
        <v/>
      </c>
      <c r="Q2659" s="48"/>
    </row>
    <row r="2660" spans="1:17" x14ac:dyDescent="0.25">
      <c r="A2660" s="44">
        <f t="shared" si="114"/>
        <v>2659</v>
      </c>
      <c r="B2660" s="44" t="s">
        <v>1560</v>
      </c>
      <c r="C2660" s="44" t="s">
        <v>1742</v>
      </c>
      <c r="D2660" s="45">
        <v>0</v>
      </c>
      <c r="E2660" s="44" t="s">
        <v>7</v>
      </c>
      <c r="F2660" s="45">
        <f>Curso[[#This Row],[Tempo]]*$AG$4</f>
        <v>0</v>
      </c>
      <c r="G2660" s="46">
        <f t="shared" si="113"/>
        <v>18.110103318768068</v>
      </c>
      <c r="H2660" s="47">
        <f>_xlfn.XLOOKUP(Curso[[#This Row],[Tempo Progr Acum]],Controle[Tempo Esperado Acum],Controle[Data corrida],,1,1)</f>
        <v>44916</v>
      </c>
      <c r="I2660" s="44"/>
      <c r="J2660" s="48">
        <f ca="1">IF(Curso[[#This Row],[Data Prevista]]&gt;TODAY(),0,IF(Curso[[#This Row],[Data Prevista]]=TODAY(),3,2))</f>
        <v>0</v>
      </c>
      <c r="K2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0" s="53" t="str">
        <f>IF((Curso[[#This Row],[Estudado]]-7)&lt;$H$2,"",Curso[[#This Row],[Estudado]]-7)</f>
        <v/>
      </c>
      <c r="M2660" s="53" t="str">
        <f>IF((Curso[[#This Row],[Estudado]]-15)&lt;$H$2,"",Curso[[#This Row],[Estudado]]-15)</f>
        <v/>
      </c>
      <c r="N2660" s="53" t="str">
        <f>IF((Curso[[#This Row],[Estudado]]-30)&lt;$H$2,"",Curso[[#This Row],[Estudado]]-30)</f>
        <v/>
      </c>
      <c r="O2660" s="53" t="str">
        <f>IF((Curso[[#This Row],[Estudado]]-60)&lt;$H$2,"",Curso[[#This Row],[Estudado]]-60)</f>
        <v/>
      </c>
      <c r="P2660" s="53" t="str">
        <f>IF((Curso[[#This Row],[Estudado]]-120)&lt;$H$2,"",Curso[[#This Row],[Estudado]]-120)</f>
        <v/>
      </c>
      <c r="Q2660" s="48"/>
    </row>
    <row r="2661" spans="1:17" x14ac:dyDescent="0.25">
      <c r="A2661" s="44">
        <f t="shared" si="114"/>
        <v>2660</v>
      </c>
      <c r="B2661" s="44" t="s">
        <v>1560</v>
      </c>
      <c r="C2661" s="44" t="s">
        <v>1743</v>
      </c>
      <c r="D2661" s="45">
        <v>6.3194444444444444E-3</v>
      </c>
      <c r="E2661" s="44"/>
      <c r="F2661" s="45">
        <f>Curso[[#This Row],[Tempo]]*$AG$4</f>
        <v>1.2532705199778674E-2</v>
      </c>
      <c r="G2661" s="46">
        <f t="shared" si="113"/>
        <v>18.122636023967846</v>
      </c>
      <c r="H2661" s="47">
        <f>_xlfn.XLOOKUP(Curso[[#This Row],[Tempo Progr Acum]],Controle[Tempo Esperado Acum],Controle[Data corrida],,1,1)</f>
        <v>44916</v>
      </c>
      <c r="I2661" s="44"/>
      <c r="J2661" s="48">
        <f ca="1">IF(Curso[[#This Row],[Data Prevista]]&gt;TODAY(),0,IF(Curso[[#This Row],[Data Prevista]]=TODAY(),3,2))</f>
        <v>0</v>
      </c>
      <c r="K2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1" s="53" t="str">
        <f>IF((Curso[[#This Row],[Estudado]]-7)&lt;$H$2,"",Curso[[#This Row],[Estudado]]-7)</f>
        <v/>
      </c>
      <c r="M2661" s="53" t="str">
        <f>IF((Curso[[#This Row],[Estudado]]-15)&lt;$H$2,"",Curso[[#This Row],[Estudado]]-15)</f>
        <v/>
      </c>
      <c r="N2661" s="53" t="str">
        <f>IF((Curso[[#This Row],[Estudado]]-30)&lt;$H$2,"",Curso[[#This Row],[Estudado]]-30)</f>
        <v/>
      </c>
      <c r="O2661" s="53" t="str">
        <f>IF((Curso[[#This Row],[Estudado]]-60)&lt;$H$2,"",Curso[[#This Row],[Estudado]]-60)</f>
        <v/>
      </c>
      <c r="P2661" s="53" t="str">
        <f>IF((Curso[[#This Row],[Estudado]]-120)&lt;$H$2,"",Curso[[#This Row],[Estudado]]-120)</f>
        <v/>
      </c>
      <c r="Q2661" s="48"/>
    </row>
    <row r="2662" spans="1:17" x14ac:dyDescent="0.25">
      <c r="A2662" s="44">
        <f t="shared" si="114"/>
        <v>2661</v>
      </c>
      <c r="B2662" s="44" t="s">
        <v>1560</v>
      </c>
      <c r="C2662" s="44" t="s">
        <v>1744</v>
      </c>
      <c r="D2662" s="45">
        <v>4.3287037037037035E-3</v>
      </c>
      <c r="E2662" s="44"/>
      <c r="F2662" s="45">
        <f>Curso[[#This Row],[Tempo]]*$AG$4</f>
        <v>8.5846735251231213E-3</v>
      </c>
      <c r="G2662" s="46">
        <f t="shared" si="113"/>
        <v>18.131220697492971</v>
      </c>
      <c r="H2662" s="47">
        <f>_xlfn.XLOOKUP(Curso[[#This Row],[Tempo Progr Acum]],Controle[Tempo Esperado Acum],Controle[Data corrida],,1,1)</f>
        <v>44916</v>
      </c>
      <c r="I2662" s="44"/>
      <c r="J2662" s="48">
        <f ca="1">IF(Curso[[#This Row],[Data Prevista]]&gt;TODAY(),0,IF(Curso[[#This Row],[Data Prevista]]=TODAY(),3,2))</f>
        <v>0</v>
      </c>
      <c r="K2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2" s="53" t="str">
        <f>IF((Curso[[#This Row],[Estudado]]-7)&lt;$H$2,"",Curso[[#This Row],[Estudado]]-7)</f>
        <v/>
      </c>
      <c r="M2662" s="53" t="str">
        <f>IF((Curso[[#This Row],[Estudado]]-15)&lt;$H$2,"",Curso[[#This Row],[Estudado]]-15)</f>
        <v/>
      </c>
      <c r="N2662" s="53" t="str">
        <f>IF((Curso[[#This Row],[Estudado]]-30)&lt;$H$2,"",Curso[[#This Row],[Estudado]]-30)</f>
        <v/>
      </c>
      <c r="O2662" s="53" t="str">
        <f>IF((Curso[[#This Row],[Estudado]]-60)&lt;$H$2,"",Curso[[#This Row],[Estudado]]-60)</f>
        <v/>
      </c>
      <c r="P2662" s="53" t="str">
        <f>IF((Curso[[#This Row],[Estudado]]-120)&lt;$H$2,"",Curso[[#This Row],[Estudado]]-120)</f>
        <v/>
      </c>
      <c r="Q2662" s="48"/>
    </row>
    <row r="2663" spans="1:17" x14ac:dyDescent="0.25">
      <c r="A2663" s="44">
        <f t="shared" si="114"/>
        <v>2662</v>
      </c>
      <c r="B2663" s="44" t="s">
        <v>1560</v>
      </c>
      <c r="C2663" s="44" t="s">
        <v>1745</v>
      </c>
      <c r="D2663" s="45">
        <v>3.3912037037037036E-3</v>
      </c>
      <c r="E2663" s="44"/>
      <c r="F2663" s="45">
        <f>Curso[[#This Row],[Tempo]]*$AG$4</f>
        <v>6.7254260504306801E-3</v>
      </c>
      <c r="G2663" s="46">
        <f t="shared" si="113"/>
        <v>18.137946123543401</v>
      </c>
      <c r="H2663" s="47">
        <f>_xlfn.XLOOKUP(Curso[[#This Row],[Tempo Progr Acum]],Controle[Tempo Esperado Acum],Controle[Data corrida],,1,1)</f>
        <v>44916</v>
      </c>
      <c r="I2663" s="44"/>
      <c r="J2663" s="48">
        <f ca="1">IF(Curso[[#This Row],[Data Prevista]]&gt;TODAY(),0,IF(Curso[[#This Row],[Data Prevista]]=TODAY(),3,2))</f>
        <v>0</v>
      </c>
      <c r="K2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3" s="53" t="str">
        <f>IF((Curso[[#This Row],[Estudado]]-7)&lt;$H$2,"",Curso[[#This Row],[Estudado]]-7)</f>
        <v/>
      </c>
      <c r="M2663" s="53" t="str">
        <f>IF((Curso[[#This Row],[Estudado]]-15)&lt;$H$2,"",Curso[[#This Row],[Estudado]]-15)</f>
        <v/>
      </c>
      <c r="N2663" s="53" t="str">
        <f>IF((Curso[[#This Row],[Estudado]]-30)&lt;$H$2,"",Curso[[#This Row],[Estudado]]-30)</f>
        <v/>
      </c>
      <c r="O2663" s="53" t="str">
        <f>IF((Curso[[#This Row],[Estudado]]-60)&lt;$H$2,"",Curso[[#This Row],[Estudado]]-60)</f>
        <v/>
      </c>
      <c r="P2663" s="53" t="str">
        <f>IF((Curso[[#This Row],[Estudado]]-120)&lt;$H$2,"",Curso[[#This Row],[Estudado]]-120)</f>
        <v/>
      </c>
      <c r="Q2663" s="48"/>
    </row>
    <row r="2664" spans="1:17" x14ac:dyDescent="0.25">
      <c r="A2664" s="44">
        <f t="shared" si="114"/>
        <v>2663</v>
      </c>
      <c r="B2664" s="44" t="s">
        <v>1560</v>
      </c>
      <c r="C2664" s="44" t="s">
        <v>1746</v>
      </c>
      <c r="D2664" s="45">
        <v>2.3032407407407407E-3</v>
      </c>
      <c r="E2664" s="44"/>
      <c r="F2664" s="45">
        <f>Curso[[#This Row],[Tempo]]*$AG$4</f>
        <v>4.5677808328863671E-3</v>
      </c>
      <c r="G2664" s="46">
        <f t="shared" si="113"/>
        <v>18.142513904376287</v>
      </c>
      <c r="H2664" s="47">
        <f>_xlfn.XLOOKUP(Curso[[#This Row],[Tempo Progr Acum]],Controle[Tempo Esperado Acum],Controle[Data corrida],,1,1)</f>
        <v>44916</v>
      </c>
      <c r="I2664" s="44"/>
      <c r="J2664" s="48">
        <f ca="1">IF(Curso[[#This Row],[Data Prevista]]&gt;TODAY(),0,IF(Curso[[#This Row],[Data Prevista]]=TODAY(),3,2))</f>
        <v>0</v>
      </c>
      <c r="K2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4" s="53" t="str">
        <f>IF((Curso[[#This Row],[Estudado]]-7)&lt;$H$2,"",Curso[[#This Row],[Estudado]]-7)</f>
        <v/>
      </c>
      <c r="M2664" s="53" t="str">
        <f>IF((Curso[[#This Row],[Estudado]]-15)&lt;$H$2,"",Curso[[#This Row],[Estudado]]-15)</f>
        <v/>
      </c>
      <c r="N2664" s="53" t="str">
        <f>IF((Curso[[#This Row],[Estudado]]-30)&lt;$H$2,"",Curso[[#This Row],[Estudado]]-30)</f>
        <v/>
      </c>
      <c r="O2664" s="53" t="str">
        <f>IF((Curso[[#This Row],[Estudado]]-60)&lt;$H$2,"",Curso[[#This Row],[Estudado]]-60)</f>
        <v/>
      </c>
      <c r="P2664" s="53" t="str">
        <f>IF((Curso[[#This Row],[Estudado]]-120)&lt;$H$2,"",Curso[[#This Row],[Estudado]]-120)</f>
        <v/>
      </c>
      <c r="Q2664" s="48"/>
    </row>
    <row r="2665" spans="1:17" x14ac:dyDescent="0.25">
      <c r="A2665" s="44">
        <f t="shared" si="114"/>
        <v>2664</v>
      </c>
      <c r="B2665" s="44" t="s">
        <v>1560</v>
      </c>
      <c r="C2665" s="44" t="s">
        <v>1747</v>
      </c>
      <c r="D2665" s="45">
        <v>3.4027777777777784E-3</v>
      </c>
      <c r="E2665" s="44"/>
      <c r="F2665" s="45">
        <f>Curso[[#This Row],[Tempo]]*$AG$4</f>
        <v>6.7483797229577489E-3</v>
      </c>
      <c r="G2665" s="46">
        <f t="shared" si="113"/>
        <v>18.149262284099244</v>
      </c>
      <c r="H2665" s="47">
        <f>_xlfn.XLOOKUP(Curso[[#This Row],[Tempo Progr Acum]],Controle[Tempo Esperado Acum],Controle[Data corrida],,1,1)</f>
        <v>44916</v>
      </c>
      <c r="I2665" s="44"/>
      <c r="J2665" s="48">
        <f ca="1">IF(Curso[[#This Row],[Data Prevista]]&gt;TODAY(),0,IF(Curso[[#This Row],[Data Prevista]]=TODAY(),3,2))</f>
        <v>0</v>
      </c>
      <c r="K2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5" s="53" t="str">
        <f>IF((Curso[[#This Row],[Estudado]]-7)&lt;$H$2,"",Curso[[#This Row],[Estudado]]-7)</f>
        <v/>
      </c>
      <c r="M2665" s="53" t="str">
        <f>IF((Curso[[#This Row],[Estudado]]-15)&lt;$H$2,"",Curso[[#This Row],[Estudado]]-15)</f>
        <v/>
      </c>
      <c r="N2665" s="53" t="str">
        <f>IF((Curso[[#This Row],[Estudado]]-30)&lt;$H$2,"",Curso[[#This Row],[Estudado]]-30)</f>
        <v/>
      </c>
      <c r="O2665" s="53" t="str">
        <f>IF((Curso[[#This Row],[Estudado]]-60)&lt;$H$2,"",Curso[[#This Row],[Estudado]]-60)</f>
        <v/>
      </c>
      <c r="P2665" s="53" t="str">
        <f>IF((Curso[[#This Row],[Estudado]]-120)&lt;$H$2,"",Curso[[#This Row],[Estudado]]-120)</f>
        <v/>
      </c>
      <c r="Q2665" s="48"/>
    </row>
    <row r="2666" spans="1:17" x14ac:dyDescent="0.25">
      <c r="A2666" s="44">
        <f t="shared" si="114"/>
        <v>2665</v>
      </c>
      <c r="B2666" s="44" t="s">
        <v>1560</v>
      </c>
      <c r="C2666" s="44" t="s">
        <v>1748</v>
      </c>
      <c r="D2666" s="45">
        <v>5.6712962962962958E-3</v>
      </c>
      <c r="E2666" s="44"/>
      <c r="F2666" s="45">
        <f>Curso[[#This Row],[Tempo]]*$AG$4</f>
        <v>1.1247299538262912E-2</v>
      </c>
      <c r="G2666" s="46">
        <f t="shared" si="113"/>
        <v>18.160509583637506</v>
      </c>
      <c r="H2666" s="47">
        <f>_xlfn.XLOOKUP(Curso[[#This Row],[Tempo Progr Acum]],Controle[Tempo Esperado Acum],Controle[Data corrida],,1,1)</f>
        <v>44916</v>
      </c>
      <c r="I2666" s="44"/>
      <c r="J2666" s="48">
        <f ca="1">IF(Curso[[#This Row],[Data Prevista]]&gt;TODAY(),0,IF(Curso[[#This Row],[Data Prevista]]=TODAY(),3,2))</f>
        <v>0</v>
      </c>
      <c r="K2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6" s="53" t="str">
        <f>IF((Curso[[#This Row],[Estudado]]-7)&lt;$H$2,"",Curso[[#This Row],[Estudado]]-7)</f>
        <v/>
      </c>
      <c r="M2666" s="53" t="str">
        <f>IF((Curso[[#This Row],[Estudado]]-15)&lt;$H$2,"",Curso[[#This Row],[Estudado]]-15)</f>
        <v/>
      </c>
      <c r="N2666" s="53" t="str">
        <f>IF((Curso[[#This Row],[Estudado]]-30)&lt;$H$2,"",Curso[[#This Row],[Estudado]]-30)</f>
        <v/>
      </c>
      <c r="O2666" s="53" t="str">
        <f>IF((Curso[[#This Row],[Estudado]]-60)&lt;$H$2,"",Curso[[#This Row],[Estudado]]-60)</f>
        <v/>
      </c>
      <c r="P2666" s="53" t="str">
        <f>IF((Curso[[#This Row],[Estudado]]-120)&lt;$H$2,"",Curso[[#This Row],[Estudado]]-120)</f>
        <v/>
      </c>
      <c r="Q2666" s="48"/>
    </row>
    <row r="2667" spans="1:17" x14ac:dyDescent="0.25">
      <c r="A2667" s="44">
        <f t="shared" si="114"/>
        <v>2666</v>
      </c>
      <c r="B2667" s="44" t="s">
        <v>1560</v>
      </c>
      <c r="C2667" s="44" t="s">
        <v>1749</v>
      </c>
      <c r="D2667" s="45">
        <v>4.0509259259259257E-3</v>
      </c>
      <c r="E2667" s="44"/>
      <c r="F2667" s="45">
        <f>Curso[[#This Row],[Tempo]]*$AG$4</f>
        <v>8.0337853844735085E-3</v>
      </c>
      <c r="G2667" s="46">
        <f t="shared" si="113"/>
        <v>18.168543369021979</v>
      </c>
      <c r="H2667" s="47">
        <f>_xlfn.XLOOKUP(Curso[[#This Row],[Tempo Progr Acum]],Controle[Tempo Esperado Acum],Controle[Data corrida],,1,1)</f>
        <v>44916</v>
      </c>
      <c r="I2667" s="44"/>
      <c r="J2667" s="48">
        <f ca="1">IF(Curso[[#This Row],[Data Prevista]]&gt;TODAY(),0,IF(Curso[[#This Row],[Data Prevista]]=TODAY(),3,2))</f>
        <v>0</v>
      </c>
      <c r="K2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7" s="53" t="str">
        <f>IF((Curso[[#This Row],[Estudado]]-7)&lt;$H$2,"",Curso[[#This Row],[Estudado]]-7)</f>
        <v/>
      </c>
      <c r="M2667" s="53" t="str">
        <f>IF((Curso[[#This Row],[Estudado]]-15)&lt;$H$2,"",Curso[[#This Row],[Estudado]]-15)</f>
        <v/>
      </c>
      <c r="N2667" s="53" t="str">
        <f>IF((Curso[[#This Row],[Estudado]]-30)&lt;$H$2,"",Curso[[#This Row],[Estudado]]-30)</f>
        <v/>
      </c>
      <c r="O2667" s="53" t="str">
        <f>IF((Curso[[#This Row],[Estudado]]-60)&lt;$H$2,"",Curso[[#This Row],[Estudado]]-60)</f>
        <v/>
      </c>
      <c r="P2667" s="53" t="str">
        <f>IF((Curso[[#This Row],[Estudado]]-120)&lt;$H$2,"",Curso[[#This Row],[Estudado]]-120)</f>
        <v/>
      </c>
      <c r="Q2667" s="48"/>
    </row>
    <row r="2668" spans="1:17" x14ac:dyDescent="0.25">
      <c r="A2668" s="44">
        <f t="shared" si="114"/>
        <v>2667</v>
      </c>
      <c r="B2668" s="44" t="s">
        <v>1560</v>
      </c>
      <c r="C2668" s="44" t="s">
        <v>1750</v>
      </c>
      <c r="D2668" s="45">
        <v>4.8148148148148152E-3</v>
      </c>
      <c r="E2668" s="44"/>
      <c r="F2668" s="45">
        <f>Curso[[#This Row],[Tempo]]*$AG$4</f>
        <v>9.548727771259943E-3</v>
      </c>
      <c r="G2668" s="46">
        <f t="shared" si="113"/>
        <v>18.17809209679324</v>
      </c>
      <c r="H2668" s="47">
        <f>_xlfn.XLOOKUP(Curso[[#This Row],[Tempo Progr Acum]],Controle[Tempo Esperado Acum],Controle[Data corrida],,1,1)</f>
        <v>44916</v>
      </c>
      <c r="I2668" s="44"/>
      <c r="J2668" s="48">
        <f ca="1">IF(Curso[[#This Row],[Data Prevista]]&gt;TODAY(),0,IF(Curso[[#This Row],[Data Prevista]]=TODAY(),3,2))</f>
        <v>0</v>
      </c>
      <c r="K2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8" s="53" t="str">
        <f>IF((Curso[[#This Row],[Estudado]]-7)&lt;$H$2,"",Curso[[#This Row],[Estudado]]-7)</f>
        <v/>
      </c>
      <c r="M2668" s="53" t="str">
        <f>IF((Curso[[#This Row],[Estudado]]-15)&lt;$H$2,"",Curso[[#This Row],[Estudado]]-15)</f>
        <v/>
      </c>
      <c r="N2668" s="53" t="str">
        <f>IF((Curso[[#This Row],[Estudado]]-30)&lt;$H$2,"",Curso[[#This Row],[Estudado]]-30)</f>
        <v/>
      </c>
      <c r="O2668" s="53" t="str">
        <f>IF((Curso[[#This Row],[Estudado]]-60)&lt;$H$2,"",Curso[[#This Row],[Estudado]]-60)</f>
        <v/>
      </c>
      <c r="P2668" s="53" t="str">
        <f>IF((Curso[[#This Row],[Estudado]]-120)&lt;$H$2,"",Curso[[#This Row],[Estudado]]-120)</f>
        <v/>
      </c>
      <c r="Q2668" s="48"/>
    </row>
    <row r="2669" spans="1:17" x14ac:dyDescent="0.25">
      <c r="A2669" s="44">
        <f t="shared" si="114"/>
        <v>2668</v>
      </c>
      <c r="B2669" s="44" t="s">
        <v>1560</v>
      </c>
      <c r="C2669" s="44" t="s">
        <v>1751</v>
      </c>
      <c r="D2669" s="45">
        <v>2.2569444444444447E-3</v>
      </c>
      <c r="E2669" s="44"/>
      <c r="F2669" s="45">
        <f>Curso[[#This Row],[Tempo]]*$AG$4</f>
        <v>4.4759661427780989E-3</v>
      </c>
      <c r="G2669" s="46">
        <f t="shared" si="113"/>
        <v>18.182568062936017</v>
      </c>
      <c r="H2669" s="47">
        <f>_xlfn.XLOOKUP(Curso[[#This Row],[Tempo Progr Acum]],Controle[Tempo Esperado Acum],Controle[Data corrida],,1,1)</f>
        <v>44916</v>
      </c>
      <c r="I2669" s="44"/>
      <c r="J2669" s="48">
        <f ca="1">IF(Curso[[#This Row],[Data Prevista]]&gt;TODAY(),0,IF(Curso[[#This Row],[Data Prevista]]=TODAY(),3,2))</f>
        <v>0</v>
      </c>
      <c r="K2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9" s="53" t="str">
        <f>IF((Curso[[#This Row],[Estudado]]-7)&lt;$H$2,"",Curso[[#This Row],[Estudado]]-7)</f>
        <v/>
      </c>
      <c r="M2669" s="53" t="str">
        <f>IF((Curso[[#This Row],[Estudado]]-15)&lt;$H$2,"",Curso[[#This Row],[Estudado]]-15)</f>
        <v/>
      </c>
      <c r="N2669" s="53" t="str">
        <f>IF((Curso[[#This Row],[Estudado]]-30)&lt;$H$2,"",Curso[[#This Row],[Estudado]]-30)</f>
        <v/>
      </c>
      <c r="O2669" s="53" t="str">
        <f>IF((Curso[[#This Row],[Estudado]]-60)&lt;$H$2,"",Curso[[#This Row],[Estudado]]-60)</f>
        <v/>
      </c>
      <c r="P2669" s="53" t="str">
        <f>IF((Curso[[#This Row],[Estudado]]-120)&lt;$H$2,"",Curso[[#This Row],[Estudado]]-120)</f>
        <v/>
      </c>
      <c r="Q2669" s="48"/>
    </row>
    <row r="2670" spans="1:17" x14ac:dyDescent="0.25">
      <c r="A2670" s="44">
        <f t="shared" si="114"/>
        <v>2669</v>
      </c>
      <c r="B2670" s="44" t="s">
        <v>1560</v>
      </c>
      <c r="C2670" s="44" t="s">
        <v>1752</v>
      </c>
      <c r="D2670" s="45">
        <v>4.3749999999999995E-3</v>
      </c>
      <c r="E2670" s="44"/>
      <c r="F2670" s="45">
        <f>Curso[[#This Row],[Tempo]]*$AG$4</f>
        <v>8.6764882152313896E-3</v>
      </c>
      <c r="G2670" s="46">
        <f t="shared" si="113"/>
        <v>18.19124455115125</v>
      </c>
      <c r="H2670" s="47">
        <f>_xlfn.XLOOKUP(Curso[[#This Row],[Tempo Progr Acum]],Controle[Tempo Esperado Acum],Controle[Data corrida],,1,1)</f>
        <v>44916</v>
      </c>
      <c r="I2670" s="44"/>
      <c r="J2670" s="48">
        <f ca="1">IF(Curso[[#This Row],[Data Prevista]]&gt;TODAY(),0,IF(Curso[[#This Row],[Data Prevista]]=TODAY(),3,2))</f>
        <v>0</v>
      </c>
      <c r="K2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0" s="53" t="str">
        <f>IF((Curso[[#This Row],[Estudado]]-7)&lt;$H$2,"",Curso[[#This Row],[Estudado]]-7)</f>
        <v/>
      </c>
      <c r="M2670" s="53" t="str">
        <f>IF((Curso[[#This Row],[Estudado]]-15)&lt;$H$2,"",Curso[[#This Row],[Estudado]]-15)</f>
        <v/>
      </c>
      <c r="N2670" s="53" t="str">
        <f>IF((Curso[[#This Row],[Estudado]]-30)&lt;$H$2,"",Curso[[#This Row],[Estudado]]-30)</f>
        <v/>
      </c>
      <c r="O2670" s="53" t="str">
        <f>IF((Curso[[#This Row],[Estudado]]-60)&lt;$H$2,"",Curso[[#This Row],[Estudado]]-60)</f>
        <v/>
      </c>
      <c r="P2670" s="53" t="str">
        <f>IF((Curso[[#This Row],[Estudado]]-120)&lt;$H$2,"",Curso[[#This Row],[Estudado]]-120)</f>
        <v/>
      </c>
      <c r="Q2670" s="48"/>
    </row>
    <row r="2671" spans="1:17" x14ac:dyDescent="0.25">
      <c r="A2671" s="44">
        <f t="shared" si="114"/>
        <v>2670</v>
      </c>
      <c r="B2671" s="44" t="s">
        <v>1560</v>
      </c>
      <c r="C2671" s="44" t="s">
        <v>1753</v>
      </c>
      <c r="D2671" s="45">
        <v>4.9884259259259265E-3</v>
      </c>
      <c r="E2671" s="44"/>
      <c r="F2671" s="45">
        <f>Curso[[#This Row],[Tempo]]*$AG$4</f>
        <v>9.8930328591659514E-3</v>
      </c>
      <c r="G2671" s="46">
        <f t="shared" si="113"/>
        <v>18.201137584010414</v>
      </c>
      <c r="H2671" s="47">
        <f>_xlfn.XLOOKUP(Curso[[#This Row],[Tempo Progr Acum]],Controle[Tempo Esperado Acum],Controle[Data corrida],,1,1)</f>
        <v>44917</v>
      </c>
      <c r="I2671" s="44"/>
      <c r="J2671" s="48">
        <f ca="1">IF(Curso[[#This Row],[Data Prevista]]&gt;TODAY(),0,IF(Curso[[#This Row],[Data Prevista]]=TODAY(),3,2))</f>
        <v>0</v>
      </c>
      <c r="K2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1" s="53" t="str">
        <f>IF((Curso[[#This Row],[Estudado]]-7)&lt;$H$2,"",Curso[[#This Row],[Estudado]]-7)</f>
        <v/>
      </c>
      <c r="M2671" s="53" t="str">
        <f>IF((Curso[[#This Row],[Estudado]]-15)&lt;$H$2,"",Curso[[#This Row],[Estudado]]-15)</f>
        <v/>
      </c>
      <c r="N2671" s="53" t="str">
        <f>IF((Curso[[#This Row],[Estudado]]-30)&lt;$H$2,"",Curso[[#This Row],[Estudado]]-30)</f>
        <v/>
      </c>
      <c r="O2671" s="53" t="str">
        <f>IF((Curso[[#This Row],[Estudado]]-60)&lt;$H$2,"",Curso[[#This Row],[Estudado]]-60)</f>
        <v/>
      </c>
      <c r="P2671" s="53" t="str">
        <f>IF((Curso[[#This Row],[Estudado]]-120)&lt;$H$2,"",Curso[[#This Row],[Estudado]]-120)</f>
        <v/>
      </c>
      <c r="Q2671" s="48"/>
    </row>
    <row r="2672" spans="1:17" x14ac:dyDescent="0.25">
      <c r="A2672" s="44">
        <f t="shared" si="114"/>
        <v>2671</v>
      </c>
      <c r="B2672" s="44" t="s">
        <v>1560</v>
      </c>
      <c r="C2672" s="44" t="s">
        <v>1754</v>
      </c>
      <c r="D2672" s="45">
        <v>3.530092592592592E-3</v>
      </c>
      <c r="E2672" s="44"/>
      <c r="F2672" s="45">
        <f>Curso[[#This Row],[Tempo]]*$AG$4</f>
        <v>7.0008701207554857E-3</v>
      </c>
      <c r="G2672" s="46">
        <f t="shared" si="113"/>
        <v>18.20813845413117</v>
      </c>
      <c r="H2672" s="47">
        <f>_xlfn.XLOOKUP(Curso[[#This Row],[Tempo Progr Acum]],Controle[Tempo Esperado Acum],Controle[Data corrida],,1,1)</f>
        <v>44917</v>
      </c>
      <c r="I2672" s="44"/>
      <c r="J2672" s="48">
        <f ca="1">IF(Curso[[#This Row],[Data Prevista]]&gt;TODAY(),0,IF(Curso[[#This Row],[Data Prevista]]=TODAY(),3,2))</f>
        <v>0</v>
      </c>
      <c r="K2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2" s="53" t="str">
        <f>IF((Curso[[#This Row],[Estudado]]-7)&lt;$H$2,"",Curso[[#This Row],[Estudado]]-7)</f>
        <v/>
      </c>
      <c r="M2672" s="53" t="str">
        <f>IF((Curso[[#This Row],[Estudado]]-15)&lt;$H$2,"",Curso[[#This Row],[Estudado]]-15)</f>
        <v/>
      </c>
      <c r="N2672" s="53" t="str">
        <f>IF((Curso[[#This Row],[Estudado]]-30)&lt;$H$2,"",Curso[[#This Row],[Estudado]]-30)</f>
        <v/>
      </c>
      <c r="O2672" s="53" t="str">
        <f>IF((Curso[[#This Row],[Estudado]]-60)&lt;$H$2,"",Curso[[#This Row],[Estudado]]-60)</f>
        <v/>
      </c>
      <c r="P2672" s="53" t="str">
        <f>IF((Curso[[#This Row],[Estudado]]-120)&lt;$H$2,"",Curso[[#This Row],[Estudado]]-120)</f>
        <v/>
      </c>
      <c r="Q2672" s="48"/>
    </row>
    <row r="2673" spans="1:17" x14ac:dyDescent="0.25">
      <c r="A2673" s="44">
        <f t="shared" si="114"/>
        <v>2672</v>
      </c>
      <c r="B2673" s="44" t="s">
        <v>1560</v>
      </c>
      <c r="C2673" s="44" t="s">
        <v>1755</v>
      </c>
      <c r="D2673" s="45">
        <v>6.3541666666666668E-3</v>
      </c>
      <c r="E2673" s="44"/>
      <c r="F2673" s="45">
        <f>Curso[[#This Row],[Tempo]]*$AG$4</f>
        <v>1.2601566217359876E-2</v>
      </c>
      <c r="G2673" s="46">
        <f t="shared" si="113"/>
        <v>18.220740020348529</v>
      </c>
      <c r="H2673" s="47">
        <f>_xlfn.XLOOKUP(Curso[[#This Row],[Tempo Progr Acum]],Controle[Tempo Esperado Acum],Controle[Data corrida],,1,1)</f>
        <v>44917</v>
      </c>
      <c r="I2673" s="44"/>
      <c r="J2673" s="48">
        <f ca="1">IF(Curso[[#This Row],[Data Prevista]]&gt;TODAY(),0,IF(Curso[[#This Row],[Data Prevista]]=TODAY(),3,2))</f>
        <v>0</v>
      </c>
      <c r="K2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3" s="53" t="str">
        <f>IF((Curso[[#This Row],[Estudado]]-7)&lt;$H$2,"",Curso[[#This Row],[Estudado]]-7)</f>
        <v/>
      </c>
      <c r="M2673" s="53" t="str">
        <f>IF((Curso[[#This Row],[Estudado]]-15)&lt;$H$2,"",Curso[[#This Row],[Estudado]]-15)</f>
        <v/>
      </c>
      <c r="N2673" s="53" t="str">
        <f>IF((Curso[[#This Row],[Estudado]]-30)&lt;$H$2,"",Curso[[#This Row],[Estudado]]-30)</f>
        <v/>
      </c>
      <c r="O2673" s="53" t="str">
        <f>IF((Curso[[#This Row],[Estudado]]-60)&lt;$H$2,"",Curso[[#This Row],[Estudado]]-60)</f>
        <v/>
      </c>
      <c r="P2673" s="53" t="str">
        <f>IF((Curso[[#This Row],[Estudado]]-120)&lt;$H$2,"",Curso[[#This Row],[Estudado]]-120)</f>
        <v/>
      </c>
      <c r="Q2673" s="48"/>
    </row>
    <row r="2674" spans="1:17" x14ac:dyDescent="0.25">
      <c r="A2674" s="44">
        <f t="shared" si="114"/>
        <v>2673</v>
      </c>
      <c r="B2674" s="44" t="s">
        <v>1560</v>
      </c>
      <c r="C2674" s="44" t="s">
        <v>1756</v>
      </c>
      <c r="D2674" s="45">
        <v>2.9050925925925928E-3</v>
      </c>
      <c r="E2674" s="44"/>
      <c r="F2674" s="45">
        <f>Curso[[#This Row],[Tempo]]*$AG$4</f>
        <v>5.7613718042938602E-3</v>
      </c>
      <c r="G2674" s="46">
        <f t="shared" si="113"/>
        <v>18.226501392152823</v>
      </c>
      <c r="H2674" s="47">
        <f>_xlfn.XLOOKUP(Curso[[#This Row],[Tempo Progr Acum]],Controle[Tempo Esperado Acum],Controle[Data corrida],,1,1)</f>
        <v>44917</v>
      </c>
      <c r="I2674" s="44"/>
      <c r="J2674" s="48">
        <f ca="1">IF(Curso[[#This Row],[Data Prevista]]&gt;TODAY(),0,IF(Curso[[#This Row],[Data Prevista]]=TODAY(),3,2))</f>
        <v>0</v>
      </c>
      <c r="K2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4" s="53" t="str">
        <f>IF((Curso[[#This Row],[Estudado]]-7)&lt;$H$2,"",Curso[[#This Row],[Estudado]]-7)</f>
        <v/>
      </c>
      <c r="M2674" s="53" t="str">
        <f>IF((Curso[[#This Row],[Estudado]]-15)&lt;$H$2,"",Curso[[#This Row],[Estudado]]-15)</f>
        <v/>
      </c>
      <c r="N2674" s="53" t="str">
        <f>IF((Curso[[#This Row],[Estudado]]-30)&lt;$H$2,"",Curso[[#This Row],[Estudado]]-30)</f>
        <v/>
      </c>
      <c r="O2674" s="53" t="str">
        <f>IF((Curso[[#This Row],[Estudado]]-60)&lt;$H$2,"",Curso[[#This Row],[Estudado]]-60)</f>
        <v/>
      </c>
      <c r="P2674" s="53" t="str">
        <f>IF((Curso[[#This Row],[Estudado]]-120)&lt;$H$2,"",Curso[[#This Row],[Estudado]]-120)</f>
        <v/>
      </c>
      <c r="Q2674" s="48"/>
    </row>
    <row r="2675" spans="1:17" x14ac:dyDescent="0.25">
      <c r="A2675" s="44">
        <f t="shared" si="114"/>
        <v>2674</v>
      </c>
      <c r="B2675" s="44" t="s">
        <v>1560</v>
      </c>
      <c r="C2675" s="44" t="s">
        <v>1757</v>
      </c>
      <c r="D2675" s="45">
        <v>3.9351851851851857E-3</v>
      </c>
      <c r="E2675" s="44"/>
      <c r="F2675" s="45">
        <f>Curso[[#This Row],[Tempo]]*$AG$4</f>
        <v>7.8042486592028388E-3</v>
      </c>
      <c r="G2675" s="46">
        <f t="shared" si="113"/>
        <v>18.234305640812025</v>
      </c>
      <c r="H2675" s="47">
        <f>_xlfn.XLOOKUP(Curso[[#This Row],[Tempo Progr Acum]],Controle[Tempo Esperado Acum],Controle[Data corrida],,1,1)</f>
        <v>44917</v>
      </c>
      <c r="I2675" s="44"/>
      <c r="J2675" s="48">
        <f ca="1">IF(Curso[[#This Row],[Data Prevista]]&gt;TODAY(),0,IF(Curso[[#This Row],[Data Prevista]]=TODAY(),3,2))</f>
        <v>0</v>
      </c>
      <c r="K2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5" s="53" t="str">
        <f>IF((Curso[[#This Row],[Estudado]]-7)&lt;$H$2,"",Curso[[#This Row],[Estudado]]-7)</f>
        <v/>
      </c>
      <c r="M2675" s="53" t="str">
        <f>IF((Curso[[#This Row],[Estudado]]-15)&lt;$H$2,"",Curso[[#This Row],[Estudado]]-15)</f>
        <v/>
      </c>
      <c r="N2675" s="53" t="str">
        <f>IF((Curso[[#This Row],[Estudado]]-30)&lt;$H$2,"",Curso[[#This Row],[Estudado]]-30)</f>
        <v/>
      </c>
      <c r="O2675" s="53" t="str">
        <f>IF((Curso[[#This Row],[Estudado]]-60)&lt;$H$2,"",Curso[[#This Row],[Estudado]]-60)</f>
        <v/>
      </c>
      <c r="P2675" s="53" t="str">
        <f>IF((Curso[[#This Row],[Estudado]]-120)&lt;$H$2,"",Curso[[#This Row],[Estudado]]-120)</f>
        <v/>
      </c>
      <c r="Q2675" s="48"/>
    </row>
    <row r="2676" spans="1:17" x14ac:dyDescent="0.25">
      <c r="A2676" s="44">
        <f t="shared" si="114"/>
        <v>2675</v>
      </c>
      <c r="B2676" s="44" t="s">
        <v>1560</v>
      </c>
      <c r="C2676" s="44" t="s">
        <v>1758</v>
      </c>
      <c r="D2676" s="45">
        <v>4.1666666666666666E-3</v>
      </c>
      <c r="E2676" s="44"/>
      <c r="F2676" s="45">
        <f>Curso[[#This Row],[Tempo]]*$AG$4</f>
        <v>8.2633221097441808E-3</v>
      </c>
      <c r="G2676" s="46">
        <f t="shared" si="113"/>
        <v>18.242568962921769</v>
      </c>
      <c r="H2676" s="47">
        <f>_xlfn.XLOOKUP(Curso[[#This Row],[Tempo Progr Acum]],Controle[Tempo Esperado Acum],Controle[Data corrida],,1,1)</f>
        <v>44917</v>
      </c>
      <c r="I2676" s="44"/>
      <c r="J2676" s="48">
        <f ca="1">IF(Curso[[#This Row],[Data Prevista]]&gt;TODAY(),0,IF(Curso[[#This Row],[Data Prevista]]=TODAY(),3,2))</f>
        <v>0</v>
      </c>
      <c r="K2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6" s="53" t="str">
        <f>IF((Curso[[#This Row],[Estudado]]-7)&lt;$H$2,"",Curso[[#This Row],[Estudado]]-7)</f>
        <v/>
      </c>
      <c r="M2676" s="53" t="str">
        <f>IF((Curso[[#This Row],[Estudado]]-15)&lt;$H$2,"",Curso[[#This Row],[Estudado]]-15)</f>
        <v/>
      </c>
      <c r="N2676" s="53" t="str">
        <f>IF((Curso[[#This Row],[Estudado]]-30)&lt;$H$2,"",Curso[[#This Row],[Estudado]]-30)</f>
        <v/>
      </c>
      <c r="O2676" s="53" t="str">
        <f>IF((Curso[[#This Row],[Estudado]]-60)&lt;$H$2,"",Curso[[#This Row],[Estudado]]-60)</f>
        <v/>
      </c>
      <c r="P2676" s="53" t="str">
        <f>IF((Curso[[#This Row],[Estudado]]-120)&lt;$H$2,"",Curso[[#This Row],[Estudado]]-120)</f>
        <v/>
      </c>
      <c r="Q2676" s="48"/>
    </row>
    <row r="2677" spans="1:17" x14ac:dyDescent="0.25">
      <c r="A2677" s="44">
        <f t="shared" si="114"/>
        <v>2676</v>
      </c>
      <c r="B2677" s="44" t="s">
        <v>1560</v>
      </c>
      <c r="C2677" s="44" t="s">
        <v>1759</v>
      </c>
      <c r="D2677" s="45">
        <v>8.1828703703703699E-3</v>
      </c>
      <c r="E2677" s="44"/>
      <c r="F2677" s="45">
        <f>Curso[[#This Row],[Tempo]]*$AG$4</f>
        <v>1.6228246476636489E-2</v>
      </c>
      <c r="G2677" s="46">
        <f t="shared" si="113"/>
        <v>18.258797209398406</v>
      </c>
      <c r="H2677" s="47">
        <f>_xlfn.XLOOKUP(Curso[[#This Row],[Tempo Progr Acum]],Controle[Tempo Esperado Acum],Controle[Data corrida],,1,1)</f>
        <v>44917</v>
      </c>
      <c r="I2677" s="44"/>
      <c r="J2677" s="48">
        <f ca="1">IF(Curso[[#This Row],[Data Prevista]]&gt;TODAY(),0,IF(Curso[[#This Row],[Data Prevista]]=TODAY(),3,2))</f>
        <v>0</v>
      </c>
      <c r="K2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7" s="53" t="str">
        <f>IF((Curso[[#This Row],[Estudado]]-7)&lt;$H$2,"",Curso[[#This Row],[Estudado]]-7)</f>
        <v/>
      </c>
      <c r="M2677" s="53" t="str">
        <f>IF((Curso[[#This Row],[Estudado]]-15)&lt;$H$2,"",Curso[[#This Row],[Estudado]]-15)</f>
        <v/>
      </c>
      <c r="N2677" s="53" t="str">
        <f>IF((Curso[[#This Row],[Estudado]]-30)&lt;$H$2,"",Curso[[#This Row],[Estudado]]-30)</f>
        <v/>
      </c>
      <c r="O2677" s="53" t="str">
        <f>IF((Curso[[#This Row],[Estudado]]-60)&lt;$H$2,"",Curso[[#This Row],[Estudado]]-60)</f>
        <v/>
      </c>
      <c r="P2677" s="53" t="str">
        <f>IF((Curso[[#This Row],[Estudado]]-120)&lt;$H$2,"",Curso[[#This Row],[Estudado]]-120)</f>
        <v/>
      </c>
      <c r="Q2677" s="48"/>
    </row>
    <row r="2678" spans="1:17" x14ac:dyDescent="0.25">
      <c r="A2678" s="44">
        <f t="shared" si="114"/>
        <v>2677</v>
      </c>
      <c r="B2678" s="44" t="s">
        <v>1560</v>
      </c>
      <c r="C2678" s="44" t="s">
        <v>1760</v>
      </c>
      <c r="D2678" s="45">
        <v>7.3958333333333341E-3</v>
      </c>
      <c r="E2678" s="44"/>
      <c r="F2678" s="45">
        <f>Curso[[#This Row],[Tempo]]*$AG$4</f>
        <v>1.4667396744795924E-2</v>
      </c>
      <c r="G2678" s="46">
        <f t="shared" si="113"/>
        <v>18.2734646061432</v>
      </c>
      <c r="H2678" s="47">
        <f>_xlfn.XLOOKUP(Curso[[#This Row],[Tempo Progr Acum]],Controle[Tempo Esperado Acum],Controle[Data corrida],,1,1)</f>
        <v>44917</v>
      </c>
      <c r="I2678" s="44"/>
      <c r="J2678" s="48">
        <f ca="1">IF(Curso[[#This Row],[Data Prevista]]&gt;TODAY(),0,IF(Curso[[#This Row],[Data Prevista]]=TODAY(),3,2))</f>
        <v>0</v>
      </c>
      <c r="K2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8" s="53" t="str">
        <f>IF((Curso[[#This Row],[Estudado]]-7)&lt;$H$2,"",Curso[[#This Row],[Estudado]]-7)</f>
        <v/>
      </c>
      <c r="M2678" s="53" t="str">
        <f>IF((Curso[[#This Row],[Estudado]]-15)&lt;$H$2,"",Curso[[#This Row],[Estudado]]-15)</f>
        <v/>
      </c>
      <c r="N2678" s="53" t="str">
        <f>IF((Curso[[#This Row],[Estudado]]-30)&lt;$H$2,"",Curso[[#This Row],[Estudado]]-30)</f>
        <v/>
      </c>
      <c r="O2678" s="53" t="str">
        <f>IF((Curso[[#This Row],[Estudado]]-60)&lt;$H$2,"",Curso[[#This Row],[Estudado]]-60)</f>
        <v/>
      </c>
      <c r="P2678" s="53" t="str">
        <f>IF((Curso[[#This Row],[Estudado]]-120)&lt;$H$2,"",Curso[[#This Row],[Estudado]]-120)</f>
        <v/>
      </c>
      <c r="Q2678" s="48"/>
    </row>
    <row r="2679" spans="1:17" x14ac:dyDescent="0.25">
      <c r="A2679" s="44">
        <f t="shared" si="114"/>
        <v>2678</v>
      </c>
      <c r="B2679" s="44" t="s">
        <v>1560</v>
      </c>
      <c r="C2679" s="44" t="s">
        <v>1761</v>
      </c>
      <c r="D2679" s="45">
        <v>2.8703703703703708E-3</v>
      </c>
      <c r="E2679" s="44"/>
      <c r="F2679" s="45">
        <f>Curso[[#This Row],[Tempo]]*$AG$4</f>
        <v>5.692510786712659E-3</v>
      </c>
      <c r="G2679" s="46">
        <f t="shared" si="113"/>
        <v>18.279157116929913</v>
      </c>
      <c r="H2679" s="47">
        <f>_xlfn.XLOOKUP(Curso[[#This Row],[Tempo Progr Acum]],Controle[Tempo Esperado Acum],Controle[Data corrida],,1,1)</f>
        <v>44918</v>
      </c>
      <c r="I2679" s="44"/>
      <c r="J2679" s="48">
        <f ca="1">IF(Curso[[#This Row],[Data Prevista]]&gt;TODAY(),0,IF(Curso[[#This Row],[Data Prevista]]=TODAY(),3,2))</f>
        <v>0</v>
      </c>
      <c r="K2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9" s="53" t="str">
        <f>IF((Curso[[#This Row],[Estudado]]-7)&lt;$H$2,"",Curso[[#This Row],[Estudado]]-7)</f>
        <v/>
      </c>
      <c r="M2679" s="53" t="str">
        <f>IF((Curso[[#This Row],[Estudado]]-15)&lt;$H$2,"",Curso[[#This Row],[Estudado]]-15)</f>
        <v/>
      </c>
      <c r="N2679" s="53" t="str">
        <f>IF((Curso[[#This Row],[Estudado]]-30)&lt;$H$2,"",Curso[[#This Row],[Estudado]]-30)</f>
        <v/>
      </c>
      <c r="O2679" s="53" t="str">
        <f>IF((Curso[[#This Row],[Estudado]]-60)&lt;$H$2,"",Curso[[#This Row],[Estudado]]-60)</f>
        <v/>
      </c>
      <c r="P2679" s="53" t="str">
        <f>IF((Curso[[#This Row],[Estudado]]-120)&lt;$H$2,"",Curso[[#This Row],[Estudado]]-120)</f>
        <v/>
      </c>
      <c r="Q2679" s="48"/>
    </row>
    <row r="2680" spans="1:17" x14ac:dyDescent="0.25">
      <c r="A2680" s="44">
        <f t="shared" si="114"/>
        <v>2679</v>
      </c>
      <c r="B2680" s="44" t="s">
        <v>1560</v>
      </c>
      <c r="C2680" s="44" t="s">
        <v>1762</v>
      </c>
      <c r="D2680" s="45">
        <v>4.2129629629629626E-3</v>
      </c>
      <c r="E2680" s="44"/>
      <c r="F2680" s="45">
        <f>Curso[[#This Row],[Tempo]]*$AG$4</f>
        <v>8.355136799852449E-3</v>
      </c>
      <c r="G2680" s="46">
        <f t="shared" si="113"/>
        <v>18.287512253729766</v>
      </c>
      <c r="H2680" s="47">
        <f>_xlfn.XLOOKUP(Curso[[#This Row],[Tempo Progr Acum]],Controle[Tempo Esperado Acum],Controle[Data corrida],,1,1)</f>
        <v>44918</v>
      </c>
      <c r="I2680" s="44"/>
      <c r="J2680" s="48">
        <f ca="1">IF(Curso[[#This Row],[Data Prevista]]&gt;TODAY(),0,IF(Curso[[#This Row],[Data Prevista]]=TODAY(),3,2))</f>
        <v>0</v>
      </c>
      <c r="K2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0" s="53" t="str">
        <f>IF((Curso[[#This Row],[Estudado]]-7)&lt;$H$2,"",Curso[[#This Row],[Estudado]]-7)</f>
        <v/>
      </c>
      <c r="M2680" s="53" t="str">
        <f>IF((Curso[[#This Row],[Estudado]]-15)&lt;$H$2,"",Curso[[#This Row],[Estudado]]-15)</f>
        <v/>
      </c>
      <c r="N2680" s="53" t="str">
        <f>IF((Curso[[#This Row],[Estudado]]-30)&lt;$H$2,"",Curso[[#This Row],[Estudado]]-30)</f>
        <v/>
      </c>
      <c r="O2680" s="53" t="str">
        <f>IF((Curso[[#This Row],[Estudado]]-60)&lt;$H$2,"",Curso[[#This Row],[Estudado]]-60)</f>
        <v/>
      </c>
      <c r="P2680" s="53" t="str">
        <f>IF((Curso[[#This Row],[Estudado]]-120)&lt;$H$2,"",Curso[[#This Row],[Estudado]]-120)</f>
        <v/>
      </c>
      <c r="Q2680" s="48"/>
    </row>
    <row r="2681" spans="1:17" x14ac:dyDescent="0.25">
      <c r="A2681" s="44">
        <f t="shared" si="114"/>
        <v>2680</v>
      </c>
      <c r="B2681" s="44" t="s">
        <v>1560</v>
      </c>
      <c r="C2681" s="44" t="s">
        <v>1763</v>
      </c>
      <c r="D2681" s="45">
        <v>5.8333333333333336E-3</v>
      </c>
      <c r="E2681" s="44"/>
      <c r="F2681" s="45">
        <f>Curso[[#This Row],[Tempo]]*$AG$4</f>
        <v>1.1568650953641854E-2</v>
      </c>
      <c r="G2681" s="46">
        <f t="shared" si="113"/>
        <v>18.299080904683407</v>
      </c>
      <c r="H2681" s="47">
        <f>_xlfn.XLOOKUP(Curso[[#This Row],[Tempo Progr Acum]],Controle[Tempo Esperado Acum],Controle[Data corrida],,1,1)</f>
        <v>44918</v>
      </c>
      <c r="I2681" s="44"/>
      <c r="J2681" s="48">
        <f ca="1">IF(Curso[[#This Row],[Data Prevista]]&gt;TODAY(),0,IF(Curso[[#This Row],[Data Prevista]]=TODAY(),3,2))</f>
        <v>0</v>
      </c>
      <c r="K2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1" s="53" t="str">
        <f>IF((Curso[[#This Row],[Estudado]]-7)&lt;$H$2,"",Curso[[#This Row],[Estudado]]-7)</f>
        <v/>
      </c>
      <c r="M2681" s="53" t="str">
        <f>IF((Curso[[#This Row],[Estudado]]-15)&lt;$H$2,"",Curso[[#This Row],[Estudado]]-15)</f>
        <v/>
      </c>
      <c r="N2681" s="53" t="str">
        <f>IF((Curso[[#This Row],[Estudado]]-30)&lt;$H$2,"",Curso[[#This Row],[Estudado]]-30)</f>
        <v/>
      </c>
      <c r="O2681" s="53" t="str">
        <f>IF((Curso[[#This Row],[Estudado]]-60)&lt;$H$2,"",Curso[[#This Row],[Estudado]]-60)</f>
        <v/>
      </c>
      <c r="P2681" s="53" t="str">
        <f>IF((Curso[[#This Row],[Estudado]]-120)&lt;$H$2,"",Curso[[#This Row],[Estudado]]-120)</f>
        <v/>
      </c>
      <c r="Q2681" s="48"/>
    </row>
    <row r="2682" spans="1:17" x14ac:dyDescent="0.25">
      <c r="A2682" s="44">
        <f t="shared" si="114"/>
        <v>2681</v>
      </c>
      <c r="B2682" s="44" t="s">
        <v>1560</v>
      </c>
      <c r="C2682" s="44" t="s">
        <v>1764</v>
      </c>
      <c r="D2682" s="45">
        <v>0</v>
      </c>
      <c r="E2682" s="44" t="s">
        <v>7</v>
      </c>
      <c r="F2682" s="45">
        <f>Curso[[#This Row],[Tempo]]*$AG$4</f>
        <v>0</v>
      </c>
      <c r="G2682" s="46">
        <f t="shared" si="113"/>
        <v>18.299080904683407</v>
      </c>
      <c r="H2682" s="47">
        <f>_xlfn.XLOOKUP(Curso[[#This Row],[Tempo Progr Acum]],Controle[Tempo Esperado Acum],Controle[Data corrida],,1,1)</f>
        <v>44918</v>
      </c>
      <c r="I2682" s="44"/>
      <c r="J2682" s="48">
        <f ca="1">IF(Curso[[#This Row],[Data Prevista]]&gt;TODAY(),0,IF(Curso[[#This Row],[Data Prevista]]=TODAY(),3,2))</f>
        <v>0</v>
      </c>
      <c r="K2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2" s="53" t="str">
        <f>IF((Curso[[#This Row],[Estudado]]-7)&lt;$H$2,"",Curso[[#This Row],[Estudado]]-7)</f>
        <v/>
      </c>
      <c r="M2682" s="53" t="str">
        <f>IF((Curso[[#This Row],[Estudado]]-15)&lt;$H$2,"",Curso[[#This Row],[Estudado]]-15)</f>
        <v/>
      </c>
      <c r="N2682" s="53" t="str">
        <f>IF((Curso[[#This Row],[Estudado]]-30)&lt;$H$2,"",Curso[[#This Row],[Estudado]]-30)</f>
        <v/>
      </c>
      <c r="O2682" s="53" t="str">
        <f>IF((Curso[[#This Row],[Estudado]]-60)&lt;$H$2,"",Curso[[#This Row],[Estudado]]-60)</f>
        <v/>
      </c>
      <c r="P2682" s="53" t="str">
        <f>IF((Curso[[#This Row],[Estudado]]-120)&lt;$H$2,"",Curso[[#This Row],[Estudado]]-120)</f>
        <v/>
      </c>
      <c r="Q2682" s="48"/>
    </row>
    <row r="2683" spans="1:17" x14ac:dyDescent="0.25">
      <c r="A2683" s="44">
        <f t="shared" si="114"/>
        <v>2682</v>
      </c>
      <c r="B2683" s="44" t="s">
        <v>1560</v>
      </c>
      <c r="C2683" s="44" t="s">
        <v>1765</v>
      </c>
      <c r="D2683" s="45">
        <v>3.3912037037037036E-3</v>
      </c>
      <c r="E2683" s="44"/>
      <c r="F2683" s="45">
        <f>Curso[[#This Row],[Tempo]]*$AG$4</f>
        <v>6.7254260504306801E-3</v>
      </c>
      <c r="G2683" s="46">
        <f t="shared" si="113"/>
        <v>18.305806330733837</v>
      </c>
      <c r="H2683" s="47">
        <f>_xlfn.XLOOKUP(Curso[[#This Row],[Tempo Progr Acum]],Controle[Tempo Esperado Acum],Controle[Data corrida],,1,1)</f>
        <v>44918</v>
      </c>
      <c r="I2683" s="44"/>
      <c r="J2683" s="48">
        <f ca="1">IF(Curso[[#This Row],[Data Prevista]]&gt;TODAY(),0,IF(Curso[[#This Row],[Data Prevista]]=TODAY(),3,2))</f>
        <v>0</v>
      </c>
      <c r="K2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3" s="53" t="str">
        <f>IF((Curso[[#This Row],[Estudado]]-7)&lt;$H$2,"",Curso[[#This Row],[Estudado]]-7)</f>
        <v/>
      </c>
      <c r="M2683" s="53" t="str">
        <f>IF((Curso[[#This Row],[Estudado]]-15)&lt;$H$2,"",Curso[[#This Row],[Estudado]]-15)</f>
        <v/>
      </c>
      <c r="N2683" s="53" t="str">
        <f>IF((Curso[[#This Row],[Estudado]]-30)&lt;$H$2,"",Curso[[#This Row],[Estudado]]-30)</f>
        <v/>
      </c>
      <c r="O2683" s="53" t="str">
        <f>IF((Curso[[#This Row],[Estudado]]-60)&lt;$H$2,"",Curso[[#This Row],[Estudado]]-60)</f>
        <v/>
      </c>
      <c r="P2683" s="53" t="str">
        <f>IF((Curso[[#This Row],[Estudado]]-120)&lt;$H$2,"",Curso[[#This Row],[Estudado]]-120)</f>
        <v/>
      </c>
      <c r="Q2683" s="48"/>
    </row>
    <row r="2684" spans="1:17" x14ac:dyDescent="0.25">
      <c r="A2684" s="44">
        <f t="shared" si="114"/>
        <v>2683</v>
      </c>
      <c r="B2684" s="44" t="s">
        <v>1560</v>
      </c>
      <c r="C2684" s="44" t="s">
        <v>1766</v>
      </c>
      <c r="D2684" s="45">
        <v>2.685185185185185E-3</v>
      </c>
      <c r="E2684" s="44"/>
      <c r="F2684" s="45">
        <f>Curso[[#This Row],[Tempo]]*$AG$4</f>
        <v>5.3252520262795826E-3</v>
      </c>
      <c r="G2684" s="46">
        <f t="shared" si="113"/>
        <v>18.311131582760115</v>
      </c>
      <c r="H2684" s="47">
        <f>_xlfn.XLOOKUP(Curso[[#This Row],[Tempo Progr Acum]],Controle[Tempo Esperado Acum],Controle[Data corrida],,1,1)</f>
        <v>44918</v>
      </c>
      <c r="I2684" s="44"/>
      <c r="J2684" s="48">
        <f ca="1">IF(Curso[[#This Row],[Data Prevista]]&gt;TODAY(),0,IF(Curso[[#This Row],[Data Prevista]]=TODAY(),3,2))</f>
        <v>0</v>
      </c>
      <c r="K2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4" s="53" t="str">
        <f>IF((Curso[[#This Row],[Estudado]]-7)&lt;$H$2,"",Curso[[#This Row],[Estudado]]-7)</f>
        <v/>
      </c>
      <c r="M2684" s="53" t="str">
        <f>IF((Curso[[#This Row],[Estudado]]-15)&lt;$H$2,"",Curso[[#This Row],[Estudado]]-15)</f>
        <v/>
      </c>
      <c r="N2684" s="53" t="str">
        <f>IF((Curso[[#This Row],[Estudado]]-30)&lt;$H$2,"",Curso[[#This Row],[Estudado]]-30)</f>
        <v/>
      </c>
      <c r="O2684" s="53" t="str">
        <f>IF((Curso[[#This Row],[Estudado]]-60)&lt;$H$2,"",Curso[[#This Row],[Estudado]]-60)</f>
        <v/>
      </c>
      <c r="P2684" s="53" t="str">
        <f>IF((Curso[[#This Row],[Estudado]]-120)&lt;$H$2,"",Curso[[#This Row],[Estudado]]-120)</f>
        <v/>
      </c>
      <c r="Q2684" s="48"/>
    </row>
    <row r="2685" spans="1:17" x14ac:dyDescent="0.25">
      <c r="A2685" s="44">
        <f t="shared" si="114"/>
        <v>2684</v>
      </c>
      <c r="B2685" s="44" t="s">
        <v>1560</v>
      </c>
      <c r="C2685" s="44" t="s">
        <v>1767</v>
      </c>
      <c r="D2685" s="45">
        <v>2.8703703703703708E-3</v>
      </c>
      <c r="E2685" s="44"/>
      <c r="F2685" s="45">
        <f>Curso[[#This Row],[Tempo]]*$AG$4</f>
        <v>5.692510786712659E-3</v>
      </c>
      <c r="G2685" s="46">
        <f t="shared" si="113"/>
        <v>18.316824093546828</v>
      </c>
      <c r="H2685" s="47">
        <f>_xlfn.XLOOKUP(Curso[[#This Row],[Tempo Progr Acum]],Controle[Tempo Esperado Acum],Controle[Data corrida],,1,1)</f>
        <v>44918</v>
      </c>
      <c r="I2685" s="44"/>
      <c r="J2685" s="48">
        <f ca="1">IF(Curso[[#This Row],[Data Prevista]]&gt;TODAY(),0,IF(Curso[[#This Row],[Data Prevista]]=TODAY(),3,2))</f>
        <v>0</v>
      </c>
      <c r="K2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5" s="53" t="str">
        <f>IF((Curso[[#This Row],[Estudado]]-7)&lt;$H$2,"",Curso[[#This Row],[Estudado]]-7)</f>
        <v/>
      </c>
      <c r="M2685" s="53" t="str">
        <f>IF((Curso[[#This Row],[Estudado]]-15)&lt;$H$2,"",Curso[[#This Row],[Estudado]]-15)</f>
        <v/>
      </c>
      <c r="N2685" s="53" t="str">
        <f>IF((Curso[[#This Row],[Estudado]]-30)&lt;$H$2,"",Curso[[#This Row],[Estudado]]-30)</f>
        <v/>
      </c>
      <c r="O2685" s="53" t="str">
        <f>IF((Curso[[#This Row],[Estudado]]-60)&lt;$H$2,"",Curso[[#This Row],[Estudado]]-60)</f>
        <v/>
      </c>
      <c r="P2685" s="53" t="str">
        <f>IF((Curso[[#This Row],[Estudado]]-120)&lt;$H$2,"",Curso[[#This Row],[Estudado]]-120)</f>
        <v/>
      </c>
      <c r="Q2685" s="48"/>
    </row>
    <row r="2686" spans="1:17" x14ac:dyDescent="0.25">
      <c r="A2686" s="44">
        <f t="shared" si="114"/>
        <v>2685</v>
      </c>
      <c r="B2686" s="44" t="s">
        <v>1560</v>
      </c>
      <c r="C2686" s="44" t="s">
        <v>1768</v>
      </c>
      <c r="D2686" s="45">
        <v>5.6597222222222222E-3</v>
      </c>
      <c r="E2686" s="44"/>
      <c r="F2686" s="45">
        <f>Curso[[#This Row],[Tempo]]*$AG$4</f>
        <v>1.1224345865735846E-2</v>
      </c>
      <c r="G2686" s="46">
        <f t="shared" si="113"/>
        <v>18.328048439412562</v>
      </c>
      <c r="H2686" s="47">
        <f>_xlfn.XLOOKUP(Curso[[#This Row],[Tempo Progr Acum]],Controle[Tempo Esperado Acum],Controle[Data corrida],,1,1)</f>
        <v>44918</v>
      </c>
      <c r="I2686" s="44"/>
      <c r="J2686" s="48">
        <f ca="1">IF(Curso[[#This Row],[Data Prevista]]&gt;TODAY(),0,IF(Curso[[#This Row],[Data Prevista]]=TODAY(),3,2))</f>
        <v>0</v>
      </c>
      <c r="K2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6" s="53" t="str">
        <f>IF((Curso[[#This Row],[Estudado]]-7)&lt;$H$2,"",Curso[[#This Row],[Estudado]]-7)</f>
        <v/>
      </c>
      <c r="M2686" s="53" t="str">
        <f>IF((Curso[[#This Row],[Estudado]]-15)&lt;$H$2,"",Curso[[#This Row],[Estudado]]-15)</f>
        <v/>
      </c>
      <c r="N2686" s="53" t="str">
        <f>IF((Curso[[#This Row],[Estudado]]-30)&lt;$H$2,"",Curso[[#This Row],[Estudado]]-30)</f>
        <v/>
      </c>
      <c r="O2686" s="53" t="str">
        <f>IF((Curso[[#This Row],[Estudado]]-60)&lt;$H$2,"",Curso[[#This Row],[Estudado]]-60)</f>
        <v/>
      </c>
      <c r="P2686" s="53" t="str">
        <f>IF((Curso[[#This Row],[Estudado]]-120)&lt;$H$2,"",Curso[[#This Row],[Estudado]]-120)</f>
        <v/>
      </c>
      <c r="Q2686" s="48"/>
    </row>
    <row r="2687" spans="1:17" x14ac:dyDescent="0.25">
      <c r="A2687" s="44">
        <f t="shared" si="114"/>
        <v>2686</v>
      </c>
      <c r="B2687" s="44" t="s">
        <v>1560</v>
      </c>
      <c r="C2687" s="44" t="s">
        <v>1769</v>
      </c>
      <c r="D2687" s="45">
        <v>4.0046296296296297E-3</v>
      </c>
      <c r="E2687" s="44"/>
      <c r="F2687" s="45">
        <f>Curso[[#This Row],[Tempo]]*$AG$4</f>
        <v>7.9419706943652402E-3</v>
      </c>
      <c r="G2687" s="46">
        <f t="shared" si="113"/>
        <v>18.335990410106927</v>
      </c>
      <c r="H2687" s="47">
        <f>_xlfn.XLOOKUP(Curso[[#This Row],[Tempo Progr Acum]],Controle[Tempo Esperado Acum],Controle[Data corrida],,1,1)</f>
        <v>44918</v>
      </c>
      <c r="I2687" s="44"/>
      <c r="J2687" s="48">
        <f ca="1">IF(Curso[[#This Row],[Data Prevista]]&gt;TODAY(),0,IF(Curso[[#This Row],[Data Prevista]]=TODAY(),3,2))</f>
        <v>0</v>
      </c>
      <c r="K2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7" s="53" t="str">
        <f>IF((Curso[[#This Row],[Estudado]]-7)&lt;$H$2,"",Curso[[#This Row],[Estudado]]-7)</f>
        <v/>
      </c>
      <c r="M2687" s="53" t="str">
        <f>IF((Curso[[#This Row],[Estudado]]-15)&lt;$H$2,"",Curso[[#This Row],[Estudado]]-15)</f>
        <v/>
      </c>
      <c r="N2687" s="53" t="str">
        <f>IF((Curso[[#This Row],[Estudado]]-30)&lt;$H$2,"",Curso[[#This Row],[Estudado]]-30)</f>
        <v/>
      </c>
      <c r="O2687" s="53" t="str">
        <f>IF((Curso[[#This Row],[Estudado]]-60)&lt;$H$2,"",Curso[[#This Row],[Estudado]]-60)</f>
        <v/>
      </c>
      <c r="P2687" s="53" t="str">
        <f>IF((Curso[[#This Row],[Estudado]]-120)&lt;$H$2,"",Curso[[#This Row],[Estudado]]-120)</f>
        <v/>
      </c>
      <c r="Q2687" s="48"/>
    </row>
    <row r="2688" spans="1:17" x14ac:dyDescent="0.25">
      <c r="A2688" s="44">
        <f t="shared" si="114"/>
        <v>2687</v>
      </c>
      <c r="B2688" s="44" t="s">
        <v>1560</v>
      </c>
      <c r="C2688" s="44" t="s">
        <v>1770</v>
      </c>
      <c r="D2688" s="45">
        <v>4.5370370370370365E-3</v>
      </c>
      <c r="E2688" s="44"/>
      <c r="F2688" s="45">
        <f>Curso[[#This Row],[Tempo]]*$AG$4</f>
        <v>8.9978396306103301E-3</v>
      </c>
      <c r="G2688" s="46">
        <f t="shared" si="113"/>
        <v>18.344988249737536</v>
      </c>
      <c r="H2688" s="47">
        <f>_xlfn.XLOOKUP(Curso[[#This Row],[Tempo Progr Acum]],Controle[Tempo Esperado Acum],Controle[Data corrida],,1,1)</f>
        <v>44918</v>
      </c>
      <c r="I2688" s="44"/>
      <c r="J2688" s="48">
        <f ca="1">IF(Curso[[#This Row],[Data Prevista]]&gt;TODAY(),0,IF(Curso[[#This Row],[Data Prevista]]=TODAY(),3,2))</f>
        <v>0</v>
      </c>
      <c r="K2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8" s="53" t="str">
        <f>IF((Curso[[#This Row],[Estudado]]-7)&lt;$H$2,"",Curso[[#This Row],[Estudado]]-7)</f>
        <v/>
      </c>
      <c r="M2688" s="53" t="str">
        <f>IF((Curso[[#This Row],[Estudado]]-15)&lt;$H$2,"",Curso[[#This Row],[Estudado]]-15)</f>
        <v/>
      </c>
      <c r="N2688" s="53" t="str">
        <f>IF((Curso[[#This Row],[Estudado]]-30)&lt;$H$2,"",Curso[[#This Row],[Estudado]]-30)</f>
        <v/>
      </c>
      <c r="O2688" s="53" t="str">
        <f>IF((Curso[[#This Row],[Estudado]]-60)&lt;$H$2,"",Curso[[#This Row],[Estudado]]-60)</f>
        <v/>
      </c>
      <c r="P2688" s="53" t="str">
        <f>IF((Curso[[#This Row],[Estudado]]-120)&lt;$H$2,"",Curso[[#This Row],[Estudado]]-120)</f>
        <v/>
      </c>
      <c r="Q2688" s="48"/>
    </row>
    <row r="2689" spans="1:17" x14ac:dyDescent="0.25">
      <c r="A2689" s="44">
        <f t="shared" si="114"/>
        <v>2688</v>
      </c>
      <c r="B2689" s="44" t="s">
        <v>1560</v>
      </c>
      <c r="C2689" s="44" t="s">
        <v>1771</v>
      </c>
      <c r="D2689" s="45">
        <v>4.0162037037037033E-3</v>
      </c>
      <c r="E2689" s="44"/>
      <c r="F2689" s="45">
        <f>Curso[[#This Row],[Tempo]]*$AG$4</f>
        <v>7.9649243668923064E-3</v>
      </c>
      <c r="G2689" s="46">
        <f t="shared" si="113"/>
        <v>18.352953174104428</v>
      </c>
      <c r="H2689" s="47">
        <f>_xlfn.XLOOKUP(Curso[[#This Row],[Tempo Progr Acum]],Controle[Tempo Esperado Acum],Controle[Data corrida],,1,1)</f>
        <v>44918</v>
      </c>
      <c r="I2689" s="44"/>
      <c r="J2689" s="48">
        <f ca="1">IF(Curso[[#This Row],[Data Prevista]]&gt;TODAY(),0,IF(Curso[[#This Row],[Data Prevista]]=TODAY(),3,2))</f>
        <v>0</v>
      </c>
      <c r="K2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9" s="53" t="str">
        <f>IF((Curso[[#This Row],[Estudado]]-7)&lt;$H$2,"",Curso[[#This Row],[Estudado]]-7)</f>
        <v/>
      </c>
      <c r="M2689" s="53" t="str">
        <f>IF((Curso[[#This Row],[Estudado]]-15)&lt;$H$2,"",Curso[[#This Row],[Estudado]]-15)</f>
        <v/>
      </c>
      <c r="N2689" s="53" t="str">
        <f>IF((Curso[[#This Row],[Estudado]]-30)&lt;$H$2,"",Curso[[#This Row],[Estudado]]-30)</f>
        <v/>
      </c>
      <c r="O2689" s="53" t="str">
        <f>IF((Curso[[#This Row],[Estudado]]-60)&lt;$H$2,"",Curso[[#This Row],[Estudado]]-60)</f>
        <v/>
      </c>
      <c r="P2689" s="53" t="str">
        <f>IF((Curso[[#This Row],[Estudado]]-120)&lt;$H$2,"",Curso[[#This Row],[Estudado]]-120)</f>
        <v/>
      </c>
      <c r="Q2689" s="48"/>
    </row>
    <row r="2690" spans="1:17" x14ac:dyDescent="0.25">
      <c r="A2690" s="44">
        <f t="shared" si="114"/>
        <v>2689</v>
      </c>
      <c r="B2690" s="44" t="s">
        <v>1560</v>
      </c>
      <c r="C2690" s="44" t="s">
        <v>1772</v>
      </c>
      <c r="D2690" s="45">
        <v>4.9537037037037041E-3</v>
      </c>
      <c r="E2690" s="44"/>
      <c r="F2690" s="45">
        <f>Curso[[#This Row],[Tempo]]*$AG$4</f>
        <v>9.8241718415847494E-3</v>
      </c>
      <c r="G2690" s="46">
        <f t="shared" si="113"/>
        <v>18.362777345946014</v>
      </c>
      <c r="H2690" s="47">
        <f>_xlfn.XLOOKUP(Curso[[#This Row],[Tempo Progr Acum]],Controle[Tempo Esperado Acum],Controle[Data corrida],,1,1)</f>
        <v>44918</v>
      </c>
      <c r="I2690" s="44"/>
      <c r="J2690" s="48">
        <f ca="1">IF(Curso[[#This Row],[Data Prevista]]&gt;TODAY(),0,IF(Curso[[#This Row],[Data Prevista]]=TODAY(),3,2))</f>
        <v>0</v>
      </c>
      <c r="K2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0" s="53" t="str">
        <f>IF((Curso[[#This Row],[Estudado]]-7)&lt;$H$2,"",Curso[[#This Row],[Estudado]]-7)</f>
        <v/>
      </c>
      <c r="M2690" s="53" t="str">
        <f>IF((Curso[[#This Row],[Estudado]]-15)&lt;$H$2,"",Curso[[#This Row],[Estudado]]-15)</f>
        <v/>
      </c>
      <c r="N2690" s="53" t="str">
        <f>IF((Curso[[#This Row],[Estudado]]-30)&lt;$H$2,"",Curso[[#This Row],[Estudado]]-30)</f>
        <v/>
      </c>
      <c r="O2690" s="53" t="str">
        <f>IF((Curso[[#This Row],[Estudado]]-60)&lt;$H$2,"",Curso[[#This Row],[Estudado]]-60)</f>
        <v/>
      </c>
      <c r="P2690" s="53" t="str">
        <f>IF((Curso[[#This Row],[Estudado]]-120)&lt;$H$2,"",Curso[[#This Row],[Estudado]]-120)</f>
        <v/>
      </c>
      <c r="Q2690" s="48"/>
    </row>
    <row r="2691" spans="1:17" x14ac:dyDescent="0.25">
      <c r="A2691" s="44">
        <f t="shared" si="114"/>
        <v>2690</v>
      </c>
      <c r="B2691" s="44" t="s">
        <v>1560</v>
      </c>
      <c r="C2691" s="44" t="s">
        <v>1773</v>
      </c>
      <c r="D2691" s="45">
        <v>4.7337962962962958E-3</v>
      </c>
      <c r="E2691" s="44"/>
      <c r="F2691" s="45">
        <f>Curso[[#This Row],[Tempo]]*$AG$4</f>
        <v>9.388052063570471E-3</v>
      </c>
      <c r="G2691" s="46">
        <f t="shared" si="113"/>
        <v>18.372165398009585</v>
      </c>
      <c r="H2691" s="47">
        <f>_xlfn.XLOOKUP(Curso[[#This Row],[Tempo Progr Acum]],Controle[Tempo Esperado Acum],Controle[Data corrida],,1,1)</f>
        <v>44919</v>
      </c>
      <c r="I2691" s="44"/>
      <c r="J2691" s="48">
        <f ca="1">IF(Curso[[#This Row],[Data Prevista]]&gt;TODAY(),0,IF(Curso[[#This Row],[Data Prevista]]=TODAY(),3,2))</f>
        <v>0</v>
      </c>
      <c r="K2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1" s="53" t="str">
        <f>IF((Curso[[#This Row],[Estudado]]-7)&lt;$H$2,"",Curso[[#This Row],[Estudado]]-7)</f>
        <v/>
      </c>
      <c r="M2691" s="53" t="str">
        <f>IF((Curso[[#This Row],[Estudado]]-15)&lt;$H$2,"",Curso[[#This Row],[Estudado]]-15)</f>
        <v/>
      </c>
      <c r="N2691" s="53" t="str">
        <f>IF((Curso[[#This Row],[Estudado]]-30)&lt;$H$2,"",Curso[[#This Row],[Estudado]]-30)</f>
        <v/>
      </c>
      <c r="O2691" s="53" t="str">
        <f>IF((Curso[[#This Row],[Estudado]]-60)&lt;$H$2,"",Curso[[#This Row],[Estudado]]-60)</f>
        <v/>
      </c>
      <c r="P2691" s="53" t="str">
        <f>IF((Curso[[#This Row],[Estudado]]-120)&lt;$H$2,"",Curso[[#This Row],[Estudado]]-120)</f>
        <v/>
      </c>
      <c r="Q2691" s="48"/>
    </row>
    <row r="2692" spans="1:17" x14ac:dyDescent="0.25">
      <c r="A2692" s="44">
        <f t="shared" si="114"/>
        <v>2691</v>
      </c>
      <c r="B2692" s="44" t="s">
        <v>1560</v>
      </c>
      <c r="C2692" s="44" t="s">
        <v>1774</v>
      </c>
      <c r="D2692" s="45">
        <v>6.1111111111111114E-3</v>
      </c>
      <c r="E2692" s="44"/>
      <c r="F2692" s="45">
        <f>Curso[[#This Row],[Tempo]]*$AG$4</f>
        <v>1.2119539094291466E-2</v>
      </c>
      <c r="G2692" s="46">
        <f t="shared" ref="G2692:G2755" si="115">F2692+G2691</f>
        <v>18.384284937103878</v>
      </c>
      <c r="H2692" s="47">
        <f>_xlfn.XLOOKUP(Curso[[#This Row],[Tempo Progr Acum]],Controle[Tempo Esperado Acum],Controle[Data corrida],,1,1)</f>
        <v>44919</v>
      </c>
      <c r="I2692" s="44"/>
      <c r="J2692" s="48">
        <f ca="1">IF(Curso[[#This Row],[Data Prevista]]&gt;TODAY(),0,IF(Curso[[#This Row],[Data Prevista]]=TODAY(),3,2))</f>
        <v>0</v>
      </c>
      <c r="K2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2" s="53" t="str">
        <f>IF((Curso[[#This Row],[Estudado]]-7)&lt;$H$2,"",Curso[[#This Row],[Estudado]]-7)</f>
        <v/>
      </c>
      <c r="M2692" s="53" t="str">
        <f>IF((Curso[[#This Row],[Estudado]]-15)&lt;$H$2,"",Curso[[#This Row],[Estudado]]-15)</f>
        <v/>
      </c>
      <c r="N2692" s="53" t="str">
        <f>IF((Curso[[#This Row],[Estudado]]-30)&lt;$H$2,"",Curso[[#This Row],[Estudado]]-30)</f>
        <v/>
      </c>
      <c r="O2692" s="53" t="str">
        <f>IF((Curso[[#This Row],[Estudado]]-60)&lt;$H$2,"",Curso[[#This Row],[Estudado]]-60)</f>
        <v/>
      </c>
      <c r="P2692" s="53" t="str">
        <f>IF((Curso[[#This Row],[Estudado]]-120)&lt;$H$2,"",Curso[[#This Row],[Estudado]]-120)</f>
        <v/>
      </c>
      <c r="Q2692" s="48"/>
    </row>
    <row r="2693" spans="1:17" x14ac:dyDescent="0.25">
      <c r="A2693" s="44">
        <f t="shared" si="114"/>
        <v>2692</v>
      </c>
      <c r="B2693" s="44" t="s">
        <v>1560</v>
      </c>
      <c r="C2693" s="44" t="s">
        <v>1775</v>
      </c>
      <c r="D2693" s="45">
        <v>2.4189814814814816E-3</v>
      </c>
      <c r="E2693" s="44"/>
      <c r="F2693" s="45">
        <f>Curso[[#This Row],[Tempo]]*$AG$4</f>
        <v>4.7973175581570385E-3</v>
      </c>
      <c r="G2693" s="46">
        <f t="shared" si="115"/>
        <v>18.389082254662036</v>
      </c>
      <c r="H2693" s="47">
        <f>_xlfn.XLOOKUP(Curso[[#This Row],[Tempo Progr Acum]],Controle[Tempo Esperado Acum],Controle[Data corrida],,1,1)</f>
        <v>44919</v>
      </c>
      <c r="I2693" s="44"/>
      <c r="J2693" s="48">
        <f ca="1">IF(Curso[[#This Row],[Data Prevista]]&gt;TODAY(),0,IF(Curso[[#This Row],[Data Prevista]]=TODAY(),3,2))</f>
        <v>0</v>
      </c>
      <c r="K2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3" s="53" t="str">
        <f>IF((Curso[[#This Row],[Estudado]]-7)&lt;$H$2,"",Curso[[#This Row],[Estudado]]-7)</f>
        <v/>
      </c>
      <c r="M2693" s="53" t="str">
        <f>IF((Curso[[#This Row],[Estudado]]-15)&lt;$H$2,"",Curso[[#This Row],[Estudado]]-15)</f>
        <v/>
      </c>
      <c r="N2693" s="53" t="str">
        <f>IF((Curso[[#This Row],[Estudado]]-30)&lt;$H$2,"",Curso[[#This Row],[Estudado]]-30)</f>
        <v/>
      </c>
      <c r="O2693" s="53" t="str">
        <f>IF((Curso[[#This Row],[Estudado]]-60)&lt;$H$2,"",Curso[[#This Row],[Estudado]]-60)</f>
        <v/>
      </c>
      <c r="P2693" s="53" t="str">
        <f>IF((Curso[[#This Row],[Estudado]]-120)&lt;$H$2,"",Curso[[#This Row],[Estudado]]-120)</f>
        <v/>
      </c>
      <c r="Q2693" s="48"/>
    </row>
    <row r="2694" spans="1:17" x14ac:dyDescent="0.25">
      <c r="A2694" s="44">
        <f t="shared" ref="A2694:A2757" si="116">A2693+1</f>
        <v>2693</v>
      </c>
      <c r="B2694" s="44" t="s">
        <v>1560</v>
      </c>
      <c r="C2694" s="44" t="s">
        <v>1776</v>
      </c>
      <c r="D2694" s="45">
        <v>3.9583333333333337E-3</v>
      </c>
      <c r="E2694" s="44"/>
      <c r="F2694" s="45">
        <f>Curso[[#This Row],[Tempo]]*$AG$4</f>
        <v>7.850156004256972E-3</v>
      </c>
      <c r="G2694" s="46">
        <f t="shared" si="115"/>
        <v>18.396932410666292</v>
      </c>
      <c r="H2694" s="47">
        <f>_xlfn.XLOOKUP(Curso[[#This Row],[Tempo Progr Acum]],Controle[Tempo Esperado Acum],Controle[Data corrida],,1,1)</f>
        <v>44919</v>
      </c>
      <c r="I2694" s="44"/>
      <c r="J2694" s="48">
        <f ca="1">IF(Curso[[#This Row],[Data Prevista]]&gt;TODAY(),0,IF(Curso[[#This Row],[Data Prevista]]=TODAY(),3,2))</f>
        <v>0</v>
      </c>
      <c r="K2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4" s="53" t="str">
        <f>IF((Curso[[#This Row],[Estudado]]-7)&lt;$H$2,"",Curso[[#This Row],[Estudado]]-7)</f>
        <v/>
      </c>
      <c r="M2694" s="53" t="str">
        <f>IF((Curso[[#This Row],[Estudado]]-15)&lt;$H$2,"",Curso[[#This Row],[Estudado]]-15)</f>
        <v/>
      </c>
      <c r="N2694" s="53" t="str">
        <f>IF((Curso[[#This Row],[Estudado]]-30)&lt;$H$2,"",Curso[[#This Row],[Estudado]]-30)</f>
        <v/>
      </c>
      <c r="O2694" s="53" t="str">
        <f>IF((Curso[[#This Row],[Estudado]]-60)&lt;$H$2,"",Curso[[#This Row],[Estudado]]-60)</f>
        <v/>
      </c>
      <c r="P2694" s="53" t="str">
        <f>IF((Curso[[#This Row],[Estudado]]-120)&lt;$H$2,"",Curso[[#This Row],[Estudado]]-120)</f>
        <v/>
      </c>
      <c r="Q2694" s="48"/>
    </row>
    <row r="2695" spans="1:17" x14ac:dyDescent="0.25">
      <c r="A2695" s="44">
        <f t="shared" si="116"/>
        <v>2694</v>
      </c>
      <c r="B2695" s="44" t="s">
        <v>1560</v>
      </c>
      <c r="C2695" s="44" t="s">
        <v>1777</v>
      </c>
      <c r="D2695" s="45">
        <v>4.6412037037037038E-3</v>
      </c>
      <c r="E2695" s="44"/>
      <c r="F2695" s="45">
        <f>Curso[[#This Row],[Tempo]]*$AG$4</f>
        <v>9.2044226833539345E-3</v>
      </c>
      <c r="G2695" s="46">
        <f t="shared" si="115"/>
        <v>18.406136833349645</v>
      </c>
      <c r="H2695" s="47">
        <f>_xlfn.XLOOKUP(Curso[[#This Row],[Tempo Progr Acum]],Controle[Tempo Esperado Acum],Controle[Data corrida],,1,1)</f>
        <v>44919</v>
      </c>
      <c r="I2695" s="44"/>
      <c r="J2695" s="48">
        <f ca="1">IF(Curso[[#This Row],[Data Prevista]]&gt;TODAY(),0,IF(Curso[[#This Row],[Data Prevista]]=TODAY(),3,2))</f>
        <v>0</v>
      </c>
      <c r="K2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5" s="53" t="str">
        <f>IF((Curso[[#This Row],[Estudado]]-7)&lt;$H$2,"",Curso[[#This Row],[Estudado]]-7)</f>
        <v/>
      </c>
      <c r="M2695" s="53" t="str">
        <f>IF((Curso[[#This Row],[Estudado]]-15)&lt;$H$2,"",Curso[[#This Row],[Estudado]]-15)</f>
        <v/>
      </c>
      <c r="N2695" s="53" t="str">
        <f>IF((Curso[[#This Row],[Estudado]]-30)&lt;$H$2,"",Curso[[#This Row],[Estudado]]-30)</f>
        <v/>
      </c>
      <c r="O2695" s="53" t="str">
        <f>IF((Curso[[#This Row],[Estudado]]-60)&lt;$H$2,"",Curso[[#This Row],[Estudado]]-60)</f>
        <v/>
      </c>
      <c r="P2695" s="53" t="str">
        <f>IF((Curso[[#This Row],[Estudado]]-120)&lt;$H$2,"",Curso[[#This Row],[Estudado]]-120)</f>
        <v/>
      </c>
      <c r="Q2695" s="48"/>
    </row>
    <row r="2696" spans="1:17" x14ac:dyDescent="0.25">
      <c r="A2696" s="44">
        <f t="shared" si="116"/>
        <v>2695</v>
      </c>
      <c r="B2696" s="44" t="s">
        <v>1560</v>
      </c>
      <c r="C2696" s="44" t="s">
        <v>1778</v>
      </c>
      <c r="D2696" s="45">
        <v>4.5370370370370365E-3</v>
      </c>
      <c r="E2696" s="44"/>
      <c r="F2696" s="45">
        <f>Curso[[#This Row],[Tempo]]*$AG$4</f>
        <v>8.9978396306103301E-3</v>
      </c>
      <c r="G2696" s="46">
        <f t="shared" si="115"/>
        <v>18.415134672980255</v>
      </c>
      <c r="H2696" s="47">
        <f>_xlfn.XLOOKUP(Curso[[#This Row],[Tempo Progr Acum]],Controle[Tempo Esperado Acum],Controle[Data corrida],,1,1)</f>
        <v>44919</v>
      </c>
      <c r="I2696" s="44"/>
      <c r="J2696" s="48">
        <f ca="1">IF(Curso[[#This Row],[Data Prevista]]&gt;TODAY(),0,IF(Curso[[#This Row],[Data Prevista]]=TODAY(),3,2))</f>
        <v>0</v>
      </c>
      <c r="K2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6" s="53" t="str">
        <f>IF((Curso[[#This Row],[Estudado]]-7)&lt;$H$2,"",Curso[[#This Row],[Estudado]]-7)</f>
        <v/>
      </c>
      <c r="M2696" s="53" t="str">
        <f>IF((Curso[[#This Row],[Estudado]]-15)&lt;$H$2,"",Curso[[#This Row],[Estudado]]-15)</f>
        <v/>
      </c>
      <c r="N2696" s="53" t="str">
        <f>IF((Curso[[#This Row],[Estudado]]-30)&lt;$H$2,"",Curso[[#This Row],[Estudado]]-30)</f>
        <v/>
      </c>
      <c r="O2696" s="53" t="str">
        <f>IF((Curso[[#This Row],[Estudado]]-60)&lt;$H$2,"",Curso[[#This Row],[Estudado]]-60)</f>
        <v/>
      </c>
      <c r="P2696" s="53" t="str">
        <f>IF((Curso[[#This Row],[Estudado]]-120)&lt;$H$2,"",Curso[[#This Row],[Estudado]]-120)</f>
        <v/>
      </c>
      <c r="Q2696" s="48"/>
    </row>
    <row r="2697" spans="1:17" x14ac:dyDescent="0.25">
      <c r="A2697" s="44">
        <f t="shared" si="116"/>
        <v>2696</v>
      </c>
      <c r="B2697" s="44" t="s">
        <v>1560</v>
      </c>
      <c r="C2697" s="44" t="s">
        <v>1779</v>
      </c>
      <c r="D2697" s="45">
        <v>1.9791666666666668E-3</v>
      </c>
      <c r="E2697" s="44"/>
      <c r="F2697" s="45">
        <f>Curso[[#This Row],[Tempo]]*$AG$4</f>
        <v>3.925078002128486E-3</v>
      </c>
      <c r="G2697" s="46">
        <f t="shared" si="115"/>
        <v>18.419059750982385</v>
      </c>
      <c r="H2697" s="47">
        <f>_xlfn.XLOOKUP(Curso[[#This Row],[Tempo Progr Acum]],Controle[Tempo Esperado Acum],Controle[Data corrida],,1,1)</f>
        <v>44919</v>
      </c>
      <c r="I2697" s="44"/>
      <c r="J2697" s="48">
        <f ca="1">IF(Curso[[#This Row],[Data Prevista]]&gt;TODAY(),0,IF(Curso[[#This Row],[Data Prevista]]=TODAY(),3,2))</f>
        <v>0</v>
      </c>
      <c r="K2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7" s="53" t="str">
        <f>IF((Curso[[#This Row],[Estudado]]-7)&lt;$H$2,"",Curso[[#This Row],[Estudado]]-7)</f>
        <v/>
      </c>
      <c r="M2697" s="53" t="str">
        <f>IF((Curso[[#This Row],[Estudado]]-15)&lt;$H$2,"",Curso[[#This Row],[Estudado]]-15)</f>
        <v/>
      </c>
      <c r="N2697" s="53" t="str">
        <f>IF((Curso[[#This Row],[Estudado]]-30)&lt;$H$2,"",Curso[[#This Row],[Estudado]]-30)</f>
        <v/>
      </c>
      <c r="O2697" s="53" t="str">
        <f>IF((Curso[[#This Row],[Estudado]]-60)&lt;$H$2,"",Curso[[#This Row],[Estudado]]-60)</f>
        <v/>
      </c>
      <c r="P2697" s="53" t="str">
        <f>IF((Curso[[#This Row],[Estudado]]-120)&lt;$H$2,"",Curso[[#This Row],[Estudado]]-120)</f>
        <v/>
      </c>
      <c r="Q2697" s="48"/>
    </row>
    <row r="2698" spans="1:17" x14ac:dyDescent="0.25">
      <c r="A2698" s="44">
        <f t="shared" si="116"/>
        <v>2697</v>
      </c>
      <c r="B2698" s="44" t="s">
        <v>1560</v>
      </c>
      <c r="C2698" s="44" t="s">
        <v>1780</v>
      </c>
      <c r="D2698" s="45">
        <v>3.2870370370370367E-3</v>
      </c>
      <c r="E2698" s="44"/>
      <c r="F2698" s="45">
        <f>Curso[[#This Row],[Tempo]]*$AG$4</f>
        <v>6.5188429976870757E-3</v>
      </c>
      <c r="G2698" s="46">
        <f t="shared" si="115"/>
        <v>18.42557859398007</v>
      </c>
      <c r="H2698" s="47">
        <f>_xlfn.XLOOKUP(Curso[[#This Row],[Tempo Progr Acum]],Controle[Tempo Esperado Acum],Controle[Data corrida],,1,1)</f>
        <v>44919</v>
      </c>
      <c r="I2698" s="44"/>
      <c r="J2698" s="48">
        <f ca="1">IF(Curso[[#This Row],[Data Prevista]]&gt;TODAY(),0,IF(Curso[[#This Row],[Data Prevista]]=TODAY(),3,2))</f>
        <v>0</v>
      </c>
      <c r="K2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8" s="53" t="str">
        <f>IF((Curso[[#This Row],[Estudado]]-7)&lt;$H$2,"",Curso[[#This Row],[Estudado]]-7)</f>
        <v/>
      </c>
      <c r="M2698" s="53" t="str">
        <f>IF((Curso[[#This Row],[Estudado]]-15)&lt;$H$2,"",Curso[[#This Row],[Estudado]]-15)</f>
        <v/>
      </c>
      <c r="N2698" s="53" t="str">
        <f>IF((Curso[[#This Row],[Estudado]]-30)&lt;$H$2,"",Curso[[#This Row],[Estudado]]-30)</f>
        <v/>
      </c>
      <c r="O2698" s="53" t="str">
        <f>IF((Curso[[#This Row],[Estudado]]-60)&lt;$H$2,"",Curso[[#This Row],[Estudado]]-60)</f>
        <v/>
      </c>
      <c r="P2698" s="53" t="str">
        <f>IF((Curso[[#This Row],[Estudado]]-120)&lt;$H$2,"",Curso[[#This Row],[Estudado]]-120)</f>
        <v/>
      </c>
      <c r="Q2698" s="48"/>
    </row>
    <row r="2699" spans="1:17" x14ac:dyDescent="0.25">
      <c r="A2699" s="44">
        <f t="shared" si="116"/>
        <v>2698</v>
      </c>
      <c r="B2699" s="44" t="s">
        <v>1560</v>
      </c>
      <c r="C2699" s="44" t="s">
        <v>1781</v>
      </c>
      <c r="D2699" s="45">
        <v>0</v>
      </c>
      <c r="E2699" s="44" t="s">
        <v>7</v>
      </c>
      <c r="F2699" s="45">
        <f>Curso[[#This Row],[Tempo]]*$AG$4</f>
        <v>0</v>
      </c>
      <c r="G2699" s="46">
        <f t="shared" si="115"/>
        <v>18.42557859398007</v>
      </c>
      <c r="H2699" s="47">
        <f>_xlfn.XLOOKUP(Curso[[#This Row],[Tempo Progr Acum]],Controle[Tempo Esperado Acum],Controle[Data corrida],,1,1)</f>
        <v>44919</v>
      </c>
      <c r="I2699" s="44"/>
      <c r="J2699" s="48">
        <f ca="1">IF(Curso[[#This Row],[Data Prevista]]&gt;TODAY(),0,IF(Curso[[#This Row],[Data Prevista]]=TODAY(),3,2))</f>
        <v>0</v>
      </c>
      <c r="K2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9" s="53" t="str">
        <f>IF((Curso[[#This Row],[Estudado]]-7)&lt;$H$2,"",Curso[[#This Row],[Estudado]]-7)</f>
        <v/>
      </c>
      <c r="M2699" s="53" t="str">
        <f>IF((Curso[[#This Row],[Estudado]]-15)&lt;$H$2,"",Curso[[#This Row],[Estudado]]-15)</f>
        <v/>
      </c>
      <c r="N2699" s="53" t="str">
        <f>IF((Curso[[#This Row],[Estudado]]-30)&lt;$H$2,"",Curso[[#This Row],[Estudado]]-30)</f>
        <v/>
      </c>
      <c r="O2699" s="53" t="str">
        <f>IF((Curso[[#This Row],[Estudado]]-60)&lt;$H$2,"",Curso[[#This Row],[Estudado]]-60)</f>
        <v/>
      </c>
      <c r="P2699" s="53" t="str">
        <f>IF((Curso[[#This Row],[Estudado]]-120)&lt;$H$2,"",Curso[[#This Row],[Estudado]]-120)</f>
        <v/>
      </c>
      <c r="Q2699" s="48"/>
    </row>
    <row r="2700" spans="1:17" x14ac:dyDescent="0.25">
      <c r="A2700" s="44">
        <f t="shared" si="116"/>
        <v>2699</v>
      </c>
      <c r="B2700" s="44" t="s">
        <v>1560</v>
      </c>
      <c r="C2700" s="44" t="s">
        <v>165</v>
      </c>
      <c r="D2700" s="45">
        <v>0</v>
      </c>
      <c r="E2700" s="44" t="s">
        <v>7</v>
      </c>
      <c r="F2700" s="45">
        <f>Curso[[#This Row],[Tempo]]*$AG$4</f>
        <v>0</v>
      </c>
      <c r="G2700" s="46">
        <f t="shared" si="115"/>
        <v>18.42557859398007</v>
      </c>
      <c r="H2700" s="47">
        <f>_xlfn.XLOOKUP(Curso[[#This Row],[Tempo Progr Acum]],Controle[Tempo Esperado Acum],Controle[Data corrida],,1,1)</f>
        <v>44919</v>
      </c>
      <c r="I2700" s="44"/>
      <c r="J2700" s="48">
        <f ca="1">IF(Curso[[#This Row],[Data Prevista]]&gt;TODAY(),0,IF(Curso[[#This Row],[Data Prevista]]=TODAY(),3,2))</f>
        <v>0</v>
      </c>
      <c r="K2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0" s="53" t="str">
        <f>IF((Curso[[#This Row],[Estudado]]-7)&lt;$H$2,"",Curso[[#This Row],[Estudado]]-7)</f>
        <v/>
      </c>
      <c r="M2700" s="53" t="str">
        <f>IF((Curso[[#This Row],[Estudado]]-15)&lt;$H$2,"",Curso[[#This Row],[Estudado]]-15)</f>
        <v/>
      </c>
      <c r="N2700" s="53" t="str">
        <f>IF((Curso[[#This Row],[Estudado]]-30)&lt;$H$2,"",Curso[[#This Row],[Estudado]]-30)</f>
        <v/>
      </c>
      <c r="O2700" s="53" t="str">
        <f>IF((Curso[[#This Row],[Estudado]]-60)&lt;$H$2,"",Curso[[#This Row],[Estudado]]-60)</f>
        <v/>
      </c>
      <c r="P2700" s="53" t="str">
        <f>IF((Curso[[#This Row],[Estudado]]-120)&lt;$H$2,"",Curso[[#This Row],[Estudado]]-120)</f>
        <v/>
      </c>
      <c r="Q2700" s="48"/>
    </row>
    <row r="2701" spans="1:17" x14ac:dyDescent="0.25">
      <c r="A2701" s="44">
        <f t="shared" si="116"/>
        <v>2700</v>
      </c>
      <c r="B2701" s="44" t="s">
        <v>1560</v>
      </c>
      <c r="C2701" s="44" t="s">
        <v>68</v>
      </c>
      <c r="D2701" s="45">
        <v>0</v>
      </c>
      <c r="E2701" s="44" t="s">
        <v>69</v>
      </c>
      <c r="F2701" s="45">
        <f>Curso[[#This Row],[Tempo]]*$AG$4</f>
        <v>0</v>
      </c>
      <c r="G2701" s="46">
        <f t="shared" si="115"/>
        <v>18.42557859398007</v>
      </c>
      <c r="H2701" s="47">
        <f>_xlfn.XLOOKUP(Curso[[#This Row],[Tempo Progr Acum]],Controle[Tempo Esperado Acum],Controle[Data corrida],,1,1)</f>
        <v>44919</v>
      </c>
      <c r="I2701" s="44"/>
      <c r="J2701" s="48">
        <f ca="1">IF(Curso[[#This Row],[Data Prevista]]&gt;TODAY(),0,IF(Curso[[#This Row],[Data Prevista]]=TODAY(),3,2))</f>
        <v>0</v>
      </c>
      <c r="K2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1" s="53" t="str">
        <f>IF((Curso[[#This Row],[Estudado]]-7)&lt;$H$2,"",Curso[[#This Row],[Estudado]]-7)</f>
        <v/>
      </c>
      <c r="M2701" s="53" t="str">
        <f>IF((Curso[[#This Row],[Estudado]]-15)&lt;$H$2,"",Curso[[#This Row],[Estudado]]-15)</f>
        <v/>
      </c>
      <c r="N2701" s="53" t="str">
        <f>IF((Curso[[#This Row],[Estudado]]-30)&lt;$H$2,"",Curso[[#This Row],[Estudado]]-30)</f>
        <v/>
      </c>
      <c r="O2701" s="53" t="str">
        <f>IF((Curso[[#This Row],[Estudado]]-60)&lt;$H$2,"",Curso[[#This Row],[Estudado]]-60)</f>
        <v/>
      </c>
      <c r="P2701" s="53" t="str">
        <f>IF((Curso[[#This Row],[Estudado]]-120)&lt;$H$2,"",Curso[[#This Row],[Estudado]]-120)</f>
        <v/>
      </c>
      <c r="Q2701" s="48"/>
    </row>
    <row r="2702" spans="1:17" x14ac:dyDescent="0.25">
      <c r="A2702" s="44">
        <f t="shared" si="116"/>
        <v>2701</v>
      </c>
      <c r="B2702" s="44" t="s">
        <v>1560</v>
      </c>
      <c r="C2702" s="44" t="s">
        <v>1782</v>
      </c>
      <c r="D2702" s="45">
        <v>0</v>
      </c>
      <c r="E2702" s="44" t="s">
        <v>7</v>
      </c>
      <c r="F2702" s="45">
        <f>Curso[[#This Row],[Tempo]]*$AG$4</f>
        <v>0</v>
      </c>
      <c r="G2702" s="46">
        <f t="shared" si="115"/>
        <v>18.42557859398007</v>
      </c>
      <c r="H2702" s="47">
        <f>_xlfn.XLOOKUP(Curso[[#This Row],[Tempo Progr Acum]],Controle[Tempo Esperado Acum],Controle[Data corrida],,1,1)</f>
        <v>44919</v>
      </c>
      <c r="I2702" s="44"/>
      <c r="J2702" s="48">
        <f ca="1">IF(Curso[[#This Row],[Data Prevista]]&gt;TODAY(),0,IF(Curso[[#This Row],[Data Prevista]]=TODAY(),3,2))</f>
        <v>0</v>
      </c>
      <c r="K2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2" s="53" t="str">
        <f>IF((Curso[[#This Row],[Estudado]]-7)&lt;$H$2,"",Curso[[#This Row],[Estudado]]-7)</f>
        <v/>
      </c>
      <c r="M2702" s="53" t="str">
        <f>IF((Curso[[#This Row],[Estudado]]-15)&lt;$H$2,"",Curso[[#This Row],[Estudado]]-15)</f>
        <v/>
      </c>
      <c r="N2702" s="53" t="str">
        <f>IF((Curso[[#This Row],[Estudado]]-30)&lt;$H$2,"",Curso[[#This Row],[Estudado]]-30)</f>
        <v/>
      </c>
      <c r="O2702" s="53" t="str">
        <f>IF((Curso[[#This Row],[Estudado]]-60)&lt;$H$2,"",Curso[[#This Row],[Estudado]]-60)</f>
        <v/>
      </c>
      <c r="P2702" s="53" t="str">
        <f>IF((Curso[[#This Row],[Estudado]]-120)&lt;$H$2,"",Curso[[#This Row],[Estudado]]-120)</f>
        <v/>
      </c>
      <c r="Q2702" s="48"/>
    </row>
    <row r="2703" spans="1:17" x14ac:dyDescent="0.25">
      <c r="A2703" s="44">
        <f t="shared" si="116"/>
        <v>2702</v>
      </c>
      <c r="B2703" s="44" t="s">
        <v>1560</v>
      </c>
      <c r="C2703" s="44" t="s">
        <v>42</v>
      </c>
      <c r="D2703" s="45">
        <v>2.2337962962962967E-3</v>
      </c>
      <c r="E2703" s="44"/>
      <c r="F2703" s="45">
        <f>Curso[[#This Row],[Tempo]]*$AG$4</f>
        <v>4.4300587977239647E-3</v>
      </c>
      <c r="G2703" s="46">
        <f t="shared" si="115"/>
        <v>18.430008652777794</v>
      </c>
      <c r="H2703" s="47">
        <f>_xlfn.XLOOKUP(Curso[[#This Row],[Tempo Progr Acum]],Controle[Tempo Esperado Acum],Controle[Data corrida],,1,1)</f>
        <v>44919</v>
      </c>
      <c r="I2703" s="44"/>
      <c r="J2703" s="48">
        <f ca="1">IF(Curso[[#This Row],[Data Prevista]]&gt;TODAY(),0,IF(Curso[[#This Row],[Data Prevista]]=TODAY(),3,2))</f>
        <v>0</v>
      </c>
      <c r="K2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3" s="53" t="str">
        <f>IF((Curso[[#This Row],[Estudado]]-7)&lt;$H$2,"",Curso[[#This Row],[Estudado]]-7)</f>
        <v/>
      </c>
      <c r="M2703" s="53" t="str">
        <f>IF((Curso[[#This Row],[Estudado]]-15)&lt;$H$2,"",Curso[[#This Row],[Estudado]]-15)</f>
        <v/>
      </c>
      <c r="N2703" s="53" t="str">
        <f>IF((Curso[[#This Row],[Estudado]]-30)&lt;$H$2,"",Curso[[#This Row],[Estudado]]-30)</f>
        <v/>
      </c>
      <c r="O2703" s="53" t="str">
        <f>IF((Curso[[#This Row],[Estudado]]-60)&lt;$H$2,"",Curso[[#This Row],[Estudado]]-60)</f>
        <v/>
      </c>
      <c r="P2703" s="53" t="str">
        <f>IF((Curso[[#This Row],[Estudado]]-120)&lt;$H$2,"",Curso[[#This Row],[Estudado]]-120)</f>
        <v/>
      </c>
      <c r="Q2703" s="48"/>
    </row>
    <row r="2704" spans="1:17" x14ac:dyDescent="0.25">
      <c r="A2704" s="44">
        <f t="shared" si="116"/>
        <v>2703</v>
      </c>
      <c r="B2704" s="44" t="s">
        <v>1560</v>
      </c>
      <c r="C2704" s="44" t="s">
        <v>1783</v>
      </c>
      <c r="D2704" s="45">
        <v>6.6782407407407415E-3</v>
      </c>
      <c r="E2704" s="44"/>
      <c r="F2704" s="45">
        <f>Curso[[#This Row],[Tempo]]*$AG$4</f>
        <v>1.3244269048117759E-2</v>
      </c>
      <c r="G2704" s="46">
        <f t="shared" si="115"/>
        <v>18.443252921825913</v>
      </c>
      <c r="H2704" s="47">
        <f>_xlfn.XLOOKUP(Curso[[#This Row],[Tempo Progr Acum]],Controle[Tempo Esperado Acum],Controle[Data corrida],,1,1)</f>
        <v>44919</v>
      </c>
      <c r="I2704" s="44"/>
      <c r="J2704" s="48">
        <f ca="1">IF(Curso[[#This Row],[Data Prevista]]&gt;TODAY(),0,IF(Curso[[#This Row],[Data Prevista]]=TODAY(),3,2))</f>
        <v>0</v>
      </c>
      <c r="K2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4" s="53" t="str">
        <f>IF((Curso[[#This Row],[Estudado]]-7)&lt;$H$2,"",Curso[[#This Row],[Estudado]]-7)</f>
        <v/>
      </c>
      <c r="M2704" s="53" t="str">
        <f>IF((Curso[[#This Row],[Estudado]]-15)&lt;$H$2,"",Curso[[#This Row],[Estudado]]-15)</f>
        <v/>
      </c>
      <c r="N2704" s="53" t="str">
        <f>IF((Curso[[#This Row],[Estudado]]-30)&lt;$H$2,"",Curso[[#This Row],[Estudado]]-30)</f>
        <v/>
      </c>
      <c r="O2704" s="53" t="str">
        <f>IF((Curso[[#This Row],[Estudado]]-60)&lt;$H$2,"",Curso[[#This Row],[Estudado]]-60)</f>
        <v/>
      </c>
      <c r="P2704" s="53" t="str">
        <f>IF((Curso[[#This Row],[Estudado]]-120)&lt;$H$2,"",Curso[[#This Row],[Estudado]]-120)</f>
        <v/>
      </c>
      <c r="Q2704" s="48"/>
    </row>
    <row r="2705" spans="1:17" x14ac:dyDescent="0.25">
      <c r="A2705" s="44">
        <f t="shared" si="116"/>
        <v>2704</v>
      </c>
      <c r="B2705" s="44" t="s">
        <v>1560</v>
      </c>
      <c r="C2705" s="44" t="s">
        <v>1784</v>
      </c>
      <c r="D2705" s="45">
        <v>3.4606481481481485E-3</v>
      </c>
      <c r="E2705" s="44"/>
      <c r="F2705" s="45">
        <f>Curso[[#This Row],[Tempo]]*$AG$4</f>
        <v>6.8631480855930842E-3</v>
      </c>
      <c r="G2705" s="46">
        <f t="shared" si="115"/>
        <v>18.450116069911505</v>
      </c>
      <c r="H2705" s="47">
        <f>_xlfn.XLOOKUP(Curso[[#This Row],[Tempo Progr Acum]],Controle[Tempo Esperado Acum],Controle[Data corrida],,1,1)</f>
        <v>44921</v>
      </c>
      <c r="I2705" s="44"/>
      <c r="J2705" s="48">
        <f ca="1">IF(Curso[[#This Row],[Data Prevista]]&gt;TODAY(),0,IF(Curso[[#This Row],[Data Prevista]]=TODAY(),3,2))</f>
        <v>0</v>
      </c>
      <c r="K2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5" s="53" t="str">
        <f>IF((Curso[[#This Row],[Estudado]]-7)&lt;$H$2,"",Curso[[#This Row],[Estudado]]-7)</f>
        <v/>
      </c>
      <c r="M2705" s="53" t="str">
        <f>IF((Curso[[#This Row],[Estudado]]-15)&lt;$H$2,"",Curso[[#This Row],[Estudado]]-15)</f>
        <v/>
      </c>
      <c r="N2705" s="53" t="str">
        <f>IF((Curso[[#This Row],[Estudado]]-30)&lt;$H$2,"",Curso[[#This Row],[Estudado]]-30)</f>
        <v/>
      </c>
      <c r="O2705" s="53" t="str">
        <f>IF((Curso[[#This Row],[Estudado]]-60)&lt;$H$2,"",Curso[[#This Row],[Estudado]]-60)</f>
        <v/>
      </c>
      <c r="P2705" s="53" t="str">
        <f>IF((Curso[[#This Row],[Estudado]]-120)&lt;$H$2,"",Curso[[#This Row],[Estudado]]-120)</f>
        <v/>
      </c>
      <c r="Q2705" s="48"/>
    </row>
    <row r="2706" spans="1:17" x14ac:dyDescent="0.25">
      <c r="A2706" s="44">
        <f t="shared" si="116"/>
        <v>2705</v>
      </c>
      <c r="B2706" s="44" t="s">
        <v>1560</v>
      </c>
      <c r="C2706" s="44" t="s">
        <v>1785</v>
      </c>
      <c r="D2706" s="45">
        <v>5.5439814814814822E-3</v>
      </c>
      <c r="E2706" s="44"/>
      <c r="F2706" s="45">
        <f>Curso[[#This Row],[Tempo]]*$AG$4</f>
        <v>1.0994809140465175E-2</v>
      </c>
      <c r="G2706" s="46">
        <f t="shared" si="115"/>
        <v>18.461110879051972</v>
      </c>
      <c r="H2706" s="47">
        <f>_xlfn.XLOOKUP(Curso[[#This Row],[Tempo Progr Acum]],Controle[Tempo Esperado Acum],Controle[Data corrida],,1,1)</f>
        <v>44921</v>
      </c>
      <c r="I2706" s="44"/>
      <c r="J2706" s="48">
        <f ca="1">IF(Curso[[#This Row],[Data Prevista]]&gt;TODAY(),0,IF(Curso[[#This Row],[Data Prevista]]=TODAY(),3,2))</f>
        <v>0</v>
      </c>
      <c r="K2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6" s="53" t="str">
        <f>IF((Curso[[#This Row],[Estudado]]-7)&lt;$H$2,"",Curso[[#This Row],[Estudado]]-7)</f>
        <v/>
      </c>
      <c r="M2706" s="53" t="str">
        <f>IF((Curso[[#This Row],[Estudado]]-15)&lt;$H$2,"",Curso[[#This Row],[Estudado]]-15)</f>
        <v/>
      </c>
      <c r="N2706" s="53" t="str">
        <f>IF((Curso[[#This Row],[Estudado]]-30)&lt;$H$2,"",Curso[[#This Row],[Estudado]]-30)</f>
        <v/>
      </c>
      <c r="O2706" s="53" t="str">
        <f>IF((Curso[[#This Row],[Estudado]]-60)&lt;$H$2,"",Curso[[#This Row],[Estudado]]-60)</f>
        <v/>
      </c>
      <c r="P2706" s="53" t="str">
        <f>IF((Curso[[#This Row],[Estudado]]-120)&lt;$H$2,"",Curso[[#This Row],[Estudado]]-120)</f>
        <v/>
      </c>
      <c r="Q2706" s="48"/>
    </row>
    <row r="2707" spans="1:17" x14ac:dyDescent="0.25">
      <c r="A2707" s="44">
        <f t="shared" si="116"/>
        <v>2706</v>
      </c>
      <c r="B2707" s="44" t="s">
        <v>1560</v>
      </c>
      <c r="C2707" s="44" t="s">
        <v>1786</v>
      </c>
      <c r="D2707" s="45">
        <v>5.4282407407407404E-3</v>
      </c>
      <c r="E2707" s="44"/>
      <c r="F2707" s="45">
        <f>Curso[[#This Row],[Tempo]]*$AG$4</f>
        <v>1.0765272415194501E-2</v>
      </c>
      <c r="G2707" s="46">
        <f t="shared" si="115"/>
        <v>18.471876151467168</v>
      </c>
      <c r="H2707" s="47">
        <f>_xlfn.XLOOKUP(Curso[[#This Row],[Tempo Progr Acum]],Controle[Tempo Esperado Acum],Controle[Data corrida],,1,1)</f>
        <v>44921</v>
      </c>
      <c r="I2707" s="44"/>
      <c r="J2707" s="48">
        <f ca="1">IF(Curso[[#This Row],[Data Prevista]]&gt;TODAY(),0,IF(Curso[[#This Row],[Data Prevista]]=TODAY(),3,2))</f>
        <v>0</v>
      </c>
      <c r="K2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7" s="53" t="str">
        <f>IF((Curso[[#This Row],[Estudado]]-7)&lt;$H$2,"",Curso[[#This Row],[Estudado]]-7)</f>
        <v/>
      </c>
      <c r="M2707" s="53" t="str">
        <f>IF((Curso[[#This Row],[Estudado]]-15)&lt;$H$2,"",Curso[[#This Row],[Estudado]]-15)</f>
        <v/>
      </c>
      <c r="N2707" s="53" t="str">
        <f>IF((Curso[[#This Row],[Estudado]]-30)&lt;$H$2,"",Curso[[#This Row],[Estudado]]-30)</f>
        <v/>
      </c>
      <c r="O2707" s="53" t="str">
        <f>IF((Curso[[#This Row],[Estudado]]-60)&lt;$H$2,"",Curso[[#This Row],[Estudado]]-60)</f>
        <v/>
      </c>
      <c r="P2707" s="53" t="str">
        <f>IF((Curso[[#This Row],[Estudado]]-120)&lt;$H$2,"",Curso[[#This Row],[Estudado]]-120)</f>
        <v/>
      </c>
      <c r="Q2707" s="48"/>
    </row>
    <row r="2708" spans="1:17" x14ac:dyDescent="0.25">
      <c r="A2708" s="44">
        <f t="shared" si="116"/>
        <v>2707</v>
      </c>
      <c r="B2708" s="44" t="s">
        <v>1560</v>
      </c>
      <c r="C2708" s="44" t="s">
        <v>1787</v>
      </c>
      <c r="D2708" s="45">
        <v>6.2731481481481484E-3</v>
      </c>
      <c r="E2708" s="44"/>
      <c r="F2708" s="45">
        <f>Curso[[#This Row],[Tempo]]*$AG$4</f>
        <v>1.2440890509670406E-2</v>
      </c>
      <c r="G2708" s="46">
        <f t="shared" si="115"/>
        <v>18.484317041976837</v>
      </c>
      <c r="H2708" s="47">
        <f>_xlfn.XLOOKUP(Curso[[#This Row],[Tempo Progr Acum]],Controle[Tempo Esperado Acum],Controle[Data corrida],,1,1)</f>
        <v>44921</v>
      </c>
      <c r="I2708" s="44"/>
      <c r="J2708" s="48">
        <f ca="1">IF(Curso[[#This Row],[Data Prevista]]&gt;TODAY(),0,IF(Curso[[#This Row],[Data Prevista]]=TODAY(),3,2))</f>
        <v>0</v>
      </c>
      <c r="K2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8" s="53" t="str">
        <f>IF((Curso[[#This Row],[Estudado]]-7)&lt;$H$2,"",Curso[[#This Row],[Estudado]]-7)</f>
        <v/>
      </c>
      <c r="M2708" s="53" t="str">
        <f>IF((Curso[[#This Row],[Estudado]]-15)&lt;$H$2,"",Curso[[#This Row],[Estudado]]-15)</f>
        <v/>
      </c>
      <c r="N2708" s="53" t="str">
        <f>IF((Curso[[#This Row],[Estudado]]-30)&lt;$H$2,"",Curso[[#This Row],[Estudado]]-30)</f>
        <v/>
      </c>
      <c r="O2708" s="53" t="str">
        <f>IF((Curso[[#This Row],[Estudado]]-60)&lt;$H$2,"",Curso[[#This Row],[Estudado]]-60)</f>
        <v/>
      </c>
      <c r="P2708" s="53" t="str">
        <f>IF((Curso[[#This Row],[Estudado]]-120)&lt;$H$2,"",Curso[[#This Row],[Estudado]]-120)</f>
        <v/>
      </c>
      <c r="Q2708" s="48"/>
    </row>
    <row r="2709" spans="1:17" x14ac:dyDescent="0.25">
      <c r="A2709" s="44">
        <f t="shared" si="116"/>
        <v>2708</v>
      </c>
      <c r="B2709" s="44" t="s">
        <v>1560</v>
      </c>
      <c r="C2709" s="44" t="s">
        <v>1788</v>
      </c>
      <c r="D2709" s="45">
        <v>5.1504629629629635E-3</v>
      </c>
      <c r="E2709" s="44"/>
      <c r="F2709" s="45">
        <f>Curso[[#This Row],[Tempo]]*$AG$4</f>
        <v>1.0214384274544892E-2</v>
      </c>
      <c r="G2709" s="46">
        <f t="shared" si="115"/>
        <v>18.494531426251381</v>
      </c>
      <c r="H2709" s="47">
        <f>_xlfn.XLOOKUP(Curso[[#This Row],[Tempo Progr Acum]],Controle[Tempo Esperado Acum],Controle[Data corrida],,1,1)</f>
        <v>44921</v>
      </c>
      <c r="I2709" s="44"/>
      <c r="J2709" s="48">
        <f ca="1">IF(Curso[[#This Row],[Data Prevista]]&gt;TODAY(),0,IF(Curso[[#This Row],[Data Prevista]]=TODAY(),3,2))</f>
        <v>0</v>
      </c>
      <c r="K2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9" s="53" t="str">
        <f>IF((Curso[[#This Row],[Estudado]]-7)&lt;$H$2,"",Curso[[#This Row],[Estudado]]-7)</f>
        <v/>
      </c>
      <c r="M2709" s="53" t="str">
        <f>IF((Curso[[#This Row],[Estudado]]-15)&lt;$H$2,"",Curso[[#This Row],[Estudado]]-15)</f>
        <v/>
      </c>
      <c r="N2709" s="53" t="str">
        <f>IF((Curso[[#This Row],[Estudado]]-30)&lt;$H$2,"",Curso[[#This Row],[Estudado]]-30)</f>
        <v/>
      </c>
      <c r="O2709" s="53" t="str">
        <f>IF((Curso[[#This Row],[Estudado]]-60)&lt;$H$2,"",Curso[[#This Row],[Estudado]]-60)</f>
        <v/>
      </c>
      <c r="P2709" s="53" t="str">
        <f>IF((Curso[[#This Row],[Estudado]]-120)&lt;$H$2,"",Curso[[#This Row],[Estudado]]-120)</f>
        <v/>
      </c>
      <c r="Q2709" s="48"/>
    </row>
    <row r="2710" spans="1:17" x14ac:dyDescent="0.25">
      <c r="A2710" s="44">
        <f t="shared" si="116"/>
        <v>2709</v>
      </c>
      <c r="B2710" s="44" t="s">
        <v>1560</v>
      </c>
      <c r="C2710" s="44" t="s">
        <v>1789</v>
      </c>
      <c r="D2710" s="45">
        <v>3.7268518518518514E-3</v>
      </c>
      <c r="E2710" s="44"/>
      <c r="F2710" s="45">
        <f>Curso[[#This Row],[Tempo]]*$AG$4</f>
        <v>7.3910825537156282E-3</v>
      </c>
      <c r="G2710" s="46">
        <f t="shared" si="115"/>
        <v>18.501922508805098</v>
      </c>
      <c r="H2710" s="47">
        <f>_xlfn.XLOOKUP(Curso[[#This Row],[Tempo Progr Acum]],Controle[Tempo Esperado Acum],Controle[Data corrida],,1,1)</f>
        <v>44921</v>
      </c>
      <c r="I2710" s="44"/>
      <c r="J2710" s="48">
        <f ca="1">IF(Curso[[#This Row],[Data Prevista]]&gt;TODAY(),0,IF(Curso[[#This Row],[Data Prevista]]=TODAY(),3,2))</f>
        <v>0</v>
      </c>
      <c r="K2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0" s="53" t="str">
        <f>IF((Curso[[#This Row],[Estudado]]-7)&lt;$H$2,"",Curso[[#This Row],[Estudado]]-7)</f>
        <v/>
      </c>
      <c r="M2710" s="53" t="str">
        <f>IF((Curso[[#This Row],[Estudado]]-15)&lt;$H$2,"",Curso[[#This Row],[Estudado]]-15)</f>
        <v/>
      </c>
      <c r="N2710" s="53" t="str">
        <f>IF((Curso[[#This Row],[Estudado]]-30)&lt;$H$2,"",Curso[[#This Row],[Estudado]]-30)</f>
        <v/>
      </c>
      <c r="O2710" s="53" t="str">
        <f>IF((Curso[[#This Row],[Estudado]]-60)&lt;$H$2,"",Curso[[#This Row],[Estudado]]-60)</f>
        <v/>
      </c>
      <c r="P2710" s="53" t="str">
        <f>IF((Curso[[#This Row],[Estudado]]-120)&lt;$H$2,"",Curso[[#This Row],[Estudado]]-120)</f>
        <v/>
      </c>
      <c r="Q2710" s="48"/>
    </row>
    <row r="2711" spans="1:17" x14ac:dyDescent="0.25">
      <c r="A2711" s="44">
        <f t="shared" si="116"/>
        <v>2710</v>
      </c>
      <c r="B2711" s="44" t="s">
        <v>1560</v>
      </c>
      <c r="C2711" s="44" t="s">
        <v>1790</v>
      </c>
      <c r="D2711" s="45">
        <v>3.9236111111111112E-3</v>
      </c>
      <c r="E2711" s="44"/>
      <c r="F2711" s="45">
        <f>Curso[[#This Row],[Tempo]]*$AG$4</f>
        <v>7.7812949866757708E-3</v>
      </c>
      <c r="G2711" s="46">
        <f t="shared" si="115"/>
        <v>18.509703803791773</v>
      </c>
      <c r="H2711" s="47">
        <f>_xlfn.XLOOKUP(Curso[[#This Row],[Tempo Progr Acum]],Controle[Tempo Esperado Acum],Controle[Data corrida],,1,1)</f>
        <v>44921</v>
      </c>
      <c r="I2711" s="44"/>
      <c r="J2711" s="48">
        <f ca="1">IF(Curso[[#This Row],[Data Prevista]]&gt;TODAY(),0,IF(Curso[[#This Row],[Data Prevista]]=TODAY(),3,2))</f>
        <v>0</v>
      </c>
      <c r="K2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1" s="53" t="str">
        <f>IF((Curso[[#This Row],[Estudado]]-7)&lt;$H$2,"",Curso[[#This Row],[Estudado]]-7)</f>
        <v/>
      </c>
      <c r="M2711" s="53" t="str">
        <f>IF((Curso[[#This Row],[Estudado]]-15)&lt;$H$2,"",Curso[[#This Row],[Estudado]]-15)</f>
        <v/>
      </c>
      <c r="N2711" s="53" t="str">
        <f>IF((Curso[[#This Row],[Estudado]]-30)&lt;$H$2,"",Curso[[#This Row],[Estudado]]-30)</f>
        <v/>
      </c>
      <c r="O2711" s="53" t="str">
        <f>IF((Curso[[#This Row],[Estudado]]-60)&lt;$H$2,"",Curso[[#This Row],[Estudado]]-60)</f>
        <v/>
      </c>
      <c r="P2711" s="53" t="str">
        <f>IF((Curso[[#This Row],[Estudado]]-120)&lt;$H$2,"",Curso[[#This Row],[Estudado]]-120)</f>
        <v/>
      </c>
      <c r="Q2711" s="48"/>
    </row>
    <row r="2712" spans="1:17" x14ac:dyDescent="0.25">
      <c r="A2712" s="44">
        <f t="shared" si="116"/>
        <v>2711</v>
      </c>
      <c r="B2712" s="44" t="s">
        <v>1560</v>
      </c>
      <c r="C2712" s="44" t="s">
        <v>1791</v>
      </c>
      <c r="D2712" s="45">
        <v>2.2569444444444447E-3</v>
      </c>
      <c r="E2712" s="44"/>
      <c r="F2712" s="45">
        <f>Curso[[#This Row],[Tempo]]*$AG$4</f>
        <v>4.4759661427780989E-3</v>
      </c>
      <c r="G2712" s="46">
        <f t="shared" si="115"/>
        <v>18.51417976993455</v>
      </c>
      <c r="H2712" s="47">
        <f>_xlfn.XLOOKUP(Curso[[#This Row],[Tempo Progr Acum]],Controle[Tempo Esperado Acum],Controle[Data corrida],,1,1)</f>
        <v>44921</v>
      </c>
      <c r="I2712" s="44"/>
      <c r="J2712" s="48">
        <f ca="1">IF(Curso[[#This Row],[Data Prevista]]&gt;TODAY(),0,IF(Curso[[#This Row],[Data Prevista]]=TODAY(),3,2))</f>
        <v>0</v>
      </c>
      <c r="K2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2" s="53" t="str">
        <f>IF((Curso[[#This Row],[Estudado]]-7)&lt;$H$2,"",Curso[[#This Row],[Estudado]]-7)</f>
        <v/>
      </c>
      <c r="M2712" s="53" t="str">
        <f>IF((Curso[[#This Row],[Estudado]]-15)&lt;$H$2,"",Curso[[#This Row],[Estudado]]-15)</f>
        <v/>
      </c>
      <c r="N2712" s="53" t="str">
        <f>IF((Curso[[#This Row],[Estudado]]-30)&lt;$H$2,"",Curso[[#This Row],[Estudado]]-30)</f>
        <v/>
      </c>
      <c r="O2712" s="53" t="str">
        <f>IF((Curso[[#This Row],[Estudado]]-60)&lt;$H$2,"",Curso[[#This Row],[Estudado]]-60)</f>
        <v/>
      </c>
      <c r="P2712" s="53" t="str">
        <f>IF((Curso[[#This Row],[Estudado]]-120)&lt;$H$2,"",Curso[[#This Row],[Estudado]]-120)</f>
        <v/>
      </c>
      <c r="Q2712" s="48"/>
    </row>
    <row r="2713" spans="1:17" x14ac:dyDescent="0.25">
      <c r="A2713" s="44">
        <f t="shared" si="116"/>
        <v>2712</v>
      </c>
      <c r="B2713" s="44" t="s">
        <v>1560</v>
      </c>
      <c r="C2713" s="44" t="s">
        <v>1792</v>
      </c>
      <c r="D2713" s="45">
        <v>2.3842592592592591E-3</v>
      </c>
      <c r="E2713" s="44"/>
      <c r="F2713" s="45">
        <f>Curso[[#This Row],[Tempo]]*$AG$4</f>
        <v>4.7284565405758365E-3</v>
      </c>
      <c r="G2713" s="46">
        <f t="shared" si="115"/>
        <v>18.518908226475126</v>
      </c>
      <c r="H2713" s="47">
        <f>_xlfn.XLOOKUP(Curso[[#This Row],[Tempo Progr Acum]],Controle[Tempo Esperado Acum],Controle[Data corrida],,1,1)</f>
        <v>44921</v>
      </c>
      <c r="I2713" s="44"/>
      <c r="J2713" s="48">
        <f ca="1">IF(Curso[[#This Row],[Data Prevista]]&gt;TODAY(),0,IF(Curso[[#This Row],[Data Prevista]]=TODAY(),3,2))</f>
        <v>0</v>
      </c>
      <c r="K2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3" s="53" t="str">
        <f>IF((Curso[[#This Row],[Estudado]]-7)&lt;$H$2,"",Curso[[#This Row],[Estudado]]-7)</f>
        <v/>
      </c>
      <c r="M2713" s="53" t="str">
        <f>IF((Curso[[#This Row],[Estudado]]-15)&lt;$H$2,"",Curso[[#This Row],[Estudado]]-15)</f>
        <v/>
      </c>
      <c r="N2713" s="53" t="str">
        <f>IF((Curso[[#This Row],[Estudado]]-30)&lt;$H$2,"",Curso[[#This Row],[Estudado]]-30)</f>
        <v/>
      </c>
      <c r="O2713" s="53" t="str">
        <f>IF((Curso[[#This Row],[Estudado]]-60)&lt;$H$2,"",Curso[[#This Row],[Estudado]]-60)</f>
        <v/>
      </c>
      <c r="P2713" s="53" t="str">
        <f>IF((Curso[[#This Row],[Estudado]]-120)&lt;$H$2,"",Curso[[#This Row],[Estudado]]-120)</f>
        <v/>
      </c>
      <c r="Q2713" s="48"/>
    </row>
    <row r="2714" spans="1:17" x14ac:dyDescent="0.25">
      <c r="A2714" s="44">
        <f t="shared" si="116"/>
        <v>2713</v>
      </c>
      <c r="B2714" s="44" t="s">
        <v>1560</v>
      </c>
      <c r="C2714" s="44" t="s">
        <v>1793</v>
      </c>
      <c r="D2714" s="45">
        <v>5.0231481481481481E-3</v>
      </c>
      <c r="E2714" s="44"/>
      <c r="F2714" s="45">
        <f>Curso[[#This Row],[Tempo]]*$AG$4</f>
        <v>9.9618938767471518E-3</v>
      </c>
      <c r="G2714" s="46">
        <f t="shared" si="115"/>
        <v>18.528870120351872</v>
      </c>
      <c r="H2714" s="47">
        <f>_xlfn.XLOOKUP(Curso[[#This Row],[Tempo Progr Acum]],Controle[Tempo Esperado Acum],Controle[Data corrida],,1,1)</f>
        <v>44921</v>
      </c>
      <c r="I2714" s="44"/>
      <c r="J2714" s="48">
        <f ca="1">IF(Curso[[#This Row],[Data Prevista]]&gt;TODAY(),0,IF(Curso[[#This Row],[Data Prevista]]=TODAY(),3,2))</f>
        <v>0</v>
      </c>
      <c r="K2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4" s="53" t="str">
        <f>IF((Curso[[#This Row],[Estudado]]-7)&lt;$H$2,"",Curso[[#This Row],[Estudado]]-7)</f>
        <v/>
      </c>
      <c r="M2714" s="53" t="str">
        <f>IF((Curso[[#This Row],[Estudado]]-15)&lt;$H$2,"",Curso[[#This Row],[Estudado]]-15)</f>
        <v/>
      </c>
      <c r="N2714" s="53" t="str">
        <f>IF((Curso[[#This Row],[Estudado]]-30)&lt;$H$2,"",Curso[[#This Row],[Estudado]]-30)</f>
        <v/>
      </c>
      <c r="O2714" s="53" t="str">
        <f>IF((Curso[[#This Row],[Estudado]]-60)&lt;$H$2,"",Curso[[#This Row],[Estudado]]-60)</f>
        <v/>
      </c>
      <c r="P2714" s="53" t="str">
        <f>IF((Curso[[#This Row],[Estudado]]-120)&lt;$H$2,"",Curso[[#This Row],[Estudado]]-120)</f>
        <v/>
      </c>
      <c r="Q2714" s="48"/>
    </row>
    <row r="2715" spans="1:17" x14ac:dyDescent="0.25">
      <c r="A2715" s="44">
        <f t="shared" si="116"/>
        <v>2714</v>
      </c>
      <c r="B2715" s="44" t="s">
        <v>1560</v>
      </c>
      <c r="C2715" s="44" t="s">
        <v>1794</v>
      </c>
      <c r="D2715" s="45">
        <v>2.8819444444444444E-3</v>
      </c>
      <c r="E2715" s="44"/>
      <c r="F2715" s="45">
        <f>Curso[[#This Row],[Tempo]]*$AG$4</f>
        <v>5.7154644592397252E-3</v>
      </c>
      <c r="G2715" s="46">
        <f t="shared" si="115"/>
        <v>18.534585584811111</v>
      </c>
      <c r="H2715" s="47">
        <f>_xlfn.XLOOKUP(Curso[[#This Row],[Tempo Progr Acum]],Controle[Tempo Esperado Acum],Controle[Data corrida],,1,1)</f>
        <v>44922</v>
      </c>
      <c r="I2715" s="44"/>
      <c r="J2715" s="48">
        <f ca="1">IF(Curso[[#This Row],[Data Prevista]]&gt;TODAY(),0,IF(Curso[[#This Row],[Data Prevista]]=TODAY(),3,2))</f>
        <v>0</v>
      </c>
      <c r="K2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5" s="53" t="str">
        <f>IF((Curso[[#This Row],[Estudado]]-7)&lt;$H$2,"",Curso[[#This Row],[Estudado]]-7)</f>
        <v/>
      </c>
      <c r="M2715" s="53" t="str">
        <f>IF((Curso[[#This Row],[Estudado]]-15)&lt;$H$2,"",Curso[[#This Row],[Estudado]]-15)</f>
        <v/>
      </c>
      <c r="N2715" s="53" t="str">
        <f>IF((Curso[[#This Row],[Estudado]]-30)&lt;$H$2,"",Curso[[#This Row],[Estudado]]-30)</f>
        <v/>
      </c>
      <c r="O2715" s="53" t="str">
        <f>IF((Curso[[#This Row],[Estudado]]-60)&lt;$H$2,"",Curso[[#This Row],[Estudado]]-60)</f>
        <v/>
      </c>
      <c r="P2715" s="53" t="str">
        <f>IF((Curso[[#This Row],[Estudado]]-120)&lt;$H$2,"",Curso[[#This Row],[Estudado]]-120)</f>
        <v/>
      </c>
      <c r="Q2715" s="48"/>
    </row>
    <row r="2716" spans="1:17" x14ac:dyDescent="0.25">
      <c r="A2716" s="44">
        <f t="shared" si="116"/>
        <v>2715</v>
      </c>
      <c r="B2716" s="44" t="s">
        <v>1560</v>
      </c>
      <c r="C2716" s="44" t="s">
        <v>1795</v>
      </c>
      <c r="D2716" s="45">
        <v>2.9398148148148148E-3</v>
      </c>
      <c r="E2716" s="44"/>
      <c r="F2716" s="45">
        <f>Curso[[#This Row],[Tempo]]*$AG$4</f>
        <v>5.8302328218750614E-3</v>
      </c>
      <c r="G2716" s="46">
        <f t="shared" si="115"/>
        <v>18.540415817632987</v>
      </c>
      <c r="H2716" s="47">
        <f>_xlfn.XLOOKUP(Curso[[#This Row],[Tempo Progr Acum]],Controle[Tempo Esperado Acum],Controle[Data corrida],,1,1)</f>
        <v>44922</v>
      </c>
      <c r="I2716" s="44"/>
      <c r="J2716" s="48">
        <f ca="1">IF(Curso[[#This Row],[Data Prevista]]&gt;TODAY(),0,IF(Curso[[#This Row],[Data Prevista]]=TODAY(),3,2))</f>
        <v>0</v>
      </c>
      <c r="K2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6" s="53" t="str">
        <f>IF((Curso[[#This Row],[Estudado]]-7)&lt;$H$2,"",Curso[[#This Row],[Estudado]]-7)</f>
        <v/>
      </c>
      <c r="M2716" s="53" t="str">
        <f>IF((Curso[[#This Row],[Estudado]]-15)&lt;$H$2,"",Curso[[#This Row],[Estudado]]-15)</f>
        <v/>
      </c>
      <c r="N2716" s="53" t="str">
        <f>IF((Curso[[#This Row],[Estudado]]-30)&lt;$H$2,"",Curso[[#This Row],[Estudado]]-30)</f>
        <v/>
      </c>
      <c r="O2716" s="53" t="str">
        <f>IF((Curso[[#This Row],[Estudado]]-60)&lt;$H$2,"",Curso[[#This Row],[Estudado]]-60)</f>
        <v/>
      </c>
      <c r="P2716" s="53" t="str">
        <f>IF((Curso[[#This Row],[Estudado]]-120)&lt;$H$2,"",Curso[[#This Row],[Estudado]]-120)</f>
        <v/>
      </c>
      <c r="Q2716" s="48"/>
    </row>
    <row r="2717" spans="1:17" x14ac:dyDescent="0.25">
      <c r="A2717" s="44">
        <f t="shared" si="116"/>
        <v>2716</v>
      </c>
      <c r="B2717" s="44" t="s">
        <v>1560</v>
      </c>
      <c r="C2717" s="44" t="s">
        <v>1796</v>
      </c>
      <c r="D2717" s="45">
        <v>4.3055555555555555E-3</v>
      </c>
      <c r="E2717" s="44"/>
      <c r="F2717" s="45">
        <f>Curso[[#This Row],[Tempo]]*$AG$4</f>
        <v>8.5387661800689872E-3</v>
      </c>
      <c r="G2717" s="46">
        <f t="shared" si="115"/>
        <v>18.548954583813057</v>
      </c>
      <c r="H2717" s="47">
        <f>_xlfn.XLOOKUP(Curso[[#This Row],[Tempo Progr Acum]],Controle[Tempo Esperado Acum],Controle[Data corrida],,1,1)</f>
        <v>44922</v>
      </c>
      <c r="I2717" s="44"/>
      <c r="J2717" s="48">
        <f ca="1">IF(Curso[[#This Row],[Data Prevista]]&gt;TODAY(),0,IF(Curso[[#This Row],[Data Prevista]]=TODAY(),3,2))</f>
        <v>0</v>
      </c>
      <c r="K2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7" s="53" t="str">
        <f>IF((Curso[[#This Row],[Estudado]]-7)&lt;$H$2,"",Curso[[#This Row],[Estudado]]-7)</f>
        <v/>
      </c>
      <c r="M2717" s="53" t="str">
        <f>IF((Curso[[#This Row],[Estudado]]-15)&lt;$H$2,"",Curso[[#This Row],[Estudado]]-15)</f>
        <v/>
      </c>
      <c r="N2717" s="53" t="str">
        <f>IF((Curso[[#This Row],[Estudado]]-30)&lt;$H$2,"",Curso[[#This Row],[Estudado]]-30)</f>
        <v/>
      </c>
      <c r="O2717" s="53" t="str">
        <f>IF((Curso[[#This Row],[Estudado]]-60)&lt;$H$2,"",Curso[[#This Row],[Estudado]]-60)</f>
        <v/>
      </c>
      <c r="P2717" s="53" t="str">
        <f>IF((Curso[[#This Row],[Estudado]]-120)&lt;$H$2,"",Curso[[#This Row],[Estudado]]-120)</f>
        <v/>
      </c>
      <c r="Q2717" s="48"/>
    </row>
    <row r="2718" spans="1:17" x14ac:dyDescent="0.25">
      <c r="A2718" s="44">
        <f t="shared" si="116"/>
        <v>2717</v>
      </c>
      <c r="B2718" s="44" t="s">
        <v>1560</v>
      </c>
      <c r="C2718" s="44" t="s">
        <v>1797</v>
      </c>
      <c r="D2718" s="45">
        <v>5.9606481481481489E-3</v>
      </c>
      <c r="E2718" s="44"/>
      <c r="F2718" s="45">
        <f>Curso[[#This Row],[Tempo]]*$AG$4</f>
        <v>1.1821141351439595E-2</v>
      </c>
      <c r="G2718" s="46">
        <f t="shared" si="115"/>
        <v>18.560775725164497</v>
      </c>
      <c r="H2718" s="47">
        <f>_xlfn.XLOOKUP(Curso[[#This Row],[Tempo Progr Acum]],Controle[Tempo Esperado Acum],Controle[Data corrida],,1,1)</f>
        <v>44922</v>
      </c>
      <c r="I2718" s="44"/>
      <c r="J2718" s="48">
        <f ca="1">IF(Curso[[#This Row],[Data Prevista]]&gt;TODAY(),0,IF(Curso[[#This Row],[Data Prevista]]=TODAY(),3,2))</f>
        <v>0</v>
      </c>
      <c r="K2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8" s="53" t="str">
        <f>IF((Curso[[#This Row],[Estudado]]-7)&lt;$H$2,"",Curso[[#This Row],[Estudado]]-7)</f>
        <v/>
      </c>
      <c r="M2718" s="53" t="str">
        <f>IF((Curso[[#This Row],[Estudado]]-15)&lt;$H$2,"",Curso[[#This Row],[Estudado]]-15)</f>
        <v/>
      </c>
      <c r="N2718" s="53" t="str">
        <f>IF((Curso[[#This Row],[Estudado]]-30)&lt;$H$2,"",Curso[[#This Row],[Estudado]]-30)</f>
        <v/>
      </c>
      <c r="O2718" s="53" t="str">
        <f>IF((Curso[[#This Row],[Estudado]]-60)&lt;$H$2,"",Curso[[#This Row],[Estudado]]-60)</f>
        <v/>
      </c>
      <c r="P2718" s="53" t="str">
        <f>IF((Curso[[#This Row],[Estudado]]-120)&lt;$H$2,"",Curso[[#This Row],[Estudado]]-120)</f>
        <v/>
      </c>
      <c r="Q2718" s="48"/>
    </row>
    <row r="2719" spans="1:17" x14ac:dyDescent="0.25">
      <c r="A2719" s="44">
        <f t="shared" si="116"/>
        <v>2718</v>
      </c>
      <c r="B2719" s="44" t="s">
        <v>1560</v>
      </c>
      <c r="C2719" s="44" t="s">
        <v>1798</v>
      </c>
      <c r="D2719" s="45">
        <v>5.7407407407407416E-3</v>
      </c>
      <c r="E2719" s="44"/>
      <c r="F2719" s="45">
        <f>Curso[[#This Row],[Tempo]]*$AG$4</f>
        <v>1.1385021573425318E-2</v>
      </c>
      <c r="G2719" s="46">
        <f t="shared" si="115"/>
        <v>18.572160746737921</v>
      </c>
      <c r="H2719" s="47">
        <f>_xlfn.XLOOKUP(Curso[[#This Row],[Tempo Progr Acum]],Controle[Tempo Esperado Acum],Controle[Data corrida],,1,1)</f>
        <v>44922</v>
      </c>
      <c r="I2719" s="44"/>
      <c r="J2719" s="48">
        <f ca="1">IF(Curso[[#This Row],[Data Prevista]]&gt;TODAY(),0,IF(Curso[[#This Row],[Data Prevista]]=TODAY(),3,2))</f>
        <v>0</v>
      </c>
      <c r="K2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9" s="53" t="str">
        <f>IF((Curso[[#This Row],[Estudado]]-7)&lt;$H$2,"",Curso[[#This Row],[Estudado]]-7)</f>
        <v/>
      </c>
      <c r="M2719" s="53" t="str">
        <f>IF((Curso[[#This Row],[Estudado]]-15)&lt;$H$2,"",Curso[[#This Row],[Estudado]]-15)</f>
        <v/>
      </c>
      <c r="N2719" s="53" t="str">
        <f>IF((Curso[[#This Row],[Estudado]]-30)&lt;$H$2,"",Curso[[#This Row],[Estudado]]-30)</f>
        <v/>
      </c>
      <c r="O2719" s="53" t="str">
        <f>IF((Curso[[#This Row],[Estudado]]-60)&lt;$H$2,"",Curso[[#This Row],[Estudado]]-60)</f>
        <v/>
      </c>
      <c r="P2719" s="53" t="str">
        <f>IF((Curso[[#This Row],[Estudado]]-120)&lt;$H$2,"",Curso[[#This Row],[Estudado]]-120)</f>
        <v/>
      </c>
      <c r="Q2719" s="48"/>
    </row>
    <row r="2720" spans="1:17" x14ac:dyDescent="0.25">
      <c r="A2720" s="44">
        <f t="shared" si="116"/>
        <v>2719</v>
      </c>
      <c r="B2720" s="44" t="s">
        <v>1560</v>
      </c>
      <c r="C2720" s="44" t="s">
        <v>1799</v>
      </c>
      <c r="D2720" s="45">
        <v>4.2708333333333339E-3</v>
      </c>
      <c r="E2720" s="44"/>
      <c r="F2720" s="45">
        <f>Curso[[#This Row],[Tempo]]*$AG$4</f>
        <v>8.4699051624877869E-3</v>
      </c>
      <c r="G2720" s="46">
        <f t="shared" si="115"/>
        <v>18.58063065190041</v>
      </c>
      <c r="H2720" s="47">
        <f>_xlfn.XLOOKUP(Curso[[#This Row],[Tempo Progr Acum]],Controle[Tempo Esperado Acum],Controle[Data corrida],,1,1)</f>
        <v>44922</v>
      </c>
      <c r="I2720" s="44"/>
      <c r="J2720" s="48">
        <f ca="1">IF(Curso[[#This Row],[Data Prevista]]&gt;TODAY(),0,IF(Curso[[#This Row],[Data Prevista]]=TODAY(),3,2))</f>
        <v>0</v>
      </c>
      <c r="K2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0" s="53" t="str">
        <f>IF((Curso[[#This Row],[Estudado]]-7)&lt;$H$2,"",Curso[[#This Row],[Estudado]]-7)</f>
        <v/>
      </c>
      <c r="M2720" s="53" t="str">
        <f>IF((Curso[[#This Row],[Estudado]]-15)&lt;$H$2,"",Curso[[#This Row],[Estudado]]-15)</f>
        <v/>
      </c>
      <c r="N2720" s="53" t="str">
        <f>IF((Curso[[#This Row],[Estudado]]-30)&lt;$H$2,"",Curso[[#This Row],[Estudado]]-30)</f>
        <v/>
      </c>
      <c r="O2720" s="53" t="str">
        <f>IF((Curso[[#This Row],[Estudado]]-60)&lt;$H$2,"",Curso[[#This Row],[Estudado]]-60)</f>
        <v/>
      </c>
      <c r="P2720" s="53" t="str">
        <f>IF((Curso[[#This Row],[Estudado]]-120)&lt;$H$2,"",Curso[[#This Row],[Estudado]]-120)</f>
        <v/>
      </c>
      <c r="Q2720" s="48"/>
    </row>
    <row r="2721" spans="1:17" x14ac:dyDescent="0.25">
      <c r="A2721" s="44">
        <f t="shared" si="116"/>
        <v>2720</v>
      </c>
      <c r="B2721" s="44" t="s">
        <v>1560</v>
      </c>
      <c r="C2721" s="44" t="s">
        <v>1800</v>
      </c>
      <c r="D2721" s="45">
        <v>3.5185185185185185E-3</v>
      </c>
      <c r="E2721" s="44"/>
      <c r="F2721" s="45">
        <f>Curso[[#This Row],[Tempo]]*$AG$4</f>
        <v>6.9779164482284195E-3</v>
      </c>
      <c r="G2721" s="46">
        <f t="shared" si="115"/>
        <v>18.587608568348639</v>
      </c>
      <c r="H2721" s="47">
        <f>_xlfn.XLOOKUP(Curso[[#This Row],[Tempo Progr Acum]],Controle[Tempo Esperado Acum],Controle[Data corrida],,1,1)</f>
        <v>44922</v>
      </c>
      <c r="I2721" s="44"/>
      <c r="J2721" s="48">
        <f ca="1">IF(Curso[[#This Row],[Data Prevista]]&gt;TODAY(),0,IF(Curso[[#This Row],[Data Prevista]]=TODAY(),3,2))</f>
        <v>0</v>
      </c>
      <c r="K2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1" s="53" t="str">
        <f>IF((Curso[[#This Row],[Estudado]]-7)&lt;$H$2,"",Curso[[#This Row],[Estudado]]-7)</f>
        <v/>
      </c>
      <c r="M2721" s="53" t="str">
        <f>IF((Curso[[#This Row],[Estudado]]-15)&lt;$H$2,"",Curso[[#This Row],[Estudado]]-15)</f>
        <v/>
      </c>
      <c r="N2721" s="53" t="str">
        <f>IF((Curso[[#This Row],[Estudado]]-30)&lt;$H$2,"",Curso[[#This Row],[Estudado]]-30)</f>
        <v/>
      </c>
      <c r="O2721" s="53" t="str">
        <f>IF((Curso[[#This Row],[Estudado]]-60)&lt;$H$2,"",Curso[[#This Row],[Estudado]]-60)</f>
        <v/>
      </c>
      <c r="P2721" s="53" t="str">
        <f>IF((Curso[[#This Row],[Estudado]]-120)&lt;$H$2,"",Curso[[#This Row],[Estudado]]-120)</f>
        <v/>
      </c>
      <c r="Q2721" s="48"/>
    </row>
    <row r="2722" spans="1:17" x14ac:dyDescent="0.25">
      <c r="A2722" s="44">
        <f t="shared" si="116"/>
        <v>2721</v>
      </c>
      <c r="B2722" s="44" t="s">
        <v>1560</v>
      </c>
      <c r="C2722" s="44" t="s">
        <v>1801</v>
      </c>
      <c r="D2722" s="45">
        <v>6.6087962962962966E-3</v>
      </c>
      <c r="E2722" s="44"/>
      <c r="F2722" s="45">
        <f>Curso[[#This Row],[Tempo]]*$AG$4</f>
        <v>1.3106547012955355E-2</v>
      </c>
      <c r="G2722" s="46">
        <f t="shared" si="115"/>
        <v>18.600715115361595</v>
      </c>
      <c r="H2722" s="47">
        <f>_xlfn.XLOOKUP(Curso[[#This Row],[Tempo Progr Acum]],Controle[Tempo Esperado Acum],Controle[Data corrida],,1,1)</f>
        <v>44922</v>
      </c>
      <c r="I2722" s="44"/>
      <c r="J2722" s="48">
        <f ca="1">IF(Curso[[#This Row],[Data Prevista]]&gt;TODAY(),0,IF(Curso[[#This Row],[Data Prevista]]=TODAY(),3,2))</f>
        <v>0</v>
      </c>
      <c r="K2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2" s="53" t="str">
        <f>IF((Curso[[#This Row],[Estudado]]-7)&lt;$H$2,"",Curso[[#This Row],[Estudado]]-7)</f>
        <v/>
      </c>
      <c r="M2722" s="53" t="str">
        <f>IF((Curso[[#This Row],[Estudado]]-15)&lt;$H$2,"",Curso[[#This Row],[Estudado]]-15)</f>
        <v/>
      </c>
      <c r="N2722" s="53" t="str">
        <f>IF((Curso[[#This Row],[Estudado]]-30)&lt;$H$2,"",Curso[[#This Row],[Estudado]]-30)</f>
        <v/>
      </c>
      <c r="O2722" s="53" t="str">
        <f>IF((Curso[[#This Row],[Estudado]]-60)&lt;$H$2,"",Curso[[#This Row],[Estudado]]-60)</f>
        <v/>
      </c>
      <c r="P2722" s="53" t="str">
        <f>IF((Curso[[#This Row],[Estudado]]-120)&lt;$H$2,"",Curso[[#This Row],[Estudado]]-120)</f>
        <v/>
      </c>
      <c r="Q2722" s="48"/>
    </row>
    <row r="2723" spans="1:17" x14ac:dyDescent="0.25">
      <c r="A2723" s="44">
        <f t="shared" si="116"/>
        <v>2722</v>
      </c>
      <c r="B2723" s="44" t="s">
        <v>1560</v>
      </c>
      <c r="C2723" s="44" t="s">
        <v>1802</v>
      </c>
      <c r="D2723" s="45">
        <v>1.736111111111111E-3</v>
      </c>
      <c r="E2723" s="44"/>
      <c r="F2723" s="45">
        <f>Curso[[#This Row],[Tempo]]*$AG$4</f>
        <v>3.4430508790600752E-3</v>
      </c>
      <c r="G2723" s="46">
        <f t="shared" si="115"/>
        <v>18.604158166240655</v>
      </c>
      <c r="H2723" s="47">
        <f>_xlfn.XLOOKUP(Curso[[#This Row],[Tempo Progr Acum]],Controle[Tempo Esperado Acum],Controle[Data corrida],,1,1)</f>
        <v>44922</v>
      </c>
      <c r="I2723" s="44"/>
      <c r="J2723" s="48">
        <f ca="1">IF(Curso[[#This Row],[Data Prevista]]&gt;TODAY(),0,IF(Curso[[#This Row],[Data Prevista]]=TODAY(),3,2))</f>
        <v>0</v>
      </c>
      <c r="K2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3" s="53" t="str">
        <f>IF((Curso[[#This Row],[Estudado]]-7)&lt;$H$2,"",Curso[[#This Row],[Estudado]]-7)</f>
        <v/>
      </c>
      <c r="M2723" s="53" t="str">
        <f>IF((Curso[[#This Row],[Estudado]]-15)&lt;$H$2,"",Curso[[#This Row],[Estudado]]-15)</f>
        <v/>
      </c>
      <c r="N2723" s="53" t="str">
        <f>IF((Curso[[#This Row],[Estudado]]-30)&lt;$H$2,"",Curso[[#This Row],[Estudado]]-30)</f>
        <v/>
      </c>
      <c r="O2723" s="53" t="str">
        <f>IF((Curso[[#This Row],[Estudado]]-60)&lt;$H$2,"",Curso[[#This Row],[Estudado]]-60)</f>
        <v/>
      </c>
      <c r="P2723" s="53" t="str">
        <f>IF((Curso[[#This Row],[Estudado]]-120)&lt;$H$2,"",Curso[[#This Row],[Estudado]]-120)</f>
        <v/>
      </c>
      <c r="Q2723" s="48"/>
    </row>
    <row r="2724" spans="1:17" x14ac:dyDescent="0.25">
      <c r="A2724" s="44">
        <f t="shared" si="116"/>
        <v>2723</v>
      </c>
      <c r="B2724" s="44" t="s">
        <v>1560</v>
      </c>
      <c r="C2724" s="44" t="s">
        <v>1803</v>
      </c>
      <c r="D2724" s="45">
        <v>4.5254629629629629E-3</v>
      </c>
      <c r="E2724" s="44"/>
      <c r="F2724" s="45">
        <f>Curso[[#This Row],[Tempo]]*$AG$4</f>
        <v>8.9748859580832639E-3</v>
      </c>
      <c r="G2724" s="46">
        <f t="shared" si="115"/>
        <v>18.613133052198737</v>
      </c>
      <c r="H2724" s="47">
        <f>_xlfn.XLOOKUP(Curso[[#This Row],[Tempo Progr Acum]],Controle[Tempo Esperado Acum],Controle[Data corrida],,1,1)</f>
        <v>44922</v>
      </c>
      <c r="I2724" s="44"/>
      <c r="J2724" s="48">
        <f ca="1">IF(Curso[[#This Row],[Data Prevista]]&gt;TODAY(),0,IF(Curso[[#This Row],[Data Prevista]]=TODAY(),3,2))</f>
        <v>0</v>
      </c>
      <c r="K2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4" s="53" t="str">
        <f>IF((Curso[[#This Row],[Estudado]]-7)&lt;$H$2,"",Curso[[#This Row],[Estudado]]-7)</f>
        <v/>
      </c>
      <c r="M2724" s="53" t="str">
        <f>IF((Curso[[#This Row],[Estudado]]-15)&lt;$H$2,"",Curso[[#This Row],[Estudado]]-15)</f>
        <v/>
      </c>
      <c r="N2724" s="53" t="str">
        <f>IF((Curso[[#This Row],[Estudado]]-30)&lt;$H$2,"",Curso[[#This Row],[Estudado]]-30)</f>
        <v/>
      </c>
      <c r="O2724" s="53" t="str">
        <f>IF((Curso[[#This Row],[Estudado]]-60)&lt;$H$2,"",Curso[[#This Row],[Estudado]]-60)</f>
        <v/>
      </c>
      <c r="P2724" s="53" t="str">
        <f>IF((Curso[[#This Row],[Estudado]]-120)&lt;$H$2,"",Curso[[#This Row],[Estudado]]-120)</f>
        <v/>
      </c>
      <c r="Q2724" s="48"/>
    </row>
    <row r="2725" spans="1:17" x14ac:dyDescent="0.25">
      <c r="A2725" s="44">
        <f t="shared" si="116"/>
        <v>2724</v>
      </c>
      <c r="B2725" s="44" t="s">
        <v>1560</v>
      </c>
      <c r="C2725" s="44" t="s">
        <v>1804</v>
      </c>
      <c r="D2725" s="45">
        <v>5.2662037037037035E-3</v>
      </c>
      <c r="E2725" s="44"/>
      <c r="F2725" s="45">
        <f>Curso[[#This Row],[Tempo]]*$AG$4</f>
        <v>1.0443920999815563E-2</v>
      </c>
      <c r="G2725" s="46">
        <f t="shared" si="115"/>
        <v>18.623576973198553</v>
      </c>
      <c r="H2725" s="47">
        <f>_xlfn.XLOOKUP(Curso[[#This Row],[Tempo Progr Acum]],Controle[Tempo Esperado Acum],Controle[Data corrida],,1,1)</f>
        <v>44923</v>
      </c>
      <c r="I2725" s="44"/>
      <c r="J2725" s="48">
        <f ca="1">IF(Curso[[#This Row],[Data Prevista]]&gt;TODAY(),0,IF(Curso[[#This Row],[Data Prevista]]=TODAY(),3,2))</f>
        <v>0</v>
      </c>
      <c r="K2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5" s="53" t="str">
        <f>IF((Curso[[#This Row],[Estudado]]-7)&lt;$H$2,"",Curso[[#This Row],[Estudado]]-7)</f>
        <v/>
      </c>
      <c r="M2725" s="53" t="str">
        <f>IF((Curso[[#This Row],[Estudado]]-15)&lt;$H$2,"",Curso[[#This Row],[Estudado]]-15)</f>
        <v/>
      </c>
      <c r="N2725" s="53" t="str">
        <f>IF((Curso[[#This Row],[Estudado]]-30)&lt;$H$2,"",Curso[[#This Row],[Estudado]]-30)</f>
        <v/>
      </c>
      <c r="O2725" s="53" t="str">
        <f>IF((Curso[[#This Row],[Estudado]]-60)&lt;$H$2,"",Curso[[#This Row],[Estudado]]-60)</f>
        <v/>
      </c>
      <c r="P2725" s="53" t="str">
        <f>IF((Curso[[#This Row],[Estudado]]-120)&lt;$H$2,"",Curso[[#This Row],[Estudado]]-120)</f>
        <v/>
      </c>
      <c r="Q2725" s="48"/>
    </row>
    <row r="2726" spans="1:17" x14ac:dyDescent="0.25">
      <c r="A2726" s="44">
        <f t="shared" si="116"/>
        <v>2725</v>
      </c>
      <c r="B2726" s="44" t="s">
        <v>1560</v>
      </c>
      <c r="C2726" s="44" t="s">
        <v>1805</v>
      </c>
      <c r="D2726" s="45">
        <v>3.0439814814814821E-3</v>
      </c>
      <c r="E2726" s="44"/>
      <c r="F2726" s="45">
        <f>Curso[[#This Row],[Tempo]]*$AG$4</f>
        <v>6.0368158746186666E-3</v>
      </c>
      <c r="G2726" s="46">
        <f t="shared" si="115"/>
        <v>18.629613789073172</v>
      </c>
      <c r="H2726" s="47">
        <f>_xlfn.XLOOKUP(Curso[[#This Row],[Tempo Progr Acum]],Controle[Tempo Esperado Acum],Controle[Data corrida],,1,1)</f>
        <v>44923</v>
      </c>
      <c r="I2726" s="44"/>
      <c r="J2726" s="48">
        <f ca="1">IF(Curso[[#This Row],[Data Prevista]]&gt;TODAY(),0,IF(Curso[[#This Row],[Data Prevista]]=TODAY(),3,2))</f>
        <v>0</v>
      </c>
      <c r="K2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6" s="53" t="str">
        <f>IF((Curso[[#This Row],[Estudado]]-7)&lt;$H$2,"",Curso[[#This Row],[Estudado]]-7)</f>
        <v/>
      </c>
      <c r="M2726" s="53" t="str">
        <f>IF((Curso[[#This Row],[Estudado]]-15)&lt;$H$2,"",Curso[[#This Row],[Estudado]]-15)</f>
        <v/>
      </c>
      <c r="N2726" s="53" t="str">
        <f>IF((Curso[[#This Row],[Estudado]]-30)&lt;$H$2,"",Curso[[#This Row],[Estudado]]-30)</f>
        <v/>
      </c>
      <c r="O2726" s="53" t="str">
        <f>IF((Curso[[#This Row],[Estudado]]-60)&lt;$H$2,"",Curso[[#This Row],[Estudado]]-60)</f>
        <v/>
      </c>
      <c r="P2726" s="53" t="str">
        <f>IF((Curso[[#This Row],[Estudado]]-120)&lt;$H$2,"",Curso[[#This Row],[Estudado]]-120)</f>
        <v/>
      </c>
      <c r="Q2726" s="48"/>
    </row>
    <row r="2727" spans="1:17" x14ac:dyDescent="0.25">
      <c r="A2727" s="44">
        <f t="shared" si="116"/>
        <v>2726</v>
      </c>
      <c r="B2727" s="44" t="s">
        <v>1560</v>
      </c>
      <c r="C2727" s="44" t="s">
        <v>1806</v>
      </c>
      <c r="D2727" s="45">
        <v>6.7939814814814816E-3</v>
      </c>
      <c r="E2727" s="44"/>
      <c r="F2727" s="45">
        <f>Curso[[#This Row],[Tempo]]*$AG$4</f>
        <v>1.3473805773388428E-2</v>
      </c>
      <c r="G2727" s="46">
        <f t="shared" si="115"/>
        <v>18.643087594846559</v>
      </c>
      <c r="H2727" s="47">
        <f>_xlfn.XLOOKUP(Curso[[#This Row],[Tempo Progr Acum]],Controle[Tempo Esperado Acum],Controle[Data corrida],,1,1)</f>
        <v>44923</v>
      </c>
      <c r="I2727" s="44"/>
      <c r="J2727" s="48">
        <f ca="1">IF(Curso[[#This Row],[Data Prevista]]&gt;TODAY(),0,IF(Curso[[#This Row],[Data Prevista]]=TODAY(),3,2))</f>
        <v>0</v>
      </c>
      <c r="K2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7" s="53" t="str">
        <f>IF((Curso[[#This Row],[Estudado]]-7)&lt;$H$2,"",Curso[[#This Row],[Estudado]]-7)</f>
        <v/>
      </c>
      <c r="M2727" s="53" t="str">
        <f>IF((Curso[[#This Row],[Estudado]]-15)&lt;$H$2,"",Curso[[#This Row],[Estudado]]-15)</f>
        <v/>
      </c>
      <c r="N2727" s="53" t="str">
        <f>IF((Curso[[#This Row],[Estudado]]-30)&lt;$H$2,"",Curso[[#This Row],[Estudado]]-30)</f>
        <v/>
      </c>
      <c r="O2727" s="53" t="str">
        <f>IF((Curso[[#This Row],[Estudado]]-60)&lt;$H$2,"",Curso[[#This Row],[Estudado]]-60)</f>
        <v/>
      </c>
      <c r="P2727" s="53" t="str">
        <f>IF((Curso[[#This Row],[Estudado]]-120)&lt;$H$2,"",Curso[[#This Row],[Estudado]]-120)</f>
        <v/>
      </c>
      <c r="Q2727" s="48"/>
    </row>
    <row r="2728" spans="1:17" x14ac:dyDescent="0.25">
      <c r="A2728" s="44">
        <f t="shared" si="116"/>
        <v>2727</v>
      </c>
      <c r="B2728" s="44" t="s">
        <v>1560</v>
      </c>
      <c r="C2728" s="44" t="s">
        <v>1807</v>
      </c>
      <c r="D2728" s="45">
        <v>5.1504629629629635E-3</v>
      </c>
      <c r="E2728" s="44"/>
      <c r="F2728" s="45">
        <f>Curso[[#This Row],[Tempo]]*$AG$4</f>
        <v>1.0214384274544892E-2</v>
      </c>
      <c r="G2728" s="46">
        <f t="shared" si="115"/>
        <v>18.653301979121103</v>
      </c>
      <c r="H2728" s="47">
        <f>_xlfn.XLOOKUP(Curso[[#This Row],[Tempo Progr Acum]],Controle[Tempo Esperado Acum],Controle[Data corrida],,1,1)</f>
        <v>44923</v>
      </c>
      <c r="I2728" s="44"/>
      <c r="J2728" s="48">
        <f ca="1">IF(Curso[[#This Row],[Data Prevista]]&gt;TODAY(),0,IF(Curso[[#This Row],[Data Prevista]]=TODAY(),3,2))</f>
        <v>0</v>
      </c>
      <c r="K2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8" s="53" t="str">
        <f>IF((Curso[[#This Row],[Estudado]]-7)&lt;$H$2,"",Curso[[#This Row],[Estudado]]-7)</f>
        <v/>
      </c>
      <c r="M2728" s="53" t="str">
        <f>IF((Curso[[#This Row],[Estudado]]-15)&lt;$H$2,"",Curso[[#This Row],[Estudado]]-15)</f>
        <v/>
      </c>
      <c r="N2728" s="53" t="str">
        <f>IF((Curso[[#This Row],[Estudado]]-30)&lt;$H$2,"",Curso[[#This Row],[Estudado]]-30)</f>
        <v/>
      </c>
      <c r="O2728" s="53" t="str">
        <f>IF((Curso[[#This Row],[Estudado]]-60)&lt;$H$2,"",Curso[[#This Row],[Estudado]]-60)</f>
        <v/>
      </c>
      <c r="P2728" s="53" t="str">
        <f>IF((Curso[[#This Row],[Estudado]]-120)&lt;$H$2,"",Curso[[#This Row],[Estudado]]-120)</f>
        <v/>
      </c>
      <c r="Q2728" s="48"/>
    </row>
    <row r="2729" spans="1:17" x14ac:dyDescent="0.25">
      <c r="A2729" s="44">
        <f t="shared" si="116"/>
        <v>2728</v>
      </c>
      <c r="B2729" s="44" t="s">
        <v>1560</v>
      </c>
      <c r="C2729" s="44" t="s">
        <v>1808</v>
      </c>
      <c r="D2729" s="45">
        <v>3.0439814814814821E-3</v>
      </c>
      <c r="E2729" s="44"/>
      <c r="F2729" s="45">
        <f>Curso[[#This Row],[Tempo]]*$AG$4</f>
        <v>6.0368158746186666E-3</v>
      </c>
      <c r="G2729" s="46">
        <f t="shared" si="115"/>
        <v>18.659338794995723</v>
      </c>
      <c r="H2729" s="47">
        <f>_xlfn.XLOOKUP(Curso[[#This Row],[Tempo Progr Acum]],Controle[Tempo Esperado Acum],Controle[Data corrida],,1,1)</f>
        <v>44923</v>
      </c>
      <c r="I2729" s="44"/>
      <c r="J2729" s="48">
        <f ca="1">IF(Curso[[#This Row],[Data Prevista]]&gt;TODAY(),0,IF(Curso[[#This Row],[Data Prevista]]=TODAY(),3,2))</f>
        <v>0</v>
      </c>
      <c r="K2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9" s="53" t="str">
        <f>IF((Curso[[#This Row],[Estudado]]-7)&lt;$H$2,"",Curso[[#This Row],[Estudado]]-7)</f>
        <v/>
      </c>
      <c r="M2729" s="53" t="str">
        <f>IF((Curso[[#This Row],[Estudado]]-15)&lt;$H$2,"",Curso[[#This Row],[Estudado]]-15)</f>
        <v/>
      </c>
      <c r="N2729" s="53" t="str">
        <f>IF((Curso[[#This Row],[Estudado]]-30)&lt;$H$2,"",Curso[[#This Row],[Estudado]]-30)</f>
        <v/>
      </c>
      <c r="O2729" s="53" t="str">
        <f>IF((Curso[[#This Row],[Estudado]]-60)&lt;$H$2,"",Curso[[#This Row],[Estudado]]-60)</f>
        <v/>
      </c>
      <c r="P2729" s="53" t="str">
        <f>IF((Curso[[#This Row],[Estudado]]-120)&lt;$H$2,"",Curso[[#This Row],[Estudado]]-120)</f>
        <v/>
      </c>
      <c r="Q2729" s="48"/>
    </row>
    <row r="2730" spans="1:17" x14ac:dyDescent="0.25">
      <c r="A2730" s="44">
        <f t="shared" si="116"/>
        <v>2729</v>
      </c>
      <c r="B2730" s="44" t="s">
        <v>1560</v>
      </c>
      <c r="C2730" s="44" t="s">
        <v>1809</v>
      </c>
      <c r="D2730" s="45">
        <v>4.2245370370370371E-3</v>
      </c>
      <c r="E2730" s="44"/>
      <c r="F2730" s="45">
        <f>Curso[[#This Row],[Tempo]]*$AG$4</f>
        <v>8.3780904723795169E-3</v>
      </c>
      <c r="G2730" s="46">
        <f t="shared" si="115"/>
        <v>18.667716885468103</v>
      </c>
      <c r="H2730" s="47">
        <f>_xlfn.XLOOKUP(Curso[[#This Row],[Tempo Progr Acum]],Controle[Tempo Esperado Acum],Controle[Data corrida],,1,1)</f>
        <v>44923</v>
      </c>
      <c r="I2730" s="44"/>
      <c r="J2730" s="48">
        <f ca="1">IF(Curso[[#This Row],[Data Prevista]]&gt;TODAY(),0,IF(Curso[[#This Row],[Data Prevista]]=TODAY(),3,2))</f>
        <v>0</v>
      </c>
      <c r="K2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0" s="53" t="str">
        <f>IF((Curso[[#This Row],[Estudado]]-7)&lt;$H$2,"",Curso[[#This Row],[Estudado]]-7)</f>
        <v/>
      </c>
      <c r="M2730" s="53" t="str">
        <f>IF((Curso[[#This Row],[Estudado]]-15)&lt;$H$2,"",Curso[[#This Row],[Estudado]]-15)</f>
        <v/>
      </c>
      <c r="N2730" s="53" t="str">
        <f>IF((Curso[[#This Row],[Estudado]]-30)&lt;$H$2,"",Curso[[#This Row],[Estudado]]-30)</f>
        <v/>
      </c>
      <c r="O2730" s="53" t="str">
        <f>IF((Curso[[#This Row],[Estudado]]-60)&lt;$H$2,"",Curso[[#This Row],[Estudado]]-60)</f>
        <v/>
      </c>
      <c r="P2730" s="53" t="str">
        <f>IF((Curso[[#This Row],[Estudado]]-120)&lt;$H$2,"",Curso[[#This Row],[Estudado]]-120)</f>
        <v/>
      </c>
      <c r="Q2730" s="48"/>
    </row>
    <row r="2731" spans="1:17" x14ac:dyDescent="0.25">
      <c r="A2731" s="44">
        <f t="shared" si="116"/>
        <v>2730</v>
      </c>
      <c r="B2731" s="44" t="s">
        <v>1560</v>
      </c>
      <c r="C2731" s="44" t="s">
        <v>1810</v>
      </c>
      <c r="D2731" s="45">
        <v>3.8194444444444443E-3</v>
      </c>
      <c r="E2731" s="44"/>
      <c r="F2731" s="45">
        <f>Curso[[#This Row],[Tempo]]*$AG$4</f>
        <v>7.5747119339321656E-3</v>
      </c>
      <c r="G2731" s="46">
        <f t="shared" si="115"/>
        <v>18.675291597402033</v>
      </c>
      <c r="H2731" s="47">
        <f>_xlfn.XLOOKUP(Curso[[#This Row],[Tempo Progr Acum]],Controle[Tempo Esperado Acum],Controle[Data corrida],,1,1)</f>
        <v>44923</v>
      </c>
      <c r="I2731" s="44"/>
      <c r="J2731" s="48">
        <f ca="1">IF(Curso[[#This Row],[Data Prevista]]&gt;TODAY(),0,IF(Curso[[#This Row],[Data Prevista]]=TODAY(),3,2))</f>
        <v>0</v>
      </c>
      <c r="K2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1" s="53" t="str">
        <f>IF((Curso[[#This Row],[Estudado]]-7)&lt;$H$2,"",Curso[[#This Row],[Estudado]]-7)</f>
        <v/>
      </c>
      <c r="M2731" s="53" t="str">
        <f>IF((Curso[[#This Row],[Estudado]]-15)&lt;$H$2,"",Curso[[#This Row],[Estudado]]-15)</f>
        <v/>
      </c>
      <c r="N2731" s="53" t="str">
        <f>IF((Curso[[#This Row],[Estudado]]-30)&lt;$H$2,"",Curso[[#This Row],[Estudado]]-30)</f>
        <v/>
      </c>
      <c r="O2731" s="53" t="str">
        <f>IF((Curso[[#This Row],[Estudado]]-60)&lt;$H$2,"",Curso[[#This Row],[Estudado]]-60)</f>
        <v/>
      </c>
      <c r="P2731" s="53" t="str">
        <f>IF((Curso[[#This Row],[Estudado]]-120)&lt;$H$2,"",Curso[[#This Row],[Estudado]]-120)</f>
        <v/>
      </c>
      <c r="Q2731" s="48"/>
    </row>
    <row r="2732" spans="1:17" x14ac:dyDescent="0.25">
      <c r="A2732" s="44">
        <f t="shared" si="116"/>
        <v>2731</v>
      </c>
      <c r="B2732" s="44" t="s">
        <v>1560</v>
      </c>
      <c r="C2732" s="44" t="s">
        <v>1811</v>
      </c>
      <c r="D2732" s="45">
        <v>0</v>
      </c>
      <c r="E2732" s="44" t="s">
        <v>7</v>
      </c>
      <c r="F2732" s="45">
        <f>Curso[[#This Row],[Tempo]]*$AG$4</f>
        <v>0</v>
      </c>
      <c r="G2732" s="46">
        <f t="shared" si="115"/>
        <v>18.675291597402033</v>
      </c>
      <c r="H2732" s="47">
        <f>_xlfn.XLOOKUP(Curso[[#This Row],[Tempo Progr Acum]],Controle[Tempo Esperado Acum],Controle[Data corrida],,1,1)</f>
        <v>44923</v>
      </c>
      <c r="I2732" s="44"/>
      <c r="J2732" s="48">
        <f ca="1">IF(Curso[[#This Row],[Data Prevista]]&gt;TODAY(),0,IF(Curso[[#This Row],[Data Prevista]]=TODAY(),3,2))</f>
        <v>0</v>
      </c>
      <c r="K2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2" s="53" t="str">
        <f>IF((Curso[[#This Row],[Estudado]]-7)&lt;$H$2,"",Curso[[#This Row],[Estudado]]-7)</f>
        <v/>
      </c>
      <c r="M2732" s="53" t="str">
        <f>IF((Curso[[#This Row],[Estudado]]-15)&lt;$H$2,"",Curso[[#This Row],[Estudado]]-15)</f>
        <v/>
      </c>
      <c r="N2732" s="53" t="str">
        <f>IF((Curso[[#This Row],[Estudado]]-30)&lt;$H$2,"",Curso[[#This Row],[Estudado]]-30)</f>
        <v/>
      </c>
      <c r="O2732" s="53" t="str">
        <f>IF((Curso[[#This Row],[Estudado]]-60)&lt;$H$2,"",Curso[[#This Row],[Estudado]]-60)</f>
        <v/>
      </c>
      <c r="P2732" s="53" t="str">
        <f>IF((Curso[[#This Row],[Estudado]]-120)&lt;$H$2,"",Curso[[#This Row],[Estudado]]-120)</f>
        <v/>
      </c>
      <c r="Q2732" s="48"/>
    </row>
    <row r="2733" spans="1:17" x14ac:dyDescent="0.25">
      <c r="A2733" s="44">
        <f t="shared" si="116"/>
        <v>2732</v>
      </c>
      <c r="B2733" s="44" t="s">
        <v>1560</v>
      </c>
      <c r="C2733" s="44" t="s">
        <v>271</v>
      </c>
      <c r="D2733" s="45">
        <v>0</v>
      </c>
      <c r="E2733" s="44" t="s">
        <v>7</v>
      </c>
      <c r="F2733" s="45">
        <f>Curso[[#This Row],[Tempo]]*$AG$4</f>
        <v>0</v>
      </c>
      <c r="G2733" s="46">
        <f t="shared" si="115"/>
        <v>18.675291597402033</v>
      </c>
      <c r="H2733" s="47">
        <f>_xlfn.XLOOKUP(Curso[[#This Row],[Tempo Progr Acum]],Controle[Tempo Esperado Acum],Controle[Data corrida],,1,1)</f>
        <v>44923</v>
      </c>
      <c r="I2733" s="44"/>
      <c r="J2733" s="48">
        <f ca="1">IF(Curso[[#This Row],[Data Prevista]]&gt;TODAY(),0,IF(Curso[[#This Row],[Data Prevista]]=TODAY(),3,2))</f>
        <v>0</v>
      </c>
      <c r="K2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3" s="53" t="str">
        <f>IF((Curso[[#This Row],[Estudado]]-7)&lt;$H$2,"",Curso[[#This Row],[Estudado]]-7)</f>
        <v/>
      </c>
      <c r="M2733" s="53" t="str">
        <f>IF((Curso[[#This Row],[Estudado]]-15)&lt;$H$2,"",Curso[[#This Row],[Estudado]]-15)</f>
        <v/>
      </c>
      <c r="N2733" s="53" t="str">
        <f>IF((Curso[[#This Row],[Estudado]]-30)&lt;$H$2,"",Curso[[#This Row],[Estudado]]-30)</f>
        <v/>
      </c>
      <c r="O2733" s="53" t="str">
        <f>IF((Curso[[#This Row],[Estudado]]-60)&lt;$H$2,"",Curso[[#This Row],[Estudado]]-60)</f>
        <v/>
      </c>
      <c r="P2733" s="53" t="str">
        <f>IF((Curso[[#This Row],[Estudado]]-120)&lt;$H$2,"",Curso[[#This Row],[Estudado]]-120)</f>
        <v/>
      </c>
      <c r="Q2733" s="48"/>
    </row>
    <row r="2734" spans="1:17" x14ac:dyDescent="0.25">
      <c r="A2734" s="44">
        <f t="shared" si="116"/>
        <v>2733</v>
      </c>
      <c r="B2734" s="44" t="s">
        <v>1560</v>
      </c>
      <c r="C2734" s="44" t="s">
        <v>68</v>
      </c>
      <c r="D2734" s="45">
        <v>0</v>
      </c>
      <c r="E2734" s="44" t="s">
        <v>69</v>
      </c>
      <c r="F2734" s="45">
        <f>Curso[[#This Row],[Tempo]]*$AG$4</f>
        <v>0</v>
      </c>
      <c r="G2734" s="46">
        <f t="shared" si="115"/>
        <v>18.675291597402033</v>
      </c>
      <c r="H2734" s="47">
        <f>_xlfn.XLOOKUP(Curso[[#This Row],[Tempo Progr Acum]],Controle[Tempo Esperado Acum],Controle[Data corrida],,1,1)</f>
        <v>44923</v>
      </c>
      <c r="I2734" s="44"/>
      <c r="J2734" s="48">
        <f ca="1">IF(Curso[[#This Row],[Data Prevista]]&gt;TODAY(),0,IF(Curso[[#This Row],[Data Prevista]]=TODAY(),3,2))</f>
        <v>0</v>
      </c>
      <c r="K2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4" s="53" t="str">
        <f>IF((Curso[[#This Row],[Estudado]]-7)&lt;$H$2,"",Curso[[#This Row],[Estudado]]-7)</f>
        <v/>
      </c>
      <c r="M2734" s="53" t="str">
        <f>IF((Curso[[#This Row],[Estudado]]-15)&lt;$H$2,"",Curso[[#This Row],[Estudado]]-15)</f>
        <v/>
      </c>
      <c r="N2734" s="53" t="str">
        <f>IF((Curso[[#This Row],[Estudado]]-30)&lt;$H$2,"",Curso[[#This Row],[Estudado]]-30)</f>
        <v/>
      </c>
      <c r="O2734" s="53" t="str">
        <f>IF((Curso[[#This Row],[Estudado]]-60)&lt;$H$2,"",Curso[[#This Row],[Estudado]]-60)</f>
        <v/>
      </c>
      <c r="P2734" s="53" t="str">
        <f>IF((Curso[[#This Row],[Estudado]]-120)&lt;$H$2,"",Curso[[#This Row],[Estudado]]-120)</f>
        <v/>
      </c>
      <c r="Q2734" s="48"/>
    </row>
    <row r="2735" spans="1:17" x14ac:dyDescent="0.25">
      <c r="A2735" s="44">
        <f t="shared" si="116"/>
        <v>2734</v>
      </c>
      <c r="B2735" s="44" t="s">
        <v>1560</v>
      </c>
      <c r="C2735" s="44" t="s">
        <v>1782</v>
      </c>
      <c r="D2735" s="45">
        <v>0</v>
      </c>
      <c r="E2735" s="44" t="s">
        <v>7</v>
      </c>
      <c r="F2735" s="45">
        <f>Curso[[#This Row],[Tempo]]*$AG$4</f>
        <v>0</v>
      </c>
      <c r="G2735" s="46">
        <f t="shared" si="115"/>
        <v>18.675291597402033</v>
      </c>
      <c r="H2735" s="47">
        <f>_xlfn.XLOOKUP(Curso[[#This Row],[Tempo Progr Acum]],Controle[Tempo Esperado Acum],Controle[Data corrida],,1,1)</f>
        <v>44923</v>
      </c>
      <c r="I2735" s="44"/>
      <c r="J2735" s="48">
        <f ca="1">IF(Curso[[#This Row],[Data Prevista]]&gt;TODAY(),0,IF(Curso[[#This Row],[Data Prevista]]=TODAY(),3,2))</f>
        <v>0</v>
      </c>
      <c r="K2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5" s="53" t="str">
        <f>IF((Curso[[#This Row],[Estudado]]-7)&lt;$H$2,"",Curso[[#This Row],[Estudado]]-7)</f>
        <v/>
      </c>
      <c r="M2735" s="53" t="str">
        <f>IF((Curso[[#This Row],[Estudado]]-15)&lt;$H$2,"",Curso[[#This Row],[Estudado]]-15)</f>
        <v/>
      </c>
      <c r="N2735" s="53" t="str">
        <f>IF((Curso[[#This Row],[Estudado]]-30)&lt;$H$2,"",Curso[[#This Row],[Estudado]]-30)</f>
        <v/>
      </c>
      <c r="O2735" s="53" t="str">
        <f>IF((Curso[[#This Row],[Estudado]]-60)&lt;$H$2,"",Curso[[#This Row],[Estudado]]-60)</f>
        <v/>
      </c>
      <c r="P2735" s="53" t="str">
        <f>IF((Curso[[#This Row],[Estudado]]-120)&lt;$H$2,"",Curso[[#This Row],[Estudado]]-120)</f>
        <v/>
      </c>
      <c r="Q2735" s="48"/>
    </row>
    <row r="2736" spans="1:17" x14ac:dyDescent="0.25">
      <c r="A2736" s="44">
        <f t="shared" si="116"/>
        <v>2735</v>
      </c>
      <c r="B2736" s="44" t="s">
        <v>1560</v>
      </c>
      <c r="C2736" s="44" t="s">
        <v>42</v>
      </c>
      <c r="D2736" s="45">
        <v>1.7824074074074072E-3</v>
      </c>
      <c r="E2736" s="44"/>
      <c r="F2736" s="45">
        <f>Curso[[#This Row],[Tempo]]*$AG$4</f>
        <v>3.5348655691683438E-3</v>
      </c>
      <c r="G2736" s="46">
        <f t="shared" si="115"/>
        <v>18.678826462971202</v>
      </c>
      <c r="H2736" s="47">
        <f>_xlfn.XLOOKUP(Curso[[#This Row],[Tempo Progr Acum]],Controle[Tempo Esperado Acum],Controle[Data corrida],,1,1)</f>
        <v>44923</v>
      </c>
      <c r="I2736" s="44"/>
      <c r="J2736" s="48">
        <f ca="1">IF(Curso[[#This Row],[Data Prevista]]&gt;TODAY(),0,IF(Curso[[#This Row],[Data Prevista]]=TODAY(),3,2))</f>
        <v>0</v>
      </c>
      <c r="K2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6" s="53" t="str">
        <f>IF((Curso[[#This Row],[Estudado]]-7)&lt;$H$2,"",Curso[[#This Row],[Estudado]]-7)</f>
        <v/>
      </c>
      <c r="M2736" s="53" t="str">
        <f>IF((Curso[[#This Row],[Estudado]]-15)&lt;$H$2,"",Curso[[#This Row],[Estudado]]-15)</f>
        <v/>
      </c>
      <c r="N2736" s="53" t="str">
        <f>IF((Curso[[#This Row],[Estudado]]-30)&lt;$H$2,"",Curso[[#This Row],[Estudado]]-30)</f>
        <v/>
      </c>
      <c r="O2736" s="53" t="str">
        <f>IF((Curso[[#This Row],[Estudado]]-60)&lt;$H$2,"",Curso[[#This Row],[Estudado]]-60)</f>
        <v/>
      </c>
      <c r="P2736" s="53" t="str">
        <f>IF((Curso[[#This Row],[Estudado]]-120)&lt;$H$2,"",Curso[[#This Row],[Estudado]]-120)</f>
        <v/>
      </c>
      <c r="Q2736" s="48"/>
    </row>
    <row r="2737" spans="1:17" x14ac:dyDescent="0.25">
      <c r="A2737" s="44">
        <f t="shared" si="116"/>
        <v>2736</v>
      </c>
      <c r="B2737" s="44" t="s">
        <v>1560</v>
      </c>
      <c r="C2737" s="44" t="s">
        <v>1812</v>
      </c>
      <c r="D2737" s="45">
        <v>7.3958333333333341E-3</v>
      </c>
      <c r="E2737" s="44"/>
      <c r="F2737" s="45">
        <f>Curso[[#This Row],[Tempo]]*$AG$4</f>
        <v>1.4667396744795924E-2</v>
      </c>
      <c r="G2737" s="46">
        <f t="shared" si="115"/>
        <v>18.693493859715996</v>
      </c>
      <c r="H2737" s="47">
        <f>_xlfn.XLOOKUP(Curso[[#This Row],[Tempo Progr Acum]],Controle[Tempo Esperado Acum],Controle[Data corrida],,1,1)</f>
        <v>44923</v>
      </c>
      <c r="I2737" s="44"/>
      <c r="J2737" s="48">
        <f ca="1">IF(Curso[[#This Row],[Data Prevista]]&gt;TODAY(),0,IF(Curso[[#This Row],[Data Prevista]]=TODAY(),3,2))</f>
        <v>0</v>
      </c>
      <c r="K2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7" s="53" t="str">
        <f>IF((Curso[[#This Row],[Estudado]]-7)&lt;$H$2,"",Curso[[#This Row],[Estudado]]-7)</f>
        <v/>
      </c>
      <c r="M2737" s="53" t="str">
        <f>IF((Curso[[#This Row],[Estudado]]-15)&lt;$H$2,"",Curso[[#This Row],[Estudado]]-15)</f>
        <v/>
      </c>
      <c r="N2737" s="53" t="str">
        <f>IF((Curso[[#This Row],[Estudado]]-30)&lt;$H$2,"",Curso[[#This Row],[Estudado]]-30)</f>
        <v/>
      </c>
      <c r="O2737" s="53" t="str">
        <f>IF((Curso[[#This Row],[Estudado]]-60)&lt;$H$2,"",Curso[[#This Row],[Estudado]]-60)</f>
        <v/>
      </c>
      <c r="P2737" s="53" t="str">
        <f>IF((Curso[[#This Row],[Estudado]]-120)&lt;$H$2,"",Curso[[#This Row],[Estudado]]-120)</f>
        <v/>
      </c>
      <c r="Q2737" s="48"/>
    </row>
    <row r="2738" spans="1:17" x14ac:dyDescent="0.25">
      <c r="A2738" s="44">
        <f t="shared" si="116"/>
        <v>2737</v>
      </c>
      <c r="B2738" s="44" t="s">
        <v>1560</v>
      </c>
      <c r="C2738" s="44" t="s">
        <v>1813</v>
      </c>
      <c r="D2738" s="45">
        <v>3.4027777777777784E-3</v>
      </c>
      <c r="E2738" s="44"/>
      <c r="F2738" s="45">
        <f>Curso[[#This Row],[Tempo]]*$AG$4</f>
        <v>6.7483797229577489E-3</v>
      </c>
      <c r="G2738" s="46">
        <f t="shared" si="115"/>
        <v>18.700242239438953</v>
      </c>
      <c r="H2738" s="47">
        <f>_xlfn.XLOOKUP(Curso[[#This Row],[Tempo Progr Acum]],Controle[Tempo Esperado Acum],Controle[Data corrida],,1,1)</f>
        <v>44923</v>
      </c>
      <c r="I2738" s="44"/>
      <c r="J2738" s="48">
        <f ca="1">IF(Curso[[#This Row],[Data Prevista]]&gt;TODAY(),0,IF(Curso[[#This Row],[Data Prevista]]=TODAY(),3,2))</f>
        <v>0</v>
      </c>
      <c r="K2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8" s="53" t="str">
        <f>IF((Curso[[#This Row],[Estudado]]-7)&lt;$H$2,"",Curso[[#This Row],[Estudado]]-7)</f>
        <v/>
      </c>
      <c r="M2738" s="53" t="str">
        <f>IF((Curso[[#This Row],[Estudado]]-15)&lt;$H$2,"",Curso[[#This Row],[Estudado]]-15)</f>
        <v/>
      </c>
      <c r="N2738" s="53" t="str">
        <f>IF((Curso[[#This Row],[Estudado]]-30)&lt;$H$2,"",Curso[[#This Row],[Estudado]]-30)</f>
        <v/>
      </c>
      <c r="O2738" s="53" t="str">
        <f>IF((Curso[[#This Row],[Estudado]]-60)&lt;$H$2,"",Curso[[#This Row],[Estudado]]-60)</f>
        <v/>
      </c>
      <c r="P2738" s="53" t="str">
        <f>IF((Curso[[#This Row],[Estudado]]-120)&lt;$H$2,"",Curso[[#This Row],[Estudado]]-120)</f>
        <v/>
      </c>
      <c r="Q2738" s="48"/>
    </row>
    <row r="2739" spans="1:17" x14ac:dyDescent="0.25">
      <c r="A2739" s="44">
        <f t="shared" si="116"/>
        <v>2738</v>
      </c>
      <c r="B2739" s="44" t="s">
        <v>1560</v>
      </c>
      <c r="C2739" s="44" t="s">
        <v>1814</v>
      </c>
      <c r="D2739" s="45">
        <v>2.1759259259259258E-3</v>
      </c>
      <c r="E2739" s="44"/>
      <c r="F2739" s="45">
        <f>Curso[[#This Row],[Tempo]]*$AG$4</f>
        <v>4.3152904350886277E-3</v>
      </c>
      <c r="G2739" s="46">
        <f t="shared" si="115"/>
        <v>18.704557529874041</v>
      </c>
      <c r="H2739" s="47">
        <f>_xlfn.XLOOKUP(Curso[[#This Row],[Tempo Progr Acum]],Controle[Tempo Esperado Acum],Controle[Data corrida],,1,1)</f>
        <v>44924</v>
      </c>
      <c r="I2739" s="44"/>
      <c r="J2739" s="48">
        <f ca="1">IF(Curso[[#This Row],[Data Prevista]]&gt;TODAY(),0,IF(Curso[[#This Row],[Data Prevista]]=TODAY(),3,2))</f>
        <v>0</v>
      </c>
      <c r="K2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9" s="53" t="str">
        <f>IF((Curso[[#This Row],[Estudado]]-7)&lt;$H$2,"",Curso[[#This Row],[Estudado]]-7)</f>
        <v/>
      </c>
      <c r="M2739" s="53" t="str">
        <f>IF((Curso[[#This Row],[Estudado]]-15)&lt;$H$2,"",Curso[[#This Row],[Estudado]]-15)</f>
        <v/>
      </c>
      <c r="N2739" s="53" t="str">
        <f>IF((Curso[[#This Row],[Estudado]]-30)&lt;$H$2,"",Curso[[#This Row],[Estudado]]-30)</f>
        <v/>
      </c>
      <c r="O2739" s="53" t="str">
        <f>IF((Curso[[#This Row],[Estudado]]-60)&lt;$H$2,"",Curso[[#This Row],[Estudado]]-60)</f>
        <v/>
      </c>
      <c r="P2739" s="53" t="str">
        <f>IF((Curso[[#This Row],[Estudado]]-120)&lt;$H$2,"",Curso[[#This Row],[Estudado]]-120)</f>
        <v/>
      </c>
      <c r="Q2739" s="48"/>
    </row>
    <row r="2740" spans="1:17" x14ac:dyDescent="0.25">
      <c r="A2740" s="44">
        <f t="shared" si="116"/>
        <v>2739</v>
      </c>
      <c r="B2740" s="44" t="s">
        <v>1560</v>
      </c>
      <c r="C2740" s="44" t="s">
        <v>1815</v>
      </c>
      <c r="D2740" s="45">
        <v>6.122685185185185E-3</v>
      </c>
      <c r="E2740" s="44"/>
      <c r="F2740" s="45">
        <f>Curso[[#This Row],[Tempo]]*$AG$4</f>
        <v>1.2142492766818532E-2</v>
      </c>
      <c r="G2740" s="46">
        <f t="shared" si="115"/>
        <v>18.716700022640861</v>
      </c>
      <c r="H2740" s="47">
        <f>_xlfn.XLOOKUP(Curso[[#This Row],[Tempo Progr Acum]],Controle[Tempo Esperado Acum],Controle[Data corrida],,1,1)</f>
        <v>44924</v>
      </c>
      <c r="I2740" s="44"/>
      <c r="J2740" s="48">
        <f ca="1">IF(Curso[[#This Row],[Data Prevista]]&gt;TODAY(),0,IF(Curso[[#This Row],[Data Prevista]]=TODAY(),3,2))</f>
        <v>0</v>
      </c>
      <c r="K2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0" s="53" t="str">
        <f>IF((Curso[[#This Row],[Estudado]]-7)&lt;$H$2,"",Curso[[#This Row],[Estudado]]-7)</f>
        <v/>
      </c>
      <c r="M2740" s="53" t="str">
        <f>IF((Curso[[#This Row],[Estudado]]-15)&lt;$H$2,"",Curso[[#This Row],[Estudado]]-15)</f>
        <v/>
      </c>
      <c r="N2740" s="53" t="str">
        <f>IF((Curso[[#This Row],[Estudado]]-30)&lt;$H$2,"",Curso[[#This Row],[Estudado]]-30)</f>
        <v/>
      </c>
      <c r="O2740" s="53" t="str">
        <f>IF((Curso[[#This Row],[Estudado]]-60)&lt;$H$2,"",Curso[[#This Row],[Estudado]]-60)</f>
        <v/>
      </c>
      <c r="P2740" s="53" t="str">
        <f>IF((Curso[[#This Row],[Estudado]]-120)&lt;$H$2,"",Curso[[#This Row],[Estudado]]-120)</f>
        <v/>
      </c>
      <c r="Q2740" s="48"/>
    </row>
    <row r="2741" spans="1:17" x14ac:dyDescent="0.25">
      <c r="A2741" s="44">
        <f t="shared" si="116"/>
        <v>2740</v>
      </c>
      <c r="B2741" s="44" t="s">
        <v>1560</v>
      </c>
      <c r="C2741" s="44" t="s">
        <v>1816</v>
      </c>
      <c r="D2741" s="45">
        <v>2.7083333333333334E-3</v>
      </c>
      <c r="E2741" s="44"/>
      <c r="F2741" s="45">
        <f>Curso[[#This Row],[Tempo]]*$AG$4</f>
        <v>5.3711593713337176E-3</v>
      </c>
      <c r="G2741" s="46">
        <f t="shared" si="115"/>
        <v>18.722071182012193</v>
      </c>
      <c r="H2741" s="47">
        <f>_xlfn.XLOOKUP(Curso[[#This Row],[Tempo Progr Acum]],Controle[Tempo Esperado Acum],Controle[Data corrida],,1,1)</f>
        <v>44924</v>
      </c>
      <c r="I2741" s="44"/>
      <c r="J2741" s="48">
        <f ca="1">IF(Curso[[#This Row],[Data Prevista]]&gt;TODAY(),0,IF(Curso[[#This Row],[Data Prevista]]=TODAY(),3,2))</f>
        <v>0</v>
      </c>
      <c r="K2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1" s="53" t="str">
        <f>IF((Curso[[#This Row],[Estudado]]-7)&lt;$H$2,"",Curso[[#This Row],[Estudado]]-7)</f>
        <v/>
      </c>
      <c r="M2741" s="53" t="str">
        <f>IF((Curso[[#This Row],[Estudado]]-15)&lt;$H$2,"",Curso[[#This Row],[Estudado]]-15)</f>
        <v/>
      </c>
      <c r="N2741" s="53" t="str">
        <f>IF((Curso[[#This Row],[Estudado]]-30)&lt;$H$2,"",Curso[[#This Row],[Estudado]]-30)</f>
        <v/>
      </c>
      <c r="O2741" s="53" t="str">
        <f>IF((Curso[[#This Row],[Estudado]]-60)&lt;$H$2,"",Curso[[#This Row],[Estudado]]-60)</f>
        <v/>
      </c>
      <c r="P2741" s="53" t="str">
        <f>IF((Curso[[#This Row],[Estudado]]-120)&lt;$H$2,"",Curso[[#This Row],[Estudado]]-120)</f>
        <v/>
      </c>
      <c r="Q2741" s="48"/>
    </row>
    <row r="2742" spans="1:17" x14ac:dyDescent="0.25">
      <c r="A2742" s="44">
        <f t="shared" si="116"/>
        <v>2741</v>
      </c>
      <c r="B2742" s="44" t="s">
        <v>1560</v>
      </c>
      <c r="C2742" s="44" t="s">
        <v>1817</v>
      </c>
      <c r="D2742" s="45">
        <v>3.7847222222222223E-3</v>
      </c>
      <c r="E2742" s="44"/>
      <c r="F2742" s="45">
        <f>Curso[[#This Row],[Tempo]]*$AG$4</f>
        <v>7.5058509163509644E-3</v>
      </c>
      <c r="G2742" s="46">
        <f t="shared" si="115"/>
        <v>18.729577032928546</v>
      </c>
      <c r="H2742" s="47">
        <f>_xlfn.XLOOKUP(Curso[[#This Row],[Tempo Progr Acum]],Controle[Tempo Esperado Acum],Controle[Data corrida],,1,1)</f>
        <v>44924</v>
      </c>
      <c r="I2742" s="44"/>
      <c r="J2742" s="48">
        <f ca="1">IF(Curso[[#This Row],[Data Prevista]]&gt;TODAY(),0,IF(Curso[[#This Row],[Data Prevista]]=TODAY(),3,2))</f>
        <v>0</v>
      </c>
      <c r="K2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2" s="53" t="str">
        <f>IF((Curso[[#This Row],[Estudado]]-7)&lt;$H$2,"",Curso[[#This Row],[Estudado]]-7)</f>
        <v/>
      </c>
      <c r="M2742" s="53" t="str">
        <f>IF((Curso[[#This Row],[Estudado]]-15)&lt;$H$2,"",Curso[[#This Row],[Estudado]]-15)</f>
        <v/>
      </c>
      <c r="N2742" s="53" t="str">
        <f>IF((Curso[[#This Row],[Estudado]]-30)&lt;$H$2,"",Curso[[#This Row],[Estudado]]-30)</f>
        <v/>
      </c>
      <c r="O2742" s="53" t="str">
        <f>IF((Curso[[#This Row],[Estudado]]-60)&lt;$H$2,"",Curso[[#This Row],[Estudado]]-60)</f>
        <v/>
      </c>
      <c r="P2742" s="53" t="str">
        <f>IF((Curso[[#This Row],[Estudado]]-120)&lt;$H$2,"",Curso[[#This Row],[Estudado]]-120)</f>
        <v/>
      </c>
      <c r="Q2742" s="48"/>
    </row>
    <row r="2743" spans="1:17" x14ac:dyDescent="0.25">
      <c r="A2743" s="44">
        <f t="shared" si="116"/>
        <v>2742</v>
      </c>
      <c r="B2743" s="44" t="s">
        <v>1560</v>
      </c>
      <c r="C2743" s="44" t="s">
        <v>1818</v>
      </c>
      <c r="D2743" s="45">
        <v>3.5763888888888894E-3</v>
      </c>
      <c r="E2743" s="44"/>
      <c r="F2743" s="45">
        <f>Curso[[#This Row],[Tempo]]*$AG$4</f>
        <v>7.0926848108637565E-3</v>
      </c>
      <c r="G2743" s="46">
        <f t="shared" si="115"/>
        <v>18.73666971773941</v>
      </c>
      <c r="H2743" s="47">
        <f>_xlfn.XLOOKUP(Curso[[#This Row],[Tempo Progr Acum]],Controle[Tempo Esperado Acum],Controle[Data corrida],,1,1)</f>
        <v>44924</v>
      </c>
      <c r="I2743" s="44"/>
      <c r="J2743" s="48">
        <f ca="1">IF(Curso[[#This Row],[Data Prevista]]&gt;TODAY(),0,IF(Curso[[#This Row],[Data Prevista]]=TODAY(),3,2))</f>
        <v>0</v>
      </c>
      <c r="K2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3" s="53" t="str">
        <f>IF((Curso[[#This Row],[Estudado]]-7)&lt;$H$2,"",Curso[[#This Row],[Estudado]]-7)</f>
        <v/>
      </c>
      <c r="M2743" s="53" t="str">
        <f>IF((Curso[[#This Row],[Estudado]]-15)&lt;$H$2,"",Curso[[#This Row],[Estudado]]-15)</f>
        <v/>
      </c>
      <c r="N2743" s="53" t="str">
        <f>IF((Curso[[#This Row],[Estudado]]-30)&lt;$H$2,"",Curso[[#This Row],[Estudado]]-30)</f>
        <v/>
      </c>
      <c r="O2743" s="53" t="str">
        <f>IF((Curso[[#This Row],[Estudado]]-60)&lt;$H$2,"",Curso[[#This Row],[Estudado]]-60)</f>
        <v/>
      </c>
      <c r="P2743" s="53" t="str">
        <f>IF((Curso[[#This Row],[Estudado]]-120)&lt;$H$2,"",Curso[[#This Row],[Estudado]]-120)</f>
        <v/>
      </c>
      <c r="Q2743" s="48"/>
    </row>
    <row r="2744" spans="1:17" x14ac:dyDescent="0.25">
      <c r="A2744" s="44">
        <f t="shared" si="116"/>
        <v>2743</v>
      </c>
      <c r="B2744" s="44" t="s">
        <v>1560</v>
      </c>
      <c r="C2744" s="44" t="s">
        <v>1819</v>
      </c>
      <c r="D2744" s="45">
        <v>2.6388888888888885E-3</v>
      </c>
      <c r="E2744" s="44"/>
      <c r="F2744" s="45">
        <f>Curso[[#This Row],[Tempo]]*$AG$4</f>
        <v>5.2334373361713144E-3</v>
      </c>
      <c r="G2744" s="46">
        <f t="shared" si="115"/>
        <v>18.74190315507558</v>
      </c>
      <c r="H2744" s="47">
        <f>_xlfn.XLOOKUP(Curso[[#This Row],[Tempo Progr Acum]],Controle[Tempo Esperado Acum],Controle[Data corrida],,1,1)</f>
        <v>44924</v>
      </c>
      <c r="I2744" s="44"/>
      <c r="J2744" s="48">
        <f ca="1">IF(Curso[[#This Row],[Data Prevista]]&gt;TODAY(),0,IF(Curso[[#This Row],[Data Prevista]]=TODAY(),3,2))</f>
        <v>0</v>
      </c>
      <c r="K2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4" s="53" t="str">
        <f>IF((Curso[[#This Row],[Estudado]]-7)&lt;$H$2,"",Curso[[#This Row],[Estudado]]-7)</f>
        <v/>
      </c>
      <c r="M2744" s="53" t="str">
        <f>IF((Curso[[#This Row],[Estudado]]-15)&lt;$H$2,"",Curso[[#This Row],[Estudado]]-15)</f>
        <v/>
      </c>
      <c r="N2744" s="53" t="str">
        <f>IF((Curso[[#This Row],[Estudado]]-30)&lt;$H$2,"",Curso[[#This Row],[Estudado]]-30)</f>
        <v/>
      </c>
      <c r="O2744" s="53" t="str">
        <f>IF((Curso[[#This Row],[Estudado]]-60)&lt;$H$2,"",Curso[[#This Row],[Estudado]]-60)</f>
        <v/>
      </c>
      <c r="P2744" s="53" t="str">
        <f>IF((Curso[[#This Row],[Estudado]]-120)&lt;$H$2,"",Curso[[#This Row],[Estudado]]-120)</f>
        <v/>
      </c>
      <c r="Q2744" s="48"/>
    </row>
    <row r="2745" spans="1:17" x14ac:dyDescent="0.25">
      <c r="A2745" s="44">
        <f t="shared" si="116"/>
        <v>2744</v>
      </c>
      <c r="B2745" s="44" t="s">
        <v>1560</v>
      </c>
      <c r="C2745" s="44" t="s">
        <v>1820</v>
      </c>
      <c r="D2745" s="45">
        <v>4.31712962962963E-3</v>
      </c>
      <c r="E2745" s="44"/>
      <c r="F2745" s="45">
        <f>Curso[[#This Row],[Tempo]]*$AG$4</f>
        <v>8.5617198525960551E-3</v>
      </c>
      <c r="G2745" s="46">
        <f t="shared" si="115"/>
        <v>18.750464874928177</v>
      </c>
      <c r="H2745" s="47">
        <f>_xlfn.XLOOKUP(Curso[[#This Row],[Tempo Progr Acum]],Controle[Tempo Esperado Acum],Controle[Data corrida],,1,1)</f>
        <v>44924</v>
      </c>
      <c r="I2745" s="44"/>
      <c r="J2745" s="48">
        <f ca="1">IF(Curso[[#This Row],[Data Prevista]]&gt;TODAY(),0,IF(Curso[[#This Row],[Data Prevista]]=TODAY(),3,2))</f>
        <v>0</v>
      </c>
      <c r="K2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5" s="53" t="str">
        <f>IF((Curso[[#This Row],[Estudado]]-7)&lt;$H$2,"",Curso[[#This Row],[Estudado]]-7)</f>
        <v/>
      </c>
      <c r="M2745" s="53" t="str">
        <f>IF((Curso[[#This Row],[Estudado]]-15)&lt;$H$2,"",Curso[[#This Row],[Estudado]]-15)</f>
        <v/>
      </c>
      <c r="N2745" s="53" t="str">
        <f>IF((Curso[[#This Row],[Estudado]]-30)&lt;$H$2,"",Curso[[#This Row],[Estudado]]-30)</f>
        <v/>
      </c>
      <c r="O2745" s="53" t="str">
        <f>IF((Curso[[#This Row],[Estudado]]-60)&lt;$H$2,"",Curso[[#This Row],[Estudado]]-60)</f>
        <v/>
      </c>
      <c r="P2745" s="53" t="str">
        <f>IF((Curso[[#This Row],[Estudado]]-120)&lt;$H$2,"",Curso[[#This Row],[Estudado]]-120)</f>
        <v/>
      </c>
      <c r="Q2745" s="48"/>
    </row>
    <row r="2746" spans="1:17" x14ac:dyDescent="0.25">
      <c r="A2746" s="44">
        <f t="shared" si="116"/>
        <v>2745</v>
      </c>
      <c r="B2746" s="44" t="s">
        <v>1560</v>
      </c>
      <c r="C2746" s="44" t="s">
        <v>1821</v>
      </c>
      <c r="D2746" s="45">
        <v>2.9282407407407412E-3</v>
      </c>
      <c r="E2746" s="44"/>
      <c r="F2746" s="45">
        <f>Curso[[#This Row],[Tempo]]*$AG$4</f>
        <v>5.8072791493479952E-3</v>
      </c>
      <c r="G2746" s="46">
        <f t="shared" si="115"/>
        <v>18.756272154077525</v>
      </c>
      <c r="H2746" s="47">
        <f>_xlfn.XLOOKUP(Curso[[#This Row],[Tempo Progr Acum]],Controle[Tempo Esperado Acum],Controle[Data corrida],,1,1)</f>
        <v>44924</v>
      </c>
      <c r="I2746" s="44"/>
      <c r="J2746" s="48">
        <f ca="1">IF(Curso[[#This Row],[Data Prevista]]&gt;TODAY(),0,IF(Curso[[#This Row],[Data Prevista]]=TODAY(),3,2))</f>
        <v>0</v>
      </c>
      <c r="K2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6" s="53" t="str">
        <f>IF((Curso[[#This Row],[Estudado]]-7)&lt;$H$2,"",Curso[[#This Row],[Estudado]]-7)</f>
        <v/>
      </c>
      <c r="M2746" s="53" t="str">
        <f>IF((Curso[[#This Row],[Estudado]]-15)&lt;$H$2,"",Curso[[#This Row],[Estudado]]-15)</f>
        <v/>
      </c>
      <c r="N2746" s="53" t="str">
        <f>IF((Curso[[#This Row],[Estudado]]-30)&lt;$H$2,"",Curso[[#This Row],[Estudado]]-30)</f>
        <v/>
      </c>
      <c r="O2746" s="53" t="str">
        <f>IF((Curso[[#This Row],[Estudado]]-60)&lt;$H$2,"",Curso[[#This Row],[Estudado]]-60)</f>
        <v/>
      </c>
      <c r="P2746" s="53" t="str">
        <f>IF((Curso[[#This Row],[Estudado]]-120)&lt;$H$2,"",Curso[[#This Row],[Estudado]]-120)</f>
        <v/>
      </c>
      <c r="Q2746" s="48"/>
    </row>
    <row r="2747" spans="1:17" x14ac:dyDescent="0.25">
      <c r="A2747" s="44">
        <f t="shared" si="116"/>
        <v>2746</v>
      </c>
      <c r="B2747" s="44" t="s">
        <v>1560</v>
      </c>
      <c r="C2747" s="44" t="s">
        <v>317</v>
      </c>
      <c r="D2747" s="45">
        <v>0</v>
      </c>
      <c r="E2747" s="44" t="s">
        <v>7</v>
      </c>
      <c r="F2747" s="45">
        <f>Curso[[#This Row],[Tempo]]*$AG$4</f>
        <v>0</v>
      </c>
      <c r="G2747" s="46">
        <f t="shared" si="115"/>
        <v>18.756272154077525</v>
      </c>
      <c r="H2747" s="47">
        <f>_xlfn.XLOOKUP(Curso[[#This Row],[Tempo Progr Acum]],Controle[Tempo Esperado Acum],Controle[Data corrida],,1,1)</f>
        <v>44924</v>
      </c>
      <c r="I2747" s="44"/>
      <c r="J2747" s="48">
        <f ca="1">IF(Curso[[#This Row],[Data Prevista]]&gt;TODAY(),0,IF(Curso[[#This Row],[Data Prevista]]=TODAY(),3,2))</f>
        <v>0</v>
      </c>
      <c r="K2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7" s="53" t="str">
        <f>IF((Curso[[#This Row],[Estudado]]-7)&lt;$H$2,"",Curso[[#This Row],[Estudado]]-7)</f>
        <v/>
      </c>
      <c r="M2747" s="53" t="str">
        <f>IF((Curso[[#This Row],[Estudado]]-15)&lt;$H$2,"",Curso[[#This Row],[Estudado]]-15)</f>
        <v/>
      </c>
      <c r="N2747" s="53" t="str">
        <f>IF((Curso[[#This Row],[Estudado]]-30)&lt;$H$2,"",Curso[[#This Row],[Estudado]]-30)</f>
        <v/>
      </c>
      <c r="O2747" s="53" t="str">
        <f>IF((Curso[[#This Row],[Estudado]]-60)&lt;$H$2,"",Curso[[#This Row],[Estudado]]-60)</f>
        <v/>
      </c>
      <c r="P2747" s="53" t="str">
        <f>IF((Curso[[#This Row],[Estudado]]-120)&lt;$H$2,"",Curso[[#This Row],[Estudado]]-120)</f>
        <v/>
      </c>
      <c r="Q2747" s="48"/>
    </row>
    <row r="2748" spans="1:17" x14ac:dyDescent="0.25">
      <c r="A2748" s="44">
        <f t="shared" si="116"/>
        <v>2747</v>
      </c>
      <c r="B2748" s="44" t="s">
        <v>1560</v>
      </c>
      <c r="C2748" s="44" t="s">
        <v>1782</v>
      </c>
      <c r="D2748" s="45">
        <v>0</v>
      </c>
      <c r="E2748" s="44" t="s">
        <v>7</v>
      </c>
      <c r="F2748" s="45">
        <f>Curso[[#This Row],[Tempo]]*$AG$4</f>
        <v>0</v>
      </c>
      <c r="G2748" s="46">
        <f t="shared" si="115"/>
        <v>18.756272154077525</v>
      </c>
      <c r="H2748" s="47">
        <f>_xlfn.XLOOKUP(Curso[[#This Row],[Tempo Progr Acum]],Controle[Tempo Esperado Acum],Controle[Data corrida],,1,1)</f>
        <v>44924</v>
      </c>
      <c r="I2748" s="44"/>
      <c r="J2748" s="48">
        <f ca="1">IF(Curso[[#This Row],[Data Prevista]]&gt;TODAY(),0,IF(Curso[[#This Row],[Data Prevista]]=TODAY(),3,2))</f>
        <v>0</v>
      </c>
      <c r="K2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8" s="53" t="str">
        <f>IF((Curso[[#This Row],[Estudado]]-7)&lt;$H$2,"",Curso[[#This Row],[Estudado]]-7)</f>
        <v/>
      </c>
      <c r="M2748" s="53" t="str">
        <f>IF((Curso[[#This Row],[Estudado]]-15)&lt;$H$2,"",Curso[[#This Row],[Estudado]]-15)</f>
        <v/>
      </c>
      <c r="N2748" s="53" t="str">
        <f>IF((Curso[[#This Row],[Estudado]]-30)&lt;$H$2,"",Curso[[#This Row],[Estudado]]-30)</f>
        <v/>
      </c>
      <c r="O2748" s="53" t="str">
        <f>IF((Curso[[#This Row],[Estudado]]-60)&lt;$H$2,"",Curso[[#This Row],[Estudado]]-60)</f>
        <v/>
      </c>
      <c r="P2748" s="53" t="str">
        <f>IF((Curso[[#This Row],[Estudado]]-120)&lt;$H$2,"",Curso[[#This Row],[Estudado]]-120)</f>
        <v/>
      </c>
      <c r="Q2748" s="48"/>
    </row>
    <row r="2749" spans="1:17" x14ac:dyDescent="0.25">
      <c r="A2749" s="44">
        <f t="shared" si="116"/>
        <v>2748</v>
      </c>
      <c r="B2749" s="44" t="s">
        <v>1560</v>
      </c>
      <c r="C2749" s="44" t="s">
        <v>42</v>
      </c>
      <c r="D2749" s="45">
        <v>5.2083333333333333E-4</v>
      </c>
      <c r="E2749" s="44"/>
      <c r="F2749" s="45">
        <f>Curso[[#This Row],[Tempo]]*$AG$4</f>
        <v>1.0329152637180226E-3</v>
      </c>
      <c r="G2749" s="46">
        <f t="shared" si="115"/>
        <v>18.757305069341243</v>
      </c>
      <c r="H2749" s="47">
        <f>_xlfn.XLOOKUP(Curso[[#This Row],[Tempo Progr Acum]],Controle[Tempo Esperado Acum],Controle[Data corrida],,1,1)</f>
        <v>44924</v>
      </c>
      <c r="I2749" s="44"/>
      <c r="J2749" s="48">
        <f ca="1">IF(Curso[[#This Row],[Data Prevista]]&gt;TODAY(),0,IF(Curso[[#This Row],[Data Prevista]]=TODAY(),3,2))</f>
        <v>0</v>
      </c>
      <c r="K2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9" s="53" t="str">
        <f>IF((Curso[[#This Row],[Estudado]]-7)&lt;$H$2,"",Curso[[#This Row],[Estudado]]-7)</f>
        <v/>
      </c>
      <c r="M2749" s="53" t="str">
        <f>IF((Curso[[#This Row],[Estudado]]-15)&lt;$H$2,"",Curso[[#This Row],[Estudado]]-15)</f>
        <v/>
      </c>
      <c r="N2749" s="53" t="str">
        <f>IF((Curso[[#This Row],[Estudado]]-30)&lt;$H$2,"",Curso[[#This Row],[Estudado]]-30)</f>
        <v/>
      </c>
      <c r="O2749" s="53" t="str">
        <f>IF((Curso[[#This Row],[Estudado]]-60)&lt;$H$2,"",Curso[[#This Row],[Estudado]]-60)</f>
        <v/>
      </c>
      <c r="P2749" s="53" t="str">
        <f>IF((Curso[[#This Row],[Estudado]]-120)&lt;$H$2,"",Curso[[#This Row],[Estudado]]-120)</f>
        <v/>
      </c>
      <c r="Q2749" s="48"/>
    </row>
    <row r="2750" spans="1:17" x14ac:dyDescent="0.25">
      <c r="A2750" s="44">
        <f t="shared" si="116"/>
        <v>2749</v>
      </c>
      <c r="B2750" s="44" t="s">
        <v>1560</v>
      </c>
      <c r="C2750" s="44" t="s">
        <v>1822</v>
      </c>
      <c r="D2750" s="45">
        <v>2.488425925925926E-3</v>
      </c>
      <c r="E2750" s="44"/>
      <c r="F2750" s="45">
        <f>Curso[[#This Row],[Tempo]]*$AG$4</f>
        <v>4.9350395933194418E-3</v>
      </c>
      <c r="G2750" s="46">
        <f t="shared" si="115"/>
        <v>18.762240108934563</v>
      </c>
      <c r="H2750" s="47">
        <f>_xlfn.XLOOKUP(Curso[[#This Row],[Tempo Progr Acum]],Controle[Tempo Esperado Acum],Controle[Data corrida],,1,1)</f>
        <v>44924</v>
      </c>
      <c r="I2750" s="44"/>
      <c r="J2750" s="48">
        <f ca="1">IF(Curso[[#This Row],[Data Prevista]]&gt;TODAY(),0,IF(Curso[[#This Row],[Data Prevista]]=TODAY(),3,2))</f>
        <v>0</v>
      </c>
      <c r="K2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0" s="53" t="str">
        <f>IF((Curso[[#This Row],[Estudado]]-7)&lt;$H$2,"",Curso[[#This Row],[Estudado]]-7)</f>
        <v/>
      </c>
      <c r="M2750" s="53" t="str">
        <f>IF((Curso[[#This Row],[Estudado]]-15)&lt;$H$2,"",Curso[[#This Row],[Estudado]]-15)</f>
        <v/>
      </c>
      <c r="N2750" s="53" t="str">
        <f>IF((Curso[[#This Row],[Estudado]]-30)&lt;$H$2,"",Curso[[#This Row],[Estudado]]-30)</f>
        <v/>
      </c>
      <c r="O2750" s="53" t="str">
        <f>IF((Curso[[#This Row],[Estudado]]-60)&lt;$H$2,"",Curso[[#This Row],[Estudado]]-60)</f>
        <v/>
      </c>
      <c r="P2750" s="53" t="str">
        <f>IF((Curso[[#This Row],[Estudado]]-120)&lt;$H$2,"",Curso[[#This Row],[Estudado]]-120)</f>
        <v/>
      </c>
      <c r="Q2750" s="48"/>
    </row>
    <row r="2751" spans="1:17" x14ac:dyDescent="0.25">
      <c r="A2751" s="44">
        <f t="shared" si="116"/>
        <v>2750</v>
      </c>
      <c r="B2751" s="44" t="s">
        <v>1560</v>
      </c>
      <c r="C2751" s="44" t="s">
        <v>1823</v>
      </c>
      <c r="D2751" s="45">
        <v>0</v>
      </c>
      <c r="E2751" s="44" t="s">
        <v>7</v>
      </c>
      <c r="F2751" s="45">
        <f>Curso[[#This Row],[Tempo]]*$AG$4</f>
        <v>0</v>
      </c>
      <c r="G2751" s="46">
        <f t="shared" si="115"/>
        <v>18.762240108934563</v>
      </c>
      <c r="H2751" s="47">
        <f>_xlfn.XLOOKUP(Curso[[#This Row],[Tempo Progr Acum]],Controle[Tempo Esperado Acum],Controle[Data corrida],,1,1)</f>
        <v>44924</v>
      </c>
      <c r="I2751" s="44"/>
      <c r="J2751" s="48">
        <f ca="1">IF(Curso[[#This Row],[Data Prevista]]&gt;TODAY(),0,IF(Curso[[#This Row],[Data Prevista]]=TODAY(),3,2))</f>
        <v>0</v>
      </c>
      <c r="K2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1" s="53" t="str">
        <f>IF((Curso[[#This Row],[Estudado]]-7)&lt;$H$2,"",Curso[[#This Row],[Estudado]]-7)</f>
        <v/>
      </c>
      <c r="M2751" s="53" t="str">
        <f>IF((Curso[[#This Row],[Estudado]]-15)&lt;$H$2,"",Curso[[#This Row],[Estudado]]-15)</f>
        <v/>
      </c>
      <c r="N2751" s="53" t="str">
        <f>IF((Curso[[#This Row],[Estudado]]-30)&lt;$H$2,"",Curso[[#This Row],[Estudado]]-30)</f>
        <v/>
      </c>
      <c r="O2751" s="53" t="str">
        <f>IF((Curso[[#This Row],[Estudado]]-60)&lt;$H$2,"",Curso[[#This Row],[Estudado]]-60)</f>
        <v/>
      </c>
      <c r="P2751" s="53" t="str">
        <f>IF((Curso[[#This Row],[Estudado]]-120)&lt;$H$2,"",Curso[[#This Row],[Estudado]]-120)</f>
        <v/>
      </c>
      <c r="Q2751" s="48"/>
    </row>
    <row r="2752" spans="1:17" x14ac:dyDescent="0.25">
      <c r="A2752" s="44">
        <f t="shared" si="116"/>
        <v>2751</v>
      </c>
      <c r="B2752" s="44" t="s">
        <v>1560</v>
      </c>
      <c r="C2752" s="44" t="s">
        <v>1824</v>
      </c>
      <c r="D2752" s="45">
        <v>6.5624999999999998E-3</v>
      </c>
      <c r="E2752" s="44"/>
      <c r="F2752" s="45">
        <f>Curso[[#This Row],[Tempo]]*$AG$4</f>
        <v>1.3014732322847085E-2</v>
      </c>
      <c r="G2752" s="46">
        <f t="shared" si="115"/>
        <v>18.775254841257411</v>
      </c>
      <c r="H2752" s="47">
        <f>_xlfn.XLOOKUP(Curso[[#This Row],[Tempo Progr Acum]],Controle[Tempo Esperado Acum],Controle[Data corrida],,1,1)</f>
        <v>44924</v>
      </c>
      <c r="I2752" s="44"/>
      <c r="J2752" s="48">
        <f ca="1">IF(Curso[[#This Row],[Data Prevista]]&gt;TODAY(),0,IF(Curso[[#This Row],[Data Prevista]]=TODAY(),3,2))</f>
        <v>0</v>
      </c>
      <c r="K2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2" s="53" t="str">
        <f>IF((Curso[[#This Row],[Estudado]]-7)&lt;$H$2,"",Curso[[#This Row],[Estudado]]-7)</f>
        <v/>
      </c>
      <c r="M2752" s="53" t="str">
        <f>IF((Curso[[#This Row],[Estudado]]-15)&lt;$H$2,"",Curso[[#This Row],[Estudado]]-15)</f>
        <v/>
      </c>
      <c r="N2752" s="53" t="str">
        <f>IF((Curso[[#This Row],[Estudado]]-30)&lt;$H$2,"",Curso[[#This Row],[Estudado]]-30)</f>
        <v/>
      </c>
      <c r="O2752" s="53" t="str">
        <f>IF((Curso[[#This Row],[Estudado]]-60)&lt;$H$2,"",Curso[[#This Row],[Estudado]]-60)</f>
        <v/>
      </c>
      <c r="P2752" s="53" t="str">
        <f>IF((Curso[[#This Row],[Estudado]]-120)&lt;$H$2,"",Curso[[#This Row],[Estudado]]-120)</f>
        <v/>
      </c>
      <c r="Q2752" s="48"/>
    </row>
    <row r="2753" spans="1:17" x14ac:dyDescent="0.25">
      <c r="A2753" s="44">
        <f t="shared" si="116"/>
        <v>2752</v>
      </c>
      <c r="B2753" s="44" t="s">
        <v>1560</v>
      </c>
      <c r="C2753" s="44" t="s">
        <v>1825</v>
      </c>
      <c r="D2753" s="45">
        <v>6.0879629629629643E-3</v>
      </c>
      <c r="E2753" s="44"/>
      <c r="F2753" s="45">
        <f>Curso[[#This Row],[Tempo]]*$AG$4</f>
        <v>1.2073631749237333E-2</v>
      </c>
      <c r="G2753" s="46">
        <f t="shared" si="115"/>
        <v>18.787328473006649</v>
      </c>
      <c r="H2753" s="47">
        <f>_xlfn.XLOOKUP(Curso[[#This Row],[Tempo Progr Acum]],Controle[Tempo Esperado Acum],Controle[Data corrida],,1,1)</f>
        <v>44924</v>
      </c>
      <c r="I2753" s="44"/>
      <c r="J2753" s="48">
        <f ca="1">IF(Curso[[#This Row],[Data Prevista]]&gt;TODAY(),0,IF(Curso[[#This Row],[Data Prevista]]=TODAY(),3,2))</f>
        <v>0</v>
      </c>
      <c r="K2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3" s="53" t="str">
        <f>IF((Curso[[#This Row],[Estudado]]-7)&lt;$H$2,"",Curso[[#This Row],[Estudado]]-7)</f>
        <v/>
      </c>
      <c r="M2753" s="53" t="str">
        <f>IF((Curso[[#This Row],[Estudado]]-15)&lt;$H$2,"",Curso[[#This Row],[Estudado]]-15)</f>
        <v/>
      </c>
      <c r="N2753" s="53" t="str">
        <f>IF((Curso[[#This Row],[Estudado]]-30)&lt;$H$2,"",Curso[[#This Row],[Estudado]]-30)</f>
        <v/>
      </c>
      <c r="O2753" s="53" t="str">
        <f>IF((Curso[[#This Row],[Estudado]]-60)&lt;$H$2,"",Curso[[#This Row],[Estudado]]-60)</f>
        <v/>
      </c>
      <c r="P2753" s="53" t="str">
        <f>IF((Curso[[#This Row],[Estudado]]-120)&lt;$H$2,"",Curso[[#This Row],[Estudado]]-120)</f>
        <v/>
      </c>
      <c r="Q2753" s="48"/>
    </row>
    <row r="2754" spans="1:17" x14ac:dyDescent="0.25">
      <c r="A2754" s="44">
        <f t="shared" si="116"/>
        <v>2753</v>
      </c>
      <c r="B2754" s="44" t="s">
        <v>1560</v>
      </c>
      <c r="C2754" s="44" t="s">
        <v>1826</v>
      </c>
      <c r="D2754" s="45">
        <v>5.2777777777777771E-3</v>
      </c>
      <c r="E2754" s="44"/>
      <c r="F2754" s="45">
        <f>Curso[[#This Row],[Tempo]]*$AG$4</f>
        <v>1.0466874672342629E-2</v>
      </c>
      <c r="G2754" s="46">
        <f t="shared" si="115"/>
        <v>18.797795347678992</v>
      </c>
      <c r="H2754" s="47">
        <f>_xlfn.XLOOKUP(Curso[[#This Row],[Tempo Progr Acum]],Controle[Tempo Esperado Acum],Controle[Data corrida],,1,1)</f>
        <v>44925</v>
      </c>
      <c r="I2754" s="44"/>
      <c r="J2754" s="48">
        <f ca="1">IF(Curso[[#This Row],[Data Prevista]]&gt;TODAY(),0,IF(Curso[[#This Row],[Data Prevista]]=TODAY(),3,2))</f>
        <v>0</v>
      </c>
      <c r="K2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4" s="53" t="str">
        <f>IF((Curso[[#This Row],[Estudado]]-7)&lt;$H$2,"",Curso[[#This Row],[Estudado]]-7)</f>
        <v/>
      </c>
      <c r="M2754" s="53" t="str">
        <f>IF((Curso[[#This Row],[Estudado]]-15)&lt;$H$2,"",Curso[[#This Row],[Estudado]]-15)</f>
        <v/>
      </c>
      <c r="N2754" s="53" t="str">
        <f>IF((Curso[[#This Row],[Estudado]]-30)&lt;$H$2,"",Curso[[#This Row],[Estudado]]-30)</f>
        <v/>
      </c>
      <c r="O2754" s="53" t="str">
        <f>IF((Curso[[#This Row],[Estudado]]-60)&lt;$H$2,"",Curso[[#This Row],[Estudado]]-60)</f>
        <v/>
      </c>
      <c r="P2754" s="53" t="str">
        <f>IF((Curso[[#This Row],[Estudado]]-120)&lt;$H$2,"",Curso[[#This Row],[Estudado]]-120)</f>
        <v/>
      </c>
      <c r="Q2754" s="48"/>
    </row>
    <row r="2755" spans="1:17" x14ac:dyDescent="0.25">
      <c r="A2755" s="44">
        <f t="shared" si="116"/>
        <v>2754</v>
      </c>
      <c r="B2755" s="44" t="s">
        <v>1560</v>
      </c>
      <c r="C2755" s="44" t="s">
        <v>1827</v>
      </c>
      <c r="D2755" s="45">
        <v>4.1782407407407402E-3</v>
      </c>
      <c r="E2755" s="44"/>
      <c r="F2755" s="45">
        <f>Curso[[#This Row],[Tempo]]*$AG$4</f>
        <v>8.286275782271247E-3</v>
      </c>
      <c r="G2755" s="46">
        <f t="shared" si="115"/>
        <v>18.806081623461264</v>
      </c>
      <c r="H2755" s="47">
        <f>_xlfn.XLOOKUP(Curso[[#This Row],[Tempo Progr Acum]],Controle[Tempo Esperado Acum],Controle[Data corrida],,1,1)</f>
        <v>44925</v>
      </c>
      <c r="I2755" s="44"/>
      <c r="J2755" s="48">
        <f ca="1">IF(Curso[[#This Row],[Data Prevista]]&gt;TODAY(),0,IF(Curso[[#This Row],[Data Prevista]]=TODAY(),3,2))</f>
        <v>0</v>
      </c>
      <c r="K2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5" s="53" t="str">
        <f>IF((Curso[[#This Row],[Estudado]]-7)&lt;$H$2,"",Curso[[#This Row],[Estudado]]-7)</f>
        <v/>
      </c>
      <c r="M2755" s="53" t="str">
        <f>IF((Curso[[#This Row],[Estudado]]-15)&lt;$H$2,"",Curso[[#This Row],[Estudado]]-15)</f>
        <v/>
      </c>
      <c r="N2755" s="53" t="str">
        <f>IF((Curso[[#This Row],[Estudado]]-30)&lt;$H$2,"",Curso[[#This Row],[Estudado]]-30)</f>
        <v/>
      </c>
      <c r="O2755" s="53" t="str">
        <f>IF((Curso[[#This Row],[Estudado]]-60)&lt;$H$2,"",Curso[[#This Row],[Estudado]]-60)</f>
        <v/>
      </c>
      <c r="P2755" s="53" t="str">
        <f>IF((Curso[[#This Row],[Estudado]]-120)&lt;$H$2,"",Curso[[#This Row],[Estudado]]-120)</f>
        <v/>
      </c>
      <c r="Q2755" s="48"/>
    </row>
    <row r="2756" spans="1:17" x14ac:dyDescent="0.25">
      <c r="A2756" s="44">
        <f t="shared" si="116"/>
        <v>2755</v>
      </c>
      <c r="B2756" s="44" t="s">
        <v>1560</v>
      </c>
      <c r="C2756" s="44" t="s">
        <v>1828</v>
      </c>
      <c r="D2756" s="45">
        <v>1.4120370370370369E-3</v>
      </c>
      <c r="E2756" s="44"/>
      <c r="F2756" s="45">
        <f>Curso[[#This Row],[Tempo]]*$AG$4</f>
        <v>2.8003480483021945E-3</v>
      </c>
      <c r="G2756" s="46">
        <f t="shared" ref="G2756:G2790" si="117">F2756+G2755</f>
        <v>18.808881971509567</v>
      </c>
      <c r="H2756" s="47">
        <f>_xlfn.XLOOKUP(Curso[[#This Row],[Tempo Progr Acum]],Controle[Tempo Esperado Acum],Controle[Data corrida],,1,1)</f>
        <v>44925</v>
      </c>
      <c r="I2756" s="44"/>
      <c r="J2756" s="48">
        <f ca="1">IF(Curso[[#This Row],[Data Prevista]]&gt;TODAY(),0,IF(Curso[[#This Row],[Data Prevista]]=TODAY(),3,2))</f>
        <v>0</v>
      </c>
      <c r="K2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6" s="53" t="str">
        <f>IF((Curso[[#This Row],[Estudado]]-7)&lt;$H$2,"",Curso[[#This Row],[Estudado]]-7)</f>
        <v/>
      </c>
      <c r="M2756" s="53" t="str">
        <f>IF((Curso[[#This Row],[Estudado]]-15)&lt;$H$2,"",Curso[[#This Row],[Estudado]]-15)</f>
        <v/>
      </c>
      <c r="N2756" s="53" t="str">
        <f>IF((Curso[[#This Row],[Estudado]]-30)&lt;$H$2,"",Curso[[#This Row],[Estudado]]-30)</f>
        <v/>
      </c>
      <c r="O2756" s="53" t="str">
        <f>IF((Curso[[#This Row],[Estudado]]-60)&lt;$H$2,"",Curso[[#This Row],[Estudado]]-60)</f>
        <v/>
      </c>
      <c r="P2756" s="53" t="str">
        <f>IF((Curso[[#This Row],[Estudado]]-120)&lt;$H$2,"",Curso[[#This Row],[Estudado]]-120)</f>
        <v/>
      </c>
      <c r="Q2756" s="48"/>
    </row>
    <row r="2757" spans="1:17" x14ac:dyDescent="0.25">
      <c r="A2757" s="44">
        <f t="shared" si="116"/>
        <v>2756</v>
      </c>
      <c r="B2757" s="44" t="s">
        <v>1560</v>
      </c>
      <c r="C2757" s="44" t="s">
        <v>1829</v>
      </c>
      <c r="D2757" s="45">
        <v>0</v>
      </c>
      <c r="E2757" s="44" t="s">
        <v>7</v>
      </c>
      <c r="F2757" s="45">
        <f>Curso[[#This Row],[Tempo]]*$AG$4</f>
        <v>0</v>
      </c>
      <c r="G2757" s="46">
        <f t="shared" si="117"/>
        <v>18.808881971509567</v>
      </c>
      <c r="H2757" s="47">
        <f>_xlfn.XLOOKUP(Curso[[#This Row],[Tempo Progr Acum]],Controle[Tempo Esperado Acum],Controle[Data corrida],,1,1)</f>
        <v>44925</v>
      </c>
      <c r="I2757" s="44"/>
      <c r="J2757" s="48">
        <f ca="1">IF(Curso[[#This Row],[Data Prevista]]&gt;TODAY(),0,IF(Curso[[#This Row],[Data Prevista]]=TODAY(),3,2))</f>
        <v>0</v>
      </c>
      <c r="K2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7" s="53" t="str">
        <f>IF((Curso[[#This Row],[Estudado]]-7)&lt;$H$2,"",Curso[[#This Row],[Estudado]]-7)</f>
        <v/>
      </c>
      <c r="M2757" s="53" t="str">
        <f>IF((Curso[[#This Row],[Estudado]]-15)&lt;$H$2,"",Curso[[#This Row],[Estudado]]-15)</f>
        <v/>
      </c>
      <c r="N2757" s="53" t="str">
        <f>IF((Curso[[#This Row],[Estudado]]-30)&lt;$H$2,"",Curso[[#This Row],[Estudado]]-30)</f>
        <v/>
      </c>
      <c r="O2757" s="53" t="str">
        <f>IF((Curso[[#This Row],[Estudado]]-60)&lt;$H$2,"",Curso[[#This Row],[Estudado]]-60)</f>
        <v/>
      </c>
      <c r="P2757" s="53" t="str">
        <f>IF((Curso[[#This Row],[Estudado]]-120)&lt;$H$2,"",Curso[[#This Row],[Estudado]]-120)</f>
        <v/>
      </c>
      <c r="Q2757" s="48"/>
    </row>
    <row r="2758" spans="1:17" x14ac:dyDescent="0.25">
      <c r="A2758" s="44">
        <f t="shared" ref="A2758:A2790" si="118">A2757+1</f>
        <v>2757</v>
      </c>
      <c r="B2758" s="44" t="s">
        <v>1560</v>
      </c>
      <c r="C2758" s="44" t="s">
        <v>1830</v>
      </c>
      <c r="D2758" s="45">
        <v>4.4212962962962956E-3</v>
      </c>
      <c r="E2758" s="44"/>
      <c r="F2758" s="45">
        <f>Curso[[#This Row],[Tempo]]*$AG$4</f>
        <v>8.7683029053396578E-3</v>
      </c>
      <c r="G2758" s="46">
        <f t="shared" si="117"/>
        <v>18.817650274414905</v>
      </c>
      <c r="H2758" s="47">
        <f>_xlfn.XLOOKUP(Curso[[#This Row],[Tempo Progr Acum]],Controle[Tempo Esperado Acum],Controle[Data corrida],,1,1)</f>
        <v>44925</v>
      </c>
      <c r="I2758" s="44"/>
      <c r="J2758" s="48">
        <f ca="1">IF(Curso[[#This Row],[Data Prevista]]&gt;TODAY(),0,IF(Curso[[#This Row],[Data Prevista]]=TODAY(),3,2))</f>
        <v>0</v>
      </c>
      <c r="K2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8" s="53" t="str">
        <f>IF((Curso[[#This Row],[Estudado]]-7)&lt;$H$2,"",Curso[[#This Row],[Estudado]]-7)</f>
        <v/>
      </c>
      <c r="M2758" s="53" t="str">
        <f>IF((Curso[[#This Row],[Estudado]]-15)&lt;$H$2,"",Curso[[#This Row],[Estudado]]-15)</f>
        <v/>
      </c>
      <c r="N2758" s="53" t="str">
        <f>IF((Curso[[#This Row],[Estudado]]-30)&lt;$H$2,"",Curso[[#This Row],[Estudado]]-30)</f>
        <v/>
      </c>
      <c r="O2758" s="53" t="str">
        <f>IF((Curso[[#This Row],[Estudado]]-60)&lt;$H$2,"",Curso[[#This Row],[Estudado]]-60)</f>
        <v/>
      </c>
      <c r="P2758" s="53" t="str">
        <f>IF((Curso[[#This Row],[Estudado]]-120)&lt;$H$2,"",Curso[[#This Row],[Estudado]]-120)</f>
        <v/>
      </c>
      <c r="Q2758" s="48"/>
    </row>
    <row r="2759" spans="1:17" x14ac:dyDescent="0.25">
      <c r="A2759" s="44">
        <f t="shared" si="118"/>
        <v>2758</v>
      </c>
      <c r="B2759" s="44" t="s">
        <v>1560</v>
      </c>
      <c r="C2759" s="44" t="s">
        <v>1831</v>
      </c>
      <c r="D2759" s="45">
        <v>6.2499999999999995E-3</v>
      </c>
      <c r="E2759" s="44"/>
      <c r="F2759" s="45">
        <f>Curso[[#This Row],[Tempo]]*$AG$4</f>
        <v>1.239498316461627E-2</v>
      </c>
      <c r="G2759" s="46">
        <f t="shared" si="117"/>
        <v>18.830045257579521</v>
      </c>
      <c r="H2759" s="47">
        <f>_xlfn.XLOOKUP(Curso[[#This Row],[Tempo Progr Acum]],Controle[Tempo Esperado Acum],Controle[Data corrida],,1,1)</f>
        <v>44925</v>
      </c>
      <c r="I2759" s="44"/>
      <c r="J2759" s="48">
        <f ca="1">IF(Curso[[#This Row],[Data Prevista]]&gt;TODAY(),0,IF(Curso[[#This Row],[Data Prevista]]=TODAY(),3,2))</f>
        <v>0</v>
      </c>
      <c r="K2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9" s="53" t="str">
        <f>IF((Curso[[#This Row],[Estudado]]-7)&lt;$H$2,"",Curso[[#This Row],[Estudado]]-7)</f>
        <v/>
      </c>
      <c r="M2759" s="53" t="str">
        <f>IF((Curso[[#This Row],[Estudado]]-15)&lt;$H$2,"",Curso[[#This Row],[Estudado]]-15)</f>
        <v/>
      </c>
      <c r="N2759" s="53" t="str">
        <f>IF((Curso[[#This Row],[Estudado]]-30)&lt;$H$2,"",Curso[[#This Row],[Estudado]]-30)</f>
        <v/>
      </c>
      <c r="O2759" s="53" t="str">
        <f>IF((Curso[[#This Row],[Estudado]]-60)&lt;$H$2,"",Curso[[#This Row],[Estudado]]-60)</f>
        <v/>
      </c>
      <c r="P2759" s="53" t="str">
        <f>IF((Curso[[#This Row],[Estudado]]-120)&lt;$H$2,"",Curso[[#This Row],[Estudado]]-120)</f>
        <v/>
      </c>
      <c r="Q2759" s="48"/>
    </row>
    <row r="2760" spans="1:17" x14ac:dyDescent="0.25">
      <c r="A2760" s="44">
        <f t="shared" si="118"/>
        <v>2759</v>
      </c>
      <c r="B2760" s="44" t="s">
        <v>1560</v>
      </c>
      <c r="C2760" s="44" t="s">
        <v>1832</v>
      </c>
      <c r="D2760" s="45">
        <v>5.0578703703703706E-3</v>
      </c>
      <c r="E2760" s="44"/>
      <c r="F2760" s="45">
        <f>Curso[[#This Row],[Tempo]]*$AG$4</f>
        <v>1.0030754894328354E-2</v>
      </c>
      <c r="G2760" s="46">
        <f t="shared" si="117"/>
        <v>18.840076012473848</v>
      </c>
      <c r="H2760" s="47">
        <f>_xlfn.XLOOKUP(Curso[[#This Row],[Tempo Progr Acum]],Controle[Tempo Esperado Acum],Controle[Data corrida],,1,1)</f>
        <v>44925</v>
      </c>
      <c r="I2760" s="44"/>
      <c r="J2760" s="48">
        <f ca="1">IF(Curso[[#This Row],[Data Prevista]]&gt;TODAY(),0,IF(Curso[[#This Row],[Data Prevista]]=TODAY(),3,2))</f>
        <v>0</v>
      </c>
      <c r="K2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0" s="53" t="str">
        <f>IF((Curso[[#This Row],[Estudado]]-7)&lt;$H$2,"",Curso[[#This Row],[Estudado]]-7)</f>
        <v/>
      </c>
      <c r="M2760" s="53" t="str">
        <f>IF((Curso[[#This Row],[Estudado]]-15)&lt;$H$2,"",Curso[[#This Row],[Estudado]]-15)</f>
        <v/>
      </c>
      <c r="N2760" s="53" t="str">
        <f>IF((Curso[[#This Row],[Estudado]]-30)&lt;$H$2,"",Curso[[#This Row],[Estudado]]-30)</f>
        <v/>
      </c>
      <c r="O2760" s="53" t="str">
        <f>IF((Curso[[#This Row],[Estudado]]-60)&lt;$H$2,"",Curso[[#This Row],[Estudado]]-60)</f>
        <v/>
      </c>
      <c r="P2760" s="53" t="str">
        <f>IF((Curso[[#This Row],[Estudado]]-120)&lt;$H$2,"",Curso[[#This Row],[Estudado]]-120)</f>
        <v/>
      </c>
      <c r="Q2760" s="48"/>
    </row>
    <row r="2761" spans="1:17" x14ac:dyDescent="0.25">
      <c r="A2761" s="44">
        <f t="shared" si="118"/>
        <v>2760</v>
      </c>
      <c r="B2761" s="44" t="s">
        <v>1560</v>
      </c>
      <c r="C2761" s="44" t="s">
        <v>1833</v>
      </c>
      <c r="D2761" s="45">
        <v>0</v>
      </c>
      <c r="E2761" s="44" t="s">
        <v>7</v>
      </c>
      <c r="F2761" s="45">
        <f>Curso[[#This Row],[Tempo]]*$AG$4</f>
        <v>0</v>
      </c>
      <c r="G2761" s="46">
        <f t="shared" si="117"/>
        <v>18.840076012473848</v>
      </c>
      <c r="H2761" s="47">
        <f>_xlfn.XLOOKUP(Curso[[#This Row],[Tempo Progr Acum]],Controle[Tempo Esperado Acum],Controle[Data corrida],,1,1)</f>
        <v>44925</v>
      </c>
      <c r="I2761" s="44"/>
      <c r="J2761" s="48">
        <f ca="1">IF(Curso[[#This Row],[Data Prevista]]&gt;TODAY(),0,IF(Curso[[#This Row],[Data Prevista]]=TODAY(),3,2))</f>
        <v>0</v>
      </c>
      <c r="K2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1" s="53" t="str">
        <f>IF((Curso[[#This Row],[Estudado]]-7)&lt;$H$2,"",Curso[[#This Row],[Estudado]]-7)</f>
        <v/>
      </c>
      <c r="M2761" s="53" t="str">
        <f>IF((Curso[[#This Row],[Estudado]]-15)&lt;$H$2,"",Curso[[#This Row],[Estudado]]-15)</f>
        <v/>
      </c>
      <c r="N2761" s="53" t="str">
        <f>IF((Curso[[#This Row],[Estudado]]-30)&lt;$H$2,"",Curso[[#This Row],[Estudado]]-30)</f>
        <v/>
      </c>
      <c r="O2761" s="53" t="str">
        <f>IF((Curso[[#This Row],[Estudado]]-60)&lt;$H$2,"",Curso[[#This Row],[Estudado]]-60)</f>
        <v/>
      </c>
      <c r="P2761" s="53" t="str">
        <f>IF((Curso[[#This Row],[Estudado]]-120)&lt;$H$2,"",Curso[[#This Row],[Estudado]]-120)</f>
        <v/>
      </c>
      <c r="Q2761" s="48"/>
    </row>
    <row r="2762" spans="1:17" x14ac:dyDescent="0.25">
      <c r="A2762" s="44">
        <f t="shared" si="118"/>
        <v>2761</v>
      </c>
      <c r="B2762" s="44" t="s">
        <v>1560</v>
      </c>
      <c r="C2762" s="44" t="s">
        <v>1834</v>
      </c>
      <c r="D2762" s="45">
        <v>7.0601851851851841E-3</v>
      </c>
      <c r="E2762" s="44"/>
      <c r="F2762" s="45">
        <f>Curso[[#This Row],[Tempo]]*$AG$4</f>
        <v>1.4001740241510971E-2</v>
      </c>
      <c r="G2762" s="46">
        <f t="shared" si="117"/>
        <v>18.854077752715359</v>
      </c>
      <c r="H2762" s="47">
        <f>_xlfn.XLOOKUP(Curso[[#This Row],[Tempo Progr Acum]],Controle[Tempo Esperado Acum],Controle[Data corrida],,1,1)</f>
        <v>44925</v>
      </c>
      <c r="I2762" s="44"/>
      <c r="J2762" s="48">
        <f ca="1">IF(Curso[[#This Row],[Data Prevista]]&gt;TODAY(),0,IF(Curso[[#This Row],[Data Prevista]]=TODAY(),3,2))</f>
        <v>0</v>
      </c>
      <c r="K2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2" s="53" t="str">
        <f>IF((Curso[[#This Row],[Estudado]]-7)&lt;$H$2,"",Curso[[#This Row],[Estudado]]-7)</f>
        <v/>
      </c>
      <c r="M2762" s="53" t="str">
        <f>IF((Curso[[#This Row],[Estudado]]-15)&lt;$H$2,"",Curso[[#This Row],[Estudado]]-15)</f>
        <v/>
      </c>
      <c r="N2762" s="53" t="str">
        <f>IF((Curso[[#This Row],[Estudado]]-30)&lt;$H$2,"",Curso[[#This Row],[Estudado]]-30)</f>
        <v/>
      </c>
      <c r="O2762" s="53" t="str">
        <f>IF((Curso[[#This Row],[Estudado]]-60)&lt;$H$2,"",Curso[[#This Row],[Estudado]]-60)</f>
        <v/>
      </c>
      <c r="P2762" s="53" t="str">
        <f>IF((Curso[[#This Row],[Estudado]]-120)&lt;$H$2,"",Curso[[#This Row],[Estudado]]-120)</f>
        <v/>
      </c>
      <c r="Q2762" s="48"/>
    </row>
    <row r="2763" spans="1:17" x14ac:dyDescent="0.25">
      <c r="A2763" s="44">
        <f t="shared" si="118"/>
        <v>2762</v>
      </c>
      <c r="B2763" s="44" t="s">
        <v>1560</v>
      </c>
      <c r="C2763" s="44" t="s">
        <v>1835</v>
      </c>
      <c r="D2763" s="45">
        <v>3.8425925925925923E-3</v>
      </c>
      <c r="E2763" s="44"/>
      <c r="F2763" s="45">
        <f>Curso[[#This Row],[Tempo]]*$AG$4</f>
        <v>7.6206192789862997E-3</v>
      </c>
      <c r="G2763" s="46">
        <f t="shared" si="117"/>
        <v>18.861698371994343</v>
      </c>
      <c r="H2763" s="47">
        <f>_xlfn.XLOOKUP(Curso[[#This Row],[Tempo Progr Acum]],Controle[Tempo Esperado Acum],Controle[Data corrida],,1,1)</f>
        <v>44925</v>
      </c>
      <c r="I2763" s="44"/>
      <c r="J2763" s="48">
        <f ca="1">IF(Curso[[#This Row],[Data Prevista]]&gt;TODAY(),0,IF(Curso[[#This Row],[Data Prevista]]=TODAY(),3,2))</f>
        <v>0</v>
      </c>
      <c r="K2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3" s="53" t="str">
        <f>IF((Curso[[#This Row],[Estudado]]-7)&lt;$H$2,"",Curso[[#This Row],[Estudado]]-7)</f>
        <v/>
      </c>
      <c r="M2763" s="53" t="str">
        <f>IF((Curso[[#This Row],[Estudado]]-15)&lt;$H$2,"",Curso[[#This Row],[Estudado]]-15)</f>
        <v/>
      </c>
      <c r="N2763" s="53" t="str">
        <f>IF((Curso[[#This Row],[Estudado]]-30)&lt;$H$2,"",Curso[[#This Row],[Estudado]]-30)</f>
        <v/>
      </c>
      <c r="O2763" s="53" t="str">
        <f>IF((Curso[[#This Row],[Estudado]]-60)&lt;$H$2,"",Curso[[#This Row],[Estudado]]-60)</f>
        <v/>
      </c>
      <c r="P2763" s="53" t="str">
        <f>IF((Curso[[#This Row],[Estudado]]-120)&lt;$H$2,"",Curso[[#This Row],[Estudado]]-120)</f>
        <v/>
      </c>
      <c r="Q2763" s="48"/>
    </row>
    <row r="2764" spans="1:17" x14ac:dyDescent="0.25">
      <c r="A2764" s="44">
        <f t="shared" si="118"/>
        <v>2763</v>
      </c>
      <c r="B2764" s="44" t="s">
        <v>1560</v>
      </c>
      <c r="C2764" s="44" t="s">
        <v>1836</v>
      </c>
      <c r="D2764" s="45">
        <v>4.409722222222222E-3</v>
      </c>
      <c r="E2764" s="44"/>
      <c r="F2764" s="45">
        <f>Curso[[#This Row],[Tempo]]*$AG$4</f>
        <v>8.7453492328125916E-3</v>
      </c>
      <c r="G2764" s="46">
        <f t="shared" si="117"/>
        <v>18.870443721227154</v>
      </c>
      <c r="H2764" s="47">
        <f>_xlfn.XLOOKUP(Curso[[#This Row],[Tempo Progr Acum]],Controle[Tempo Esperado Acum],Controle[Data corrida],,1,1)</f>
        <v>44925</v>
      </c>
      <c r="I2764" s="44"/>
      <c r="J2764" s="48">
        <f ca="1">IF(Curso[[#This Row],[Data Prevista]]&gt;TODAY(),0,IF(Curso[[#This Row],[Data Prevista]]=TODAY(),3,2))</f>
        <v>0</v>
      </c>
      <c r="K2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4" s="53" t="str">
        <f>IF((Curso[[#This Row],[Estudado]]-7)&lt;$H$2,"",Curso[[#This Row],[Estudado]]-7)</f>
        <v/>
      </c>
      <c r="M2764" s="53" t="str">
        <f>IF((Curso[[#This Row],[Estudado]]-15)&lt;$H$2,"",Curso[[#This Row],[Estudado]]-15)</f>
        <v/>
      </c>
      <c r="N2764" s="53" t="str">
        <f>IF((Curso[[#This Row],[Estudado]]-30)&lt;$H$2,"",Curso[[#This Row],[Estudado]]-30)</f>
        <v/>
      </c>
      <c r="O2764" s="53" t="str">
        <f>IF((Curso[[#This Row],[Estudado]]-60)&lt;$H$2,"",Curso[[#This Row],[Estudado]]-60)</f>
        <v/>
      </c>
      <c r="P2764" s="53" t="str">
        <f>IF((Curso[[#This Row],[Estudado]]-120)&lt;$H$2,"",Curso[[#This Row],[Estudado]]-120)</f>
        <v/>
      </c>
      <c r="Q2764" s="48"/>
    </row>
    <row r="2765" spans="1:17" x14ac:dyDescent="0.25">
      <c r="A2765" s="44">
        <f t="shared" si="118"/>
        <v>2764</v>
      </c>
      <c r="B2765" s="44" t="s">
        <v>1560</v>
      </c>
      <c r="C2765" s="44" t="s">
        <v>1837</v>
      </c>
      <c r="D2765" s="45">
        <v>0</v>
      </c>
      <c r="E2765" s="44" t="s">
        <v>7</v>
      </c>
      <c r="F2765" s="45">
        <f>Curso[[#This Row],[Tempo]]*$AG$4</f>
        <v>0</v>
      </c>
      <c r="G2765" s="46">
        <f t="shared" si="117"/>
        <v>18.870443721227154</v>
      </c>
      <c r="H2765" s="47">
        <f>_xlfn.XLOOKUP(Curso[[#This Row],[Tempo Progr Acum]],Controle[Tempo Esperado Acum],Controle[Data corrida],,1,1)</f>
        <v>44925</v>
      </c>
      <c r="I2765" s="44"/>
      <c r="J2765" s="48">
        <f ca="1">IF(Curso[[#This Row],[Data Prevista]]&gt;TODAY(),0,IF(Curso[[#This Row],[Data Prevista]]=TODAY(),3,2))</f>
        <v>0</v>
      </c>
      <c r="K2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5" s="53" t="str">
        <f>IF((Curso[[#This Row],[Estudado]]-7)&lt;$H$2,"",Curso[[#This Row],[Estudado]]-7)</f>
        <v/>
      </c>
      <c r="M2765" s="53" t="str">
        <f>IF((Curso[[#This Row],[Estudado]]-15)&lt;$H$2,"",Curso[[#This Row],[Estudado]]-15)</f>
        <v/>
      </c>
      <c r="N2765" s="53" t="str">
        <f>IF((Curso[[#This Row],[Estudado]]-30)&lt;$H$2,"",Curso[[#This Row],[Estudado]]-30)</f>
        <v/>
      </c>
      <c r="O2765" s="53" t="str">
        <f>IF((Curso[[#This Row],[Estudado]]-60)&lt;$H$2,"",Curso[[#This Row],[Estudado]]-60)</f>
        <v/>
      </c>
      <c r="P2765" s="53" t="str">
        <f>IF((Curso[[#This Row],[Estudado]]-120)&lt;$H$2,"",Curso[[#This Row],[Estudado]]-120)</f>
        <v/>
      </c>
      <c r="Q2765" s="48"/>
    </row>
    <row r="2766" spans="1:17" x14ac:dyDescent="0.25">
      <c r="A2766" s="44">
        <f t="shared" si="118"/>
        <v>2765</v>
      </c>
      <c r="B2766" s="44" t="s">
        <v>1560</v>
      </c>
      <c r="C2766" s="44" t="s">
        <v>1838</v>
      </c>
      <c r="D2766" s="45">
        <v>3.1828703703703702E-3</v>
      </c>
      <c r="E2766" s="44"/>
      <c r="F2766" s="45">
        <f>Curso[[#This Row],[Tempo]]*$AG$4</f>
        <v>6.3122599449434713E-3</v>
      </c>
      <c r="G2766" s="46">
        <f t="shared" si="117"/>
        <v>18.876755981172099</v>
      </c>
      <c r="H2766" s="47">
        <f>_xlfn.XLOOKUP(Curso[[#This Row],[Tempo Progr Acum]],Controle[Tempo Esperado Acum],Controle[Data corrida],,1,1)</f>
        <v>44926</v>
      </c>
      <c r="I2766" s="44"/>
      <c r="J2766" s="48">
        <f ca="1">IF(Curso[[#This Row],[Data Prevista]]&gt;TODAY(),0,IF(Curso[[#This Row],[Data Prevista]]=TODAY(),3,2))</f>
        <v>0</v>
      </c>
      <c r="K2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6" s="53" t="str">
        <f>IF((Curso[[#This Row],[Estudado]]-7)&lt;$H$2,"",Curso[[#This Row],[Estudado]]-7)</f>
        <v/>
      </c>
      <c r="M2766" s="53" t="str">
        <f>IF((Curso[[#This Row],[Estudado]]-15)&lt;$H$2,"",Curso[[#This Row],[Estudado]]-15)</f>
        <v/>
      </c>
      <c r="N2766" s="53" t="str">
        <f>IF((Curso[[#This Row],[Estudado]]-30)&lt;$H$2,"",Curso[[#This Row],[Estudado]]-30)</f>
        <v/>
      </c>
      <c r="O2766" s="53" t="str">
        <f>IF((Curso[[#This Row],[Estudado]]-60)&lt;$H$2,"",Curso[[#This Row],[Estudado]]-60)</f>
        <v/>
      </c>
      <c r="P2766" s="53" t="str">
        <f>IF((Curso[[#This Row],[Estudado]]-120)&lt;$H$2,"",Curso[[#This Row],[Estudado]]-120)</f>
        <v/>
      </c>
      <c r="Q2766" s="48"/>
    </row>
    <row r="2767" spans="1:17" x14ac:dyDescent="0.25">
      <c r="A2767" s="44">
        <f t="shared" si="118"/>
        <v>2766</v>
      </c>
      <c r="B2767" s="44" t="s">
        <v>1560</v>
      </c>
      <c r="C2767" s="44" t="s">
        <v>1839</v>
      </c>
      <c r="D2767" s="45">
        <v>4.363425925925926E-3</v>
      </c>
      <c r="E2767" s="44"/>
      <c r="F2767" s="45">
        <f>Curso[[#This Row],[Tempo]]*$AG$4</f>
        <v>8.6535345427043234E-3</v>
      </c>
      <c r="G2767" s="46">
        <f t="shared" si="117"/>
        <v>18.885409515714805</v>
      </c>
      <c r="H2767" s="47">
        <f>_xlfn.XLOOKUP(Curso[[#This Row],[Tempo Progr Acum]],Controle[Tempo Esperado Acum],Controle[Data corrida],,1,1)</f>
        <v>44926</v>
      </c>
      <c r="I2767" s="44"/>
      <c r="J2767" s="48">
        <f ca="1">IF(Curso[[#This Row],[Data Prevista]]&gt;TODAY(),0,IF(Curso[[#This Row],[Data Prevista]]=TODAY(),3,2))</f>
        <v>0</v>
      </c>
      <c r="K2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7" s="53" t="str">
        <f>IF((Curso[[#This Row],[Estudado]]-7)&lt;$H$2,"",Curso[[#This Row],[Estudado]]-7)</f>
        <v/>
      </c>
      <c r="M2767" s="53" t="str">
        <f>IF((Curso[[#This Row],[Estudado]]-15)&lt;$H$2,"",Curso[[#This Row],[Estudado]]-15)</f>
        <v/>
      </c>
      <c r="N2767" s="53" t="str">
        <f>IF((Curso[[#This Row],[Estudado]]-30)&lt;$H$2,"",Curso[[#This Row],[Estudado]]-30)</f>
        <v/>
      </c>
      <c r="O2767" s="53" t="str">
        <f>IF((Curso[[#This Row],[Estudado]]-60)&lt;$H$2,"",Curso[[#This Row],[Estudado]]-60)</f>
        <v/>
      </c>
      <c r="P2767" s="53" t="str">
        <f>IF((Curso[[#This Row],[Estudado]]-120)&lt;$H$2,"",Curso[[#This Row],[Estudado]]-120)</f>
        <v/>
      </c>
      <c r="Q2767" s="48"/>
    </row>
    <row r="2768" spans="1:17" x14ac:dyDescent="0.25">
      <c r="A2768" s="44">
        <f t="shared" si="118"/>
        <v>2767</v>
      </c>
      <c r="B2768" s="44" t="s">
        <v>1560</v>
      </c>
      <c r="C2768" s="44" t="s">
        <v>1840</v>
      </c>
      <c r="D2768" s="45">
        <v>1.7592592592592592E-3</v>
      </c>
      <c r="E2768" s="44"/>
      <c r="F2768" s="45">
        <f>Curso[[#This Row],[Tempo]]*$AG$4</f>
        <v>3.4889582241142097E-3</v>
      </c>
      <c r="G2768" s="46">
        <f t="shared" si="117"/>
        <v>18.888898473938919</v>
      </c>
      <c r="H2768" s="47">
        <f>_xlfn.XLOOKUP(Curso[[#This Row],[Tempo Progr Acum]],Controle[Tempo Esperado Acum],Controle[Data corrida],,1,1)</f>
        <v>44926</v>
      </c>
      <c r="I2768" s="44"/>
      <c r="J2768" s="48">
        <f ca="1">IF(Curso[[#This Row],[Data Prevista]]&gt;TODAY(),0,IF(Curso[[#This Row],[Data Prevista]]=TODAY(),3,2))</f>
        <v>0</v>
      </c>
      <c r="K2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8" s="53" t="str">
        <f>IF((Curso[[#This Row],[Estudado]]-7)&lt;$H$2,"",Curso[[#This Row],[Estudado]]-7)</f>
        <v/>
      </c>
      <c r="M2768" s="53" t="str">
        <f>IF((Curso[[#This Row],[Estudado]]-15)&lt;$H$2,"",Curso[[#This Row],[Estudado]]-15)</f>
        <v/>
      </c>
      <c r="N2768" s="53" t="str">
        <f>IF((Curso[[#This Row],[Estudado]]-30)&lt;$H$2,"",Curso[[#This Row],[Estudado]]-30)</f>
        <v/>
      </c>
      <c r="O2768" s="53" t="str">
        <f>IF((Curso[[#This Row],[Estudado]]-60)&lt;$H$2,"",Curso[[#This Row],[Estudado]]-60)</f>
        <v/>
      </c>
      <c r="P2768" s="53" t="str">
        <f>IF((Curso[[#This Row],[Estudado]]-120)&lt;$H$2,"",Curso[[#This Row],[Estudado]]-120)</f>
        <v/>
      </c>
      <c r="Q2768" s="48"/>
    </row>
    <row r="2769" spans="1:17" x14ac:dyDescent="0.25">
      <c r="A2769" s="44">
        <f t="shared" si="118"/>
        <v>2768</v>
      </c>
      <c r="B2769" s="44" t="s">
        <v>1560</v>
      </c>
      <c r="C2769" s="44" t="s">
        <v>1841</v>
      </c>
      <c r="D2769" s="45">
        <v>0</v>
      </c>
      <c r="E2769" s="44" t="s">
        <v>7</v>
      </c>
      <c r="F2769" s="45">
        <f>Curso[[#This Row],[Tempo]]*$AG$4</f>
        <v>0</v>
      </c>
      <c r="G2769" s="46">
        <f t="shared" si="117"/>
        <v>18.888898473938919</v>
      </c>
      <c r="H2769" s="47">
        <f>_xlfn.XLOOKUP(Curso[[#This Row],[Tempo Progr Acum]],Controle[Tempo Esperado Acum],Controle[Data corrida],,1,1)</f>
        <v>44926</v>
      </c>
      <c r="I2769" s="44"/>
      <c r="J2769" s="48">
        <f ca="1">IF(Curso[[#This Row],[Data Prevista]]&gt;TODAY(),0,IF(Curso[[#This Row],[Data Prevista]]=TODAY(),3,2))</f>
        <v>0</v>
      </c>
      <c r="K2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9" s="53" t="str">
        <f>IF((Curso[[#This Row],[Estudado]]-7)&lt;$H$2,"",Curso[[#This Row],[Estudado]]-7)</f>
        <v/>
      </c>
      <c r="M2769" s="53" t="str">
        <f>IF((Curso[[#This Row],[Estudado]]-15)&lt;$H$2,"",Curso[[#This Row],[Estudado]]-15)</f>
        <v/>
      </c>
      <c r="N2769" s="53" t="str">
        <f>IF((Curso[[#This Row],[Estudado]]-30)&lt;$H$2,"",Curso[[#This Row],[Estudado]]-30)</f>
        <v/>
      </c>
      <c r="O2769" s="53" t="str">
        <f>IF((Curso[[#This Row],[Estudado]]-60)&lt;$H$2,"",Curso[[#This Row],[Estudado]]-60)</f>
        <v/>
      </c>
      <c r="P2769" s="53" t="str">
        <f>IF((Curso[[#This Row],[Estudado]]-120)&lt;$H$2,"",Curso[[#This Row],[Estudado]]-120)</f>
        <v/>
      </c>
      <c r="Q2769" s="48"/>
    </row>
    <row r="2770" spans="1:17" x14ac:dyDescent="0.25">
      <c r="A2770" s="44">
        <f t="shared" si="118"/>
        <v>2769</v>
      </c>
      <c r="B2770" s="44" t="s">
        <v>1560</v>
      </c>
      <c r="C2770" s="44" t="s">
        <v>1842</v>
      </c>
      <c r="D2770" s="45">
        <v>3.8310185185185183E-3</v>
      </c>
      <c r="E2770" s="44"/>
      <c r="F2770" s="45">
        <f>Curso[[#This Row],[Tempo]]*$AG$4</f>
        <v>7.5976656064592326E-3</v>
      </c>
      <c r="G2770" s="46">
        <f t="shared" si="117"/>
        <v>18.896496139545377</v>
      </c>
      <c r="H2770" s="47">
        <f>_xlfn.XLOOKUP(Curso[[#This Row],[Tempo Progr Acum]],Controle[Tempo Esperado Acum],Controle[Data corrida],,1,1)</f>
        <v>44926</v>
      </c>
      <c r="I2770" s="44"/>
      <c r="J2770" s="48">
        <f ca="1">IF(Curso[[#This Row],[Data Prevista]]&gt;TODAY(),0,IF(Curso[[#This Row],[Data Prevista]]=TODAY(),3,2))</f>
        <v>0</v>
      </c>
      <c r="K2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0" s="53" t="str">
        <f>IF((Curso[[#This Row],[Estudado]]-7)&lt;$H$2,"",Curso[[#This Row],[Estudado]]-7)</f>
        <v/>
      </c>
      <c r="M2770" s="53" t="str">
        <f>IF((Curso[[#This Row],[Estudado]]-15)&lt;$H$2,"",Curso[[#This Row],[Estudado]]-15)</f>
        <v/>
      </c>
      <c r="N2770" s="53" t="str">
        <f>IF((Curso[[#This Row],[Estudado]]-30)&lt;$H$2,"",Curso[[#This Row],[Estudado]]-30)</f>
        <v/>
      </c>
      <c r="O2770" s="53" t="str">
        <f>IF((Curso[[#This Row],[Estudado]]-60)&lt;$H$2,"",Curso[[#This Row],[Estudado]]-60)</f>
        <v/>
      </c>
      <c r="P2770" s="53" t="str">
        <f>IF((Curso[[#This Row],[Estudado]]-120)&lt;$H$2,"",Curso[[#This Row],[Estudado]]-120)</f>
        <v/>
      </c>
      <c r="Q2770" s="48"/>
    </row>
    <row r="2771" spans="1:17" x14ac:dyDescent="0.25">
      <c r="A2771" s="44">
        <f t="shared" si="118"/>
        <v>2770</v>
      </c>
      <c r="B2771" s="44" t="s">
        <v>1560</v>
      </c>
      <c r="C2771" s="44" t="s">
        <v>1843</v>
      </c>
      <c r="D2771" s="45">
        <v>6.5509259259259262E-3</v>
      </c>
      <c r="E2771" s="44"/>
      <c r="F2771" s="45">
        <f>Curso[[#This Row],[Tempo]]*$AG$4</f>
        <v>1.2991778650320019E-2</v>
      </c>
      <c r="G2771" s="46">
        <f t="shared" si="117"/>
        <v>18.909487918195698</v>
      </c>
      <c r="H2771" s="47">
        <f>_xlfn.XLOOKUP(Curso[[#This Row],[Tempo Progr Acum]],Controle[Tempo Esperado Acum],Controle[Data corrida],,1,1)</f>
        <v>44926</v>
      </c>
      <c r="I2771" s="44"/>
      <c r="J2771" s="48">
        <f ca="1">IF(Curso[[#This Row],[Data Prevista]]&gt;TODAY(),0,IF(Curso[[#This Row],[Data Prevista]]=TODAY(),3,2))</f>
        <v>0</v>
      </c>
      <c r="K2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1" s="53" t="str">
        <f>IF((Curso[[#This Row],[Estudado]]-7)&lt;$H$2,"",Curso[[#This Row],[Estudado]]-7)</f>
        <v/>
      </c>
      <c r="M2771" s="53" t="str">
        <f>IF((Curso[[#This Row],[Estudado]]-15)&lt;$H$2,"",Curso[[#This Row],[Estudado]]-15)</f>
        <v/>
      </c>
      <c r="N2771" s="53" t="str">
        <f>IF((Curso[[#This Row],[Estudado]]-30)&lt;$H$2,"",Curso[[#This Row],[Estudado]]-30)</f>
        <v/>
      </c>
      <c r="O2771" s="53" t="str">
        <f>IF((Curso[[#This Row],[Estudado]]-60)&lt;$H$2,"",Curso[[#This Row],[Estudado]]-60)</f>
        <v/>
      </c>
      <c r="P2771" s="53" t="str">
        <f>IF((Curso[[#This Row],[Estudado]]-120)&lt;$H$2,"",Curso[[#This Row],[Estudado]]-120)</f>
        <v/>
      </c>
      <c r="Q2771" s="48"/>
    </row>
    <row r="2772" spans="1:17" x14ac:dyDescent="0.25">
      <c r="A2772" s="44">
        <f t="shared" si="118"/>
        <v>2771</v>
      </c>
      <c r="B2772" s="44" t="s">
        <v>1560</v>
      </c>
      <c r="C2772" s="44" t="s">
        <v>1844</v>
      </c>
      <c r="D2772" s="45">
        <v>2.1412037037037038E-3</v>
      </c>
      <c r="E2772" s="44"/>
      <c r="F2772" s="45">
        <f>Curso[[#This Row],[Tempo]]*$AG$4</f>
        <v>4.2464294175074265E-3</v>
      </c>
      <c r="G2772" s="46">
        <f t="shared" si="117"/>
        <v>18.913734347613204</v>
      </c>
      <c r="H2772" s="47">
        <f>_xlfn.XLOOKUP(Curso[[#This Row],[Tempo Progr Acum]],Controle[Tempo Esperado Acum],Controle[Data corrida],,1,1)</f>
        <v>44926</v>
      </c>
      <c r="I2772" s="44"/>
      <c r="J2772" s="48">
        <f ca="1">IF(Curso[[#This Row],[Data Prevista]]&gt;TODAY(),0,IF(Curso[[#This Row],[Data Prevista]]=TODAY(),3,2))</f>
        <v>0</v>
      </c>
      <c r="K2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2" s="53" t="str">
        <f>IF((Curso[[#This Row],[Estudado]]-7)&lt;$H$2,"",Curso[[#This Row],[Estudado]]-7)</f>
        <v/>
      </c>
      <c r="M2772" s="53" t="str">
        <f>IF((Curso[[#This Row],[Estudado]]-15)&lt;$H$2,"",Curso[[#This Row],[Estudado]]-15)</f>
        <v/>
      </c>
      <c r="N2772" s="53" t="str">
        <f>IF((Curso[[#This Row],[Estudado]]-30)&lt;$H$2,"",Curso[[#This Row],[Estudado]]-30)</f>
        <v/>
      </c>
      <c r="O2772" s="53" t="str">
        <f>IF((Curso[[#This Row],[Estudado]]-60)&lt;$H$2,"",Curso[[#This Row],[Estudado]]-60)</f>
        <v/>
      </c>
      <c r="P2772" s="53" t="str">
        <f>IF((Curso[[#This Row],[Estudado]]-120)&lt;$H$2,"",Curso[[#This Row],[Estudado]]-120)</f>
        <v/>
      </c>
      <c r="Q2772" s="48"/>
    </row>
    <row r="2773" spans="1:17" x14ac:dyDescent="0.25">
      <c r="A2773" s="44">
        <f t="shared" si="118"/>
        <v>2772</v>
      </c>
      <c r="B2773" s="44" t="s">
        <v>1560</v>
      </c>
      <c r="C2773" s="44" t="s">
        <v>1845</v>
      </c>
      <c r="D2773" s="45">
        <v>0</v>
      </c>
      <c r="E2773" s="44" t="s">
        <v>7</v>
      </c>
      <c r="F2773" s="45">
        <f>Curso[[#This Row],[Tempo]]*$AG$4</f>
        <v>0</v>
      </c>
      <c r="G2773" s="46">
        <f t="shared" si="117"/>
        <v>18.913734347613204</v>
      </c>
      <c r="H2773" s="47">
        <f>_xlfn.XLOOKUP(Curso[[#This Row],[Tempo Progr Acum]],Controle[Tempo Esperado Acum],Controle[Data corrida],,1,1)</f>
        <v>44926</v>
      </c>
      <c r="I2773" s="44"/>
      <c r="J2773" s="48">
        <f ca="1">IF(Curso[[#This Row],[Data Prevista]]&gt;TODAY(),0,IF(Curso[[#This Row],[Data Prevista]]=TODAY(),3,2))</f>
        <v>0</v>
      </c>
      <c r="K2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3" s="53" t="str">
        <f>IF((Curso[[#This Row],[Estudado]]-7)&lt;$H$2,"",Curso[[#This Row],[Estudado]]-7)</f>
        <v/>
      </c>
      <c r="M2773" s="53" t="str">
        <f>IF((Curso[[#This Row],[Estudado]]-15)&lt;$H$2,"",Curso[[#This Row],[Estudado]]-15)</f>
        <v/>
      </c>
      <c r="N2773" s="53" t="str">
        <f>IF((Curso[[#This Row],[Estudado]]-30)&lt;$H$2,"",Curso[[#This Row],[Estudado]]-30)</f>
        <v/>
      </c>
      <c r="O2773" s="53" t="str">
        <f>IF((Curso[[#This Row],[Estudado]]-60)&lt;$H$2,"",Curso[[#This Row],[Estudado]]-60)</f>
        <v/>
      </c>
      <c r="P2773" s="53" t="str">
        <f>IF((Curso[[#This Row],[Estudado]]-120)&lt;$H$2,"",Curso[[#This Row],[Estudado]]-120)</f>
        <v/>
      </c>
      <c r="Q2773" s="48"/>
    </row>
    <row r="2774" spans="1:17" x14ac:dyDescent="0.25">
      <c r="A2774" s="44">
        <f t="shared" si="118"/>
        <v>2773</v>
      </c>
      <c r="B2774" s="44" t="s">
        <v>1560</v>
      </c>
      <c r="C2774" s="44" t="s">
        <v>1782</v>
      </c>
      <c r="D2774" s="45">
        <v>0</v>
      </c>
      <c r="E2774" s="44" t="s">
        <v>7</v>
      </c>
      <c r="F2774" s="45">
        <f>Curso[[#This Row],[Tempo]]*$AG$4</f>
        <v>0</v>
      </c>
      <c r="G2774" s="46">
        <f t="shared" si="117"/>
        <v>18.913734347613204</v>
      </c>
      <c r="H2774" s="47">
        <f>_xlfn.XLOOKUP(Curso[[#This Row],[Tempo Progr Acum]],Controle[Tempo Esperado Acum],Controle[Data corrida],,1,1)</f>
        <v>44926</v>
      </c>
      <c r="I2774" s="44"/>
      <c r="J2774" s="48">
        <f ca="1">IF(Curso[[#This Row],[Data Prevista]]&gt;TODAY(),0,IF(Curso[[#This Row],[Data Prevista]]=TODAY(),3,2))</f>
        <v>0</v>
      </c>
      <c r="K2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4" s="53" t="str">
        <f>IF((Curso[[#This Row],[Estudado]]-7)&lt;$H$2,"",Curso[[#This Row],[Estudado]]-7)</f>
        <v/>
      </c>
      <c r="M2774" s="53" t="str">
        <f>IF((Curso[[#This Row],[Estudado]]-15)&lt;$H$2,"",Curso[[#This Row],[Estudado]]-15)</f>
        <v/>
      </c>
      <c r="N2774" s="53" t="str">
        <f>IF((Curso[[#This Row],[Estudado]]-30)&lt;$H$2,"",Curso[[#This Row],[Estudado]]-30)</f>
        <v/>
      </c>
      <c r="O2774" s="53" t="str">
        <f>IF((Curso[[#This Row],[Estudado]]-60)&lt;$H$2,"",Curso[[#This Row],[Estudado]]-60)</f>
        <v/>
      </c>
      <c r="P2774" s="53" t="str">
        <f>IF((Curso[[#This Row],[Estudado]]-120)&lt;$H$2,"",Curso[[#This Row],[Estudado]]-120)</f>
        <v/>
      </c>
      <c r="Q2774" s="48"/>
    </row>
    <row r="2775" spans="1:17" x14ac:dyDescent="0.25">
      <c r="A2775" s="44">
        <f t="shared" si="118"/>
        <v>2774</v>
      </c>
      <c r="B2775" s="44" t="s">
        <v>1560</v>
      </c>
      <c r="C2775" s="44" t="s">
        <v>1846</v>
      </c>
      <c r="D2775" s="45">
        <v>5.4745370370370373E-3</v>
      </c>
      <c r="E2775" s="44"/>
      <c r="F2775" s="45">
        <f>Curso[[#This Row],[Tempo]]*$AG$4</f>
        <v>1.0857087105302771E-2</v>
      </c>
      <c r="G2775" s="46">
        <f t="shared" si="117"/>
        <v>18.924591434718508</v>
      </c>
      <c r="H2775" s="47">
        <f>_xlfn.XLOOKUP(Curso[[#This Row],[Tempo Progr Acum]],Controle[Tempo Esperado Acum],Controle[Data corrida],,1,1)</f>
        <v>44926</v>
      </c>
      <c r="I2775" s="44"/>
      <c r="J2775" s="48">
        <f ca="1">IF(Curso[[#This Row],[Data Prevista]]&gt;TODAY(),0,IF(Curso[[#This Row],[Data Prevista]]=TODAY(),3,2))</f>
        <v>0</v>
      </c>
      <c r="K2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5" s="53" t="str">
        <f>IF((Curso[[#This Row],[Estudado]]-7)&lt;$H$2,"",Curso[[#This Row],[Estudado]]-7)</f>
        <v/>
      </c>
      <c r="M2775" s="53" t="str">
        <f>IF((Curso[[#This Row],[Estudado]]-15)&lt;$H$2,"",Curso[[#This Row],[Estudado]]-15)</f>
        <v/>
      </c>
      <c r="N2775" s="53" t="str">
        <f>IF((Curso[[#This Row],[Estudado]]-30)&lt;$H$2,"",Curso[[#This Row],[Estudado]]-30)</f>
        <v/>
      </c>
      <c r="O2775" s="53" t="str">
        <f>IF((Curso[[#This Row],[Estudado]]-60)&lt;$H$2,"",Curso[[#This Row],[Estudado]]-60)</f>
        <v/>
      </c>
      <c r="P2775" s="53" t="str">
        <f>IF((Curso[[#This Row],[Estudado]]-120)&lt;$H$2,"",Curso[[#This Row],[Estudado]]-120)</f>
        <v/>
      </c>
      <c r="Q2775" s="48"/>
    </row>
    <row r="2776" spans="1:17" x14ac:dyDescent="0.25">
      <c r="A2776" s="44">
        <f t="shared" si="118"/>
        <v>2775</v>
      </c>
      <c r="B2776" s="44" t="s">
        <v>1560</v>
      </c>
      <c r="C2776" s="44" t="s">
        <v>1847</v>
      </c>
      <c r="D2776" s="45">
        <v>2.5115740740740741E-3</v>
      </c>
      <c r="E2776" s="44"/>
      <c r="F2776" s="45">
        <f>Curso[[#This Row],[Tempo]]*$AG$4</f>
        <v>4.9809469383735759E-3</v>
      </c>
      <c r="G2776" s="46">
        <f t="shared" si="117"/>
        <v>18.929572381656882</v>
      </c>
      <c r="H2776" s="47">
        <f>_xlfn.XLOOKUP(Curso[[#This Row],[Tempo Progr Acum]],Controle[Tempo Esperado Acum],Controle[Data corrida],,1,1)</f>
        <v>44926</v>
      </c>
      <c r="I2776" s="44"/>
      <c r="J2776" s="48">
        <f ca="1">IF(Curso[[#This Row],[Data Prevista]]&gt;TODAY(),0,IF(Curso[[#This Row],[Data Prevista]]=TODAY(),3,2))</f>
        <v>0</v>
      </c>
      <c r="K2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6" s="53" t="str">
        <f>IF((Curso[[#This Row],[Estudado]]-7)&lt;$H$2,"",Curso[[#This Row],[Estudado]]-7)</f>
        <v/>
      </c>
      <c r="M2776" s="53" t="str">
        <f>IF((Curso[[#This Row],[Estudado]]-15)&lt;$H$2,"",Curso[[#This Row],[Estudado]]-15)</f>
        <v/>
      </c>
      <c r="N2776" s="53" t="str">
        <f>IF((Curso[[#This Row],[Estudado]]-30)&lt;$H$2,"",Curso[[#This Row],[Estudado]]-30)</f>
        <v/>
      </c>
      <c r="O2776" s="53" t="str">
        <f>IF((Curso[[#This Row],[Estudado]]-60)&lt;$H$2,"",Curso[[#This Row],[Estudado]]-60)</f>
        <v/>
      </c>
      <c r="P2776" s="53" t="str">
        <f>IF((Curso[[#This Row],[Estudado]]-120)&lt;$H$2,"",Curso[[#This Row],[Estudado]]-120)</f>
        <v/>
      </c>
      <c r="Q2776" s="48"/>
    </row>
    <row r="2777" spans="1:17" x14ac:dyDescent="0.25">
      <c r="A2777" s="44">
        <f t="shared" si="118"/>
        <v>2776</v>
      </c>
      <c r="B2777" s="44" t="s">
        <v>1560</v>
      </c>
      <c r="C2777" s="44" t="s">
        <v>1848</v>
      </c>
      <c r="D2777" s="45">
        <v>2.2222222222222222E-3</v>
      </c>
      <c r="E2777" s="44"/>
      <c r="F2777" s="45">
        <f>Curso[[#This Row],[Tempo]]*$AG$4</f>
        <v>4.4071051251968968E-3</v>
      </c>
      <c r="G2777" s="46">
        <f t="shared" si="117"/>
        <v>18.933979486782079</v>
      </c>
      <c r="H2777" s="47">
        <f>_xlfn.XLOOKUP(Curso[[#This Row],[Tempo Progr Acum]],Controle[Tempo Esperado Acum],Controle[Data corrida],,1,1)</f>
        <v>44926</v>
      </c>
      <c r="I2777" s="44"/>
      <c r="J2777" s="48">
        <f ca="1">IF(Curso[[#This Row],[Data Prevista]]&gt;TODAY(),0,IF(Curso[[#This Row],[Data Prevista]]=TODAY(),3,2))</f>
        <v>0</v>
      </c>
      <c r="K2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7" s="53" t="str">
        <f>IF((Curso[[#This Row],[Estudado]]-7)&lt;$H$2,"",Curso[[#This Row],[Estudado]]-7)</f>
        <v/>
      </c>
      <c r="M2777" s="53" t="str">
        <f>IF((Curso[[#This Row],[Estudado]]-15)&lt;$H$2,"",Curso[[#This Row],[Estudado]]-15)</f>
        <v/>
      </c>
      <c r="N2777" s="53" t="str">
        <f>IF((Curso[[#This Row],[Estudado]]-30)&lt;$H$2,"",Curso[[#This Row],[Estudado]]-30)</f>
        <v/>
      </c>
      <c r="O2777" s="53" t="str">
        <f>IF((Curso[[#This Row],[Estudado]]-60)&lt;$H$2,"",Curso[[#This Row],[Estudado]]-60)</f>
        <v/>
      </c>
      <c r="P2777" s="53" t="str">
        <f>IF((Curso[[#This Row],[Estudado]]-120)&lt;$H$2,"",Curso[[#This Row],[Estudado]]-120)</f>
        <v/>
      </c>
      <c r="Q2777" s="48"/>
    </row>
    <row r="2778" spans="1:17" x14ac:dyDescent="0.25">
      <c r="A2778" s="44">
        <f t="shared" si="118"/>
        <v>2777</v>
      </c>
      <c r="B2778" s="44" t="s">
        <v>1560</v>
      </c>
      <c r="C2778" s="44" t="s">
        <v>1849</v>
      </c>
      <c r="D2778" s="45">
        <v>3.1018518518518522E-3</v>
      </c>
      <c r="E2778" s="44"/>
      <c r="F2778" s="45">
        <f>Curso[[#This Row],[Tempo]]*$AG$4</f>
        <v>6.1515842372540019E-3</v>
      </c>
      <c r="G2778" s="46">
        <f t="shared" si="117"/>
        <v>18.940131071019334</v>
      </c>
      <c r="H2778" s="47">
        <f>_xlfn.XLOOKUP(Curso[[#This Row],[Tempo Progr Acum]],Controle[Tempo Esperado Acum],Controle[Data corrida],,1,1)</f>
        <v>44926</v>
      </c>
      <c r="I2778" s="44"/>
      <c r="J2778" s="48">
        <f ca="1">IF(Curso[[#This Row],[Data Prevista]]&gt;TODAY(),0,IF(Curso[[#This Row],[Data Prevista]]=TODAY(),3,2))</f>
        <v>0</v>
      </c>
      <c r="K2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8" s="53" t="str">
        <f>IF((Curso[[#This Row],[Estudado]]-7)&lt;$H$2,"",Curso[[#This Row],[Estudado]]-7)</f>
        <v/>
      </c>
      <c r="M2778" s="53" t="str">
        <f>IF((Curso[[#This Row],[Estudado]]-15)&lt;$H$2,"",Curso[[#This Row],[Estudado]]-15)</f>
        <v/>
      </c>
      <c r="N2778" s="53" t="str">
        <f>IF((Curso[[#This Row],[Estudado]]-30)&lt;$H$2,"",Curso[[#This Row],[Estudado]]-30)</f>
        <v/>
      </c>
      <c r="O2778" s="53" t="str">
        <f>IF((Curso[[#This Row],[Estudado]]-60)&lt;$H$2,"",Curso[[#This Row],[Estudado]]-60)</f>
        <v/>
      </c>
      <c r="P2778" s="53" t="str">
        <f>IF((Curso[[#This Row],[Estudado]]-120)&lt;$H$2,"",Curso[[#This Row],[Estudado]]-120)</f>
        <v/>
      </c>
      <c r="Q2778" s="48"/>
    </row>
    <row r="2779" spans="1:17" x14ac:dyDescent="0.25">
      <c r="A2779" s="44">
        <f t="shared" si="118"/>
        <v>2778</v>
      </c>
      <c r="B2779" s="44" t="s">
        <v>1560</v>
      </c>
      <c r="C2779" s="44" t="s">
        <v>1850</v>
      </c>
      <c r="D2779" s="45">
        <v>1.6782407407407406E-3</v>
      </c>
      <c r="E2779" s="44"/>
      <c r="F2779" s="45">
        <f>Curso[[#This Row],[Tempo]]*$AG$4</f>
        <v>3.3282825164247395E-3</v>
      </c>
      <c r="G2779" s="46">
        <f t="shared" si="117"/>
        <v>18.943459353535758</v>
      </c>
      <c r="H2779" s="47">
        <f>_xlfn.XLOOKUP(Curso[[#This Row],[Tempo Progr Acum]],Controle[Tempo Esperado Acum],Controle[Data corrida],,1,1)</f>
        <v>44926</v>
      </c>
      <c r="I2779" s="44"/>
      <c r="J2779" s="48">
        <f ca="1">IF(Curso[[#This Row],[Data Prevista]]&gt;TODAY(),0,IF(Curso[[#This Row],[Data Prevista]]=TODAY(),3,2))</f>
        <v>0</v>
      </c>
      <c r="K2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9" s="53" t="str">
        <f>IF((Curso[[#This Row],[Estudado]]-7)&lt;$H$2,"",Curso[[#This Row],[Estudado]]-7)</f>
        <v/>
      </c>
      <c r="M2779" s="53" t="str">
        <f>IF((Curso[[#This Row],[Estudado]]-15)&lt;$H$2,"",Curso[[#This Row],[Estudado]]-15)</f>
        <v/>
      </c>
      <c r="N2779" s="53" t="str">
        <f>IF((Curso[[#This Row],[Estudado]]-30)&lt;$H$2,"",Curso[[#This Row],[Estudado]]-30)</f>
        <v/>
      </c>
      <c r="O2779" s="53" t="str">
        <f>IF((Curso[[#This Row],[Estudado]]-60)&lt;$H$2,"",Curso[[#This Row],[Estudado]]-60)</f>
        <v/>
      </c>
      <c r="P2779" s="53" t="str">
        <f>IF((Curso[[#This Row],[Estudado]]-120)&lt;$H$2,"",Curso[[#This Row],[Estudado]]-120)</f>
        <v/>
      </c>
      <c r="Q2779" s="48"/>
    </row>
    <row r="2780" spans="1:17" x14ac:dyDescent="0.25">
      <c r="A2780" s="44">
        <f t="shared" si="118"/>
        <v>2779</v>
      </c>
      <c r="B2780" s="44" t="s">
        <v>1560</v>
      </c>
      <c r="C2780" s="44" t="s">
        <v>1851</v>
      </c>
      <c r="D2780" s="45">
        <v>2.4305555555555556E-3</v>
      </c>
      <c r="E2780" s="44"/>
      <c r="F2780" s="45">
        <f>Curso[[#This Row],[Tempo]]*$AG$4</f>
        <v>4.8202712306841056E-3</v>
      </c>
      <c r="G2780" s="46">
        <f t="shared" si="117"/>
        <v>18.948279624766442</v>
      </c>
      <c r="H2780" s="47">
        <f>_xlfn.XLOOKUP(Curso[[#This Row],[Tempo Progr Acum]],Controle[Tempo Esperado Acum],Controle[Data corrida],,1,1)</f>
        <v>44926</v>
      </c>
      <c r="I2780" s="44"/>
      <c r="J2780" s="48">
        <f ca="1">IF(Curso[[#This Row],[Data Prevista]]&gt;TODAY(),0,IF(Curso[[#This Row],[Data Prevista]]=TODAY(),3,2))</f>
        <v>0</v>
      </c>
      <c r="K2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0" s="53" t="str">
        <f>IF((Curso[[#This Row],[Estudado]]-7)&lt;$H$2,"",Curso[[#This Row],[Estudado]]-7)</f>
        <v/>
      </c>
      <c r="M2780" s="53" t="str">
        <f>IF((Curso[[#This Row],[Estudado]]-15)&lt;$H$2,"",Curso[[#This Row],[Estudado]]-15)</f>
        <v/>
      </c>
      <c r="N2780" s="53" t="str">
        <f>IF((Curso[[#This Row],[Estudado]]-30)&lt;$H$2,"",Curso[[#This Row],[Estudado]]-30)</f>
        <v/>
      </c>
      <c r="O2780" s="53" t="str">
        <f>IF((Curso[[#This Row],[Estudado]]-60)&lt;$H$2,"",Curso[[#This Row],[Estudado]]-60)</f>
        <v/>
      </c>
      <c r="P2780" s="53" t="str">
        <f>IF((Curso[[#This Row],[Estudado]]-120)&lt;$H$2,"",Curso[[#This Row],[Estudado]]-120)</f>
        <v/>
      </c>
      <c r="Q2780" s="48"/>
    </row>
    <row r="2781" spans="1:17" x14ac:dyDescent="0.25">
      <c r="A2781" s="44">
        <f t="shared" si="118"/>
        <v>2780</v>
      </c>
      <c r="B2781" s="44" t="s">
        <v>1560</v>
      </c>
      <c r="C2781" s="44" t="s">
        <v>1852</v>
      </c>
      <c r="D2781" s="45">
        <v>1.8055555555555557E-3</v>
      </c>
      <c r="E2781" s="44"/>
      <c r="F2781" s="45">
        <f>Curso[[#This Row],[Tempo]]*$AG$4</f>
        <v>3.5807729142224788E-3</v>
      </c>
      <c r="G2781" s="46">
        <f t="shared" si="117"/>
        <v>18.951860397680665</v>
      </c>
      <c r="H2781" s="47">
        <f>_xlfn.XLOOKUP(Curso[[#This Row],[Tempo Progr Acum]],Controle[Tempo Esperado Acum],Controle[Data corrida],,1,1)</f>
        <v>44926</v>
      </c>
      <c r="I2781" s="44"/>
      <c r="J2781" s="48">
        <f ca="1">IF(Curso[[#This Row],[Data Prevista]]&gt;TODAY(),0,IF(Curso[[#This Row],[Data Prevista]]=TODAY(),3,2))</f>
        <v>0</v>
      </c>
      <c r="K2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1" s="53" t="str">
        <f>IF((Curso[[#This Row],[Estudado]]-7)&lt;$H$2,"",Curso[[#This Row],[Estudado]]-7)</f>
        <v/>
      </c>
      <c r="M2781" s="53" t="str">
        <f>IF((Curso[[#This Row],[Estudado]]-15)&lt;$H$2,"",Curso[[#This Row],[Estudado]]-15)</f>
        <v/>
      </c>
      <c r="N2781" s="53" t="str">
        <f>IF((Curso[[#This Row],[Estudado]]-30)&lt;$H$2,"",Curso[[#This Row],[Estudado]]-30)</f>
        <v/>
      </c>
      <c r="O2781" s="53" t="str">
        <f>IF((Curso[[#This Row],[Estudado]]-60)&lt;$H$2,"",Curso[[#This Row],[Estudado]]-60)</f>
        <v/>
      </c>
      <c r="P2781" s="53" t="str">
        <f>IF((Curso[[#This Row],[Estudado]]-120)&lt;$H$2,"",Curso[[#This Row],[Estudado]]-120)</f>
        <v/>
      </c>
      <c r="Q2781" s="48"/>
    </row>
    <row r="2782" spans="1:17" x14ac:dyDescent="0.25">
      <c r="A2782" s="44">
        <f t="shared" si="118"/>
        <v>2781</v>
      </c>
      <c r="B2782" s="44" t="s">
        <v>1560</v>
      </c>
      <c r="C2782" s="44" t="s">
        <v>1853</v>
      </c>
      <c r="D2782" s="45">
        <v>8.449074074074075E-4</v>
      </c>
      <c r="E2782" s="44"/>
      <c r="F2782" s="45">
        <f>Curso[[#This Row],[Tempo]]*$AG$4</f>
        <v>1.6756180944759035E-3</v>
      </c>
      <c r="G2782" s="46">
        <f t="shared" si="117"/>
        <v>18.953536015775143</v>
      </c>
      <c r="H2782" s="47">
        <f>_xlfn.XLOOKUP(Curso[[#This Row],[Tempo Progr Acum]],Controle[Tempo Esperado Acum],Controle[Data corrida],,1,1)</f>
        <v>44926</v>
      </c>
      <c r="I2782" s="44"/>
      <c r="J2782" s="48">
        <f ca="1">IF(Curso[[#This Row],[Data Prevista]]&gt;TODAY(),0,IF(Curso[[#This Row],[Data Prevista]]=TODAY(),3,2))</f>
        <v>0</v>
      </c>
      <c r="K2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2" s="53" t="str">
        <f>IF((Curso[[#This Row],[Estudado]]-7)&lt;$H$2,"",Curso[[#This Row],[Estudado]]-7)</f>
        <v/>
      </c>
      <c r="M2782" s="53" t="str">
        <f>IF((Curso[[#This Row],[Estudado]]-15)&lt;$H$2,"",Curso[[#This Row],[Estudado]]-15)</f>
        <v/>
      </c>
      <c r="N2782" s="53" t="str">
        <f>IF((Curso[[#This Row],[Estudado]]-30)&lt;$H$2,"",Curso[[#This Row],[Estudado]]-30)</f>
        <v/>
      </c>
      <c r="O2782" s="53" t="str">
        <f>IF((Curso[[#This Row],[Estudado]]-60)&lt;$H$2,"",Curso[[#This Row],[Estudado]]-60)</f>
        <v/>
      </c>
      <c r="P2782" s="53" t="str">
        <f>IF((Curso[[#This Row],[Estudado]]-120)&lt;$H$2,"",Curso[[#This Row],[Estudado]]-120)</f>
        <v/>
      </c>
      <c r="Q2782" s="48"/>
    </row>
    <row r="2783" spans="1:17" x14ac:dyDescent="0.25">
      <c r="A2783" s="44">
        <f t="shared" si="118"/>
        <v>2782</v>
      </c>
      <c r="B2783" s="44" t="s">
        <v>1560</v>
      </c>
      <c r="C2783" s="44" t="s">
        <v>1854</v>
      </c>
      <c r="D2783" s="45">
        <v>2.4189814814814816E-3</v>
      </c>
      <c r="E2783" s="44"/>
      <c r="F2783" s="45">
        <f>Curso[[#This Row],[Tempo]]*$AG$4</f>
        <v>4.7973175581570385E-3</v>
      </c>
      <c r="G2783" s="46">
        <f t="shared" si="117"/>
        <v>18.9583333333333</v>
      </c>
      <c r="H2783" s="47">
        <f>_xlfn.XLOOKUP(Curso[[#This Row],[Tempo Progr Acum]],Controle[Tempo Esperado Acum],Controle[Data corrida],,1,1)</f>
        <v>44926</v>
      </c>
      <c r="I2783" s="44"/>
      <c r="J2783" s="48">
        <f ca="1">IF(Curso[[#This Row],[Data Prevista]]&gt;TODAY(),0,IF(Curso[[#This Row],[Data Prevista]]=TODAY(),3,2))</f>
        <v>0</v>
      </c>
      <c r="K2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3" s="53" t="str">
        <f>IF((Curso[[#This Row],[Estudado]]-7)&lt;$H$2,"",Curso[[#This Row],[Estudado]]-7)</f>
        <v/>
      </c>
      <c r="M2783" s="53" t="str">
        <f>IF((Curso[[#This Row],[Estudado]]-15)&lt;$H$2,"",Curso[[#This Row],[Estudado]]-15)</f>
        <v/>
      </c>
      <c r="N2783" s="53" t="str">
        <f>IF((Curso[[#This Row],[Estudado]]-30)&lt;$H$2,"",Curso[[#This Row],[Estudado]]-30)</f>
        <v/>
      </c>
      <c r="O2783" s="53" t="str">
        <f>IF((Curso[[#This Row],[Estudado]]-60)&lt;$H$2,"",Curso[[#This Row],[Estudado]]-60)</f>
        <v/>
      </c>
      <c r="P2783" s="53" t="str">
        <f>IF((Curso[[#This Row],[Estudado]]-120)&lt;$H$2,"",Curso[[#This Row],[Estudado]]-120)</f>
        <v/>
      </c>
      <c r="Q2783" s="48"/>
    </row>
    <row r="2784" spans="1:17" x14ac:dyDescent="0.25">
      <c r="A2784" s="44">
        <f t="shared" si="118"/>
        <v>2783</v>
      </c>
      <c r="B2784" s="44" t="s">
        <v>1560</v>
      </c>
      <c r="C2784" s="44" t="s">
        <v>1782</v>
      </c>
      <c r="D2784" s="45">
        <v>0</v>
      </c>
      <c r="E2784" s="44" t="s">
        <v>7</v>
      </c>
      <c r="F2784" s="45">
        <f>Curso[[#This Row],[Tempo]]*$AG$4</f>
        <v>0</v>
      </c>
      <c r="G2784" s="46">
        <f t="shared" si="117"/>
        <v>18.9583333333333</v>
      </c>
      <c r="H2784" s="47">
        <f>_xlfn.XLOOKUP(Curso[[#This Row],[Tempo Progr Acum]],Controle[Tempo Esperado Acum],Controle[Data corrida],,1,1)</f>
        <v>44926</v>
      </c>
      <c r="I2784" s="44"/>
      <c r="J2784" s="48">
        <f ca="1">IF(Curso[[#This Row],[Data Prevista]]&gt;TODAY(),0,IF(Curso[[#This Row],[Data Prevista]]=TODAY(),3,2))</f>
        <v>0</v>
      </c>
      <c r="K2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4" s="53" t="str">
        <f>IF((Curso[[#This Row],[Estudado]]-7)&lt;$H$2,"",Curso[[#This Row],[Estudado]]-7)</f>
        <v/>
      </c>
      <c r="M2784" s="53" t="str">
        <f>IF((Curso[[#This Row],[Estudado]]-15)&lt;$H$2,"",Curso[[#This Row],[Estudado]]-15)</f>
        <v/>
      </c>
      <c r="N2784" s="53" t="str">
        <f>IF((Curso[[#This Row],[Estudado]]-30)&lt;$H$2,"",Curso[[#This Row],[Estudado]]-30)</f>
        <v/>
      </c>
      <c r="O2784" s="53" t="str">
        <f>IF((Curso[[#This Row],[Estudado]]-60)&lt;$H$2,"",Curso[[#This Row],[Estudado]]-60)</f>
        <v/>
      </c>
      <c r="P2784" s="53" t="str">
        <f>IF((Curso[[#This Row],[Estudado]]-120)&lt;$H$2,"",Curso[[#This Row],[Estudado]]-120)</f>
        <v/>
      </c>
      <c r="Q2784" s="48"/>
    </row>
    <row r="2785" spans="1:17" x14ac:dyDescent="0.25">
      <c r="A2785" s="44">
        <f t="shared" si="118"/>
        <v>2784</v>
      </c>
      <c r="B2785" s="44" t="s">
        <v>1560</v>
      </c>
      <c r="C2785" s="44" t="s">
        <v>1855</v>
      </c>
      <c r="D2785" s="45">
        <v>0</v>
      </c>
      <c r="E2785" s="44" t="s">
        <v>7</v>
      </c>
      <c r="F2785" s="45">
        <f>Curso[[#This Row],[Tempo]]*$AG$4</f>
        <v>0</v>
      </c>
      <c r="G2785" s="46">
        <f t="shared" si="117"/>
        <v>18.9583333333333</v>
      </c>
      <c r="H2785" s="47">
        <f>_xlfn.XLOOKUP(Curso[[#This Row],[Tempo Progr Acum]],Controle[Tempo Esperado Acum],Controle[Data corrida],,1,1)</f>
        <v>44926</v>
      </c>
      <c r="I2785" s="44"/>
      <c r="J2785" s="48">
        <f ca="1">IF(Curso[[#This Row],[Data Prevista]]&gt;TODAY(),0,IF(Curso[[#This Row],[Data Prevista]]=TODAY(),3,2))</f>
        <v>0</v>
      </c>
      <c r="K2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5" s="53" t="str">
        <f>IF((Curso[[#This Row],[Estudado]]-7)&lt;$H$2,"",Curso[[#This Row],[Estudado]]-7)</f>
        <v/>
      </c>
      <c r="M2785" s="53" t="str">
        <f>IF((Curso[[#This Row],[Estudado]]-15)&lt;$H$2,"",Curso[[#This Row],[Estudado]]-15)</f>
        <v/>
      </c>
      <c r="N2785" s="53" t="str">
        <f>IF((Curso[[#This Row],[Estudado]]-30)&lt;$H$2,"",Curso[[#This Row],[Estudado]]-30)</f>
        <v/>
      </c>
      <c r="O2785" s="53" t="str">
        <f>IF((Curso[[#This Row],[Estudado]]-60)&lt;$H$2,"",Curso[[#This Row],[Estudado]]-60)</f>
        <v/>
      </c>
      <c r="P2785" s="53" t="str">
        <f>IF((Curso[[#This Row],[Estudado]]-120)&lt;$H$2,"",Curso[[#This Row],[Estudado]]-120)</f>
        <v/>
      </c>
      <c r="Q2785" s="48"/>
    </row>
    <row r="2786" spans="1:17" x14ac:dyDescent="0.25">
      <c r="A2786" s="44">
        <f t="shared" si="118"/>
        <v>2785</v>
      </c>
      <c r="B2786" s="44" t="s">
        <v>1560</v>
      </c>
      <c r="C2786" s="44" t="s">
        <v>1856</v>
      </c>
      <c r="D2786" s="45">
        <v>0</v>
      </c>
      <c r="E2786" s="44" t="s">
        <v>7</v>
      </c>
      <c r="F2786" s="45">
        <f>Curso[[#This Row],[Tempo]]*$AG$4</f>
        <v>0</v>
      </c>
      <c r="G2786" s="46">
        <f t="shared" si="117"/>
        <v>18.9583333333333</v>
      </c>
      <c r="H2786" s="47">
        <f>_xlfn.XLOOKUP(Curso[[#This Row],[Tempo Progr Acum]],Controle[Tempo Esperado Acum],Controle[Data corrida],,1,1)</f>
        <v>44926</v>
      </c>
      <c r="I2786" s="44"/>
      <c r="J2786" s="48">
        <f ca="1">IF(Curso[[#This Row],[Data Prevista]]&gt;TODAY(),0,IF(Curso[[#This Row],[Data Prevista]]=TODAY(),3,2))</f>
        <v>0</v>
      </c>
      <c r="K2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6" s="53" t="str">
        <f>IF((Curso[[#This Row],[Estudado]]-7)&lt;$H$2,"",Curso[[#This Row],[Estudado]]-7)</f>
        <v/>
      </c>
      <c r="M2786" s="53" t="str">
        <f>IF((Curso[[#This Row],[Estudado]]-15)&lt;$H$2,"",Curso[[#This Row],[Estudado]]-15)</f>
        <v/>
      </c>
      <c r="N2786" s="53" t="str">
        <f>IF((Curso[[#This Row],[Estudado]]-30)&lt;$H$2,"",Curso[[#This Row],[Estudado]]-30)</f>
        <v/>
      </c>
      <c r="O2786" s="53" t="str">
        <f>IF((Curso[[#This Row],[Estudado]]-60)&lt;$H$2,"",Curso[[#This Row],[Estudado]]-60)</f>
        <v/>
      </c>
      <c r="P2786" s="53" t="str">
        <f>IF((Curso[[#This Row],[Estudado]]-120)&lt;$H$2,"",Curso[[#This Row],[Estudado]]-120)</f>
        <v/>
      </c>
      <c r="Q2786" s="48"/>
    </row>
    <row r="2787" spans="1:17" x14ac:dyDescent="0.25">
      <c r="A2787" s="44">
        <f t="shared" si="118"/>
        <v>2786</v>
      </c>
      <c r="B2787" s="44" t="s">
        <v>1560</v>
      </c>
      <c r="C2787" s="44" t="s">
        <v>490</v>
      </c>
      <c r="D2787" s="45">
        <v>0</v>
      </c>
      <c r="E2787" s="44" t="s">
        <v>7</v>
      </c>
      <c r="F2787" s="45">
        <f>Curso[[#This Row],[Tempo]]*$AG$4</f>
        <v>0</v>
      </c>
      <c r="G2787" s="46">
        <f t="shared" si="117"/>
        <v>18.9583333333333</v>
      </c>
      <c r="H2787" s="47">
        <f>_xlfn.XLOOKUP(Curso[[#This Row],[Tempo Progr Acum]],Controle[Tempo Esperado Acum],Controle[Data corrida],,1,1)</f>
        <v>44926</v>
      </c>
      <c r="I2787" s="44"/>
      <c r="J2787" s="48">
        <f ca="1">IF(Curso[[#This Row],[Data Prevista]]&gt;TODAY(),0,IF(Curso[[#This Row],[Data Prevista]]=TODAY(),3,2))</f>
        <v>0</v>
      </c>
      <c r="K2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7" s="53" t="str">
        <f>IF((Curso[[#This Row],[Estudado]]-7)&lt;$H$2,"",Curso[[#This Row],[Estudado]]-7)</f>
        <v/>
      </c>
      <c r="M2787" s="53" t="str">
        <f>IF((Curso[[#This Row],[Estudado]]-15)&lt;$H$2,"",Curso[[#This Row],[Estudado]]-15)</f>
        <v/>
      </c>
      <c r="N2787" s="53" t="str">
        <f>IF((Curso[[#This Row],[Estudado]]-30)&lt;$H$2,"",Curso[[#This Row],[Estudado]]-30)</f>
        <v/>
      </c>
      <c r="O2787" s="53" t="str">
        <f>IF((Curso[[#This Row],[Estudado]]-60)&lt;$H$2,"",Curso[[#This Row],[Estudado]]-60)</f>
        <v/>
      </c>
      <c r="P2787" s="53" t="str">
        <f>IF((Curso[[#This Row],[Estudado]]-120)&lt;$H$2,"",Curso[[#This Row],[Estudado]]-120)</f>
        <v/>
      </c>
      <c r="Q2787" s="48"/>
    </row>
    <row r="2788" spans="1:17" x14ac:dyDescent="0.25">
      <c r="A2788" s="44">
        <f t="shared" si="118"/>
        <v>2787</v>
      </c>
      <c r="B2788" s="44" t="s">
        <v>1560</v>
      </c>
      <c r="C2788" s="44" t="s">
        <v>489</v>
      </c>
      <c r="D2788" s="45">
        <v>0</v>
      </c>
      <c r="E2788" s="44" t="s">
        <v>7</v>
      </c>
      <c r="F2788" s="45">
        <f>Curso[[#This Row],[Tempo]]*$AG$4</f>
        <v>0</v>
      </c>
      <c r="G2788" s="46">
        <f t="shared" si="117"/>
        <v>18.9583333333333</v>
      </c>
      <c r="H2788" s="47">
        <f>_xlfn.XLOOKUP(Curso[[#This Row],[Tempo Progr Acum]],Controle[Tempo Esperado Acum],Controle[Data corrida],,1,1)</f>
        <v>44926</v>
      </c>
      <c r="I2788" s="44"/>
      <c r="J2788" s="48">
        <f ca="1">IF(Curso[[#This Row],[Data Prevista]]&gt;TODAY(),0,IF(Curso[[#This Row],[Data Prevista]]=TODAY(),3,2))</f>
        <v>0</v>
      </c>
      <c r="K2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8" s="53" t="str">
        <f>IF((Curso[[#This Row],[Estudado]]-7)&lt;$H$2,"",Curso[[#This Row],[Estudado]]-7)</f>
        <v/>
      </c>
      <c r="M2788" s="53" t="str">
        <f>IF((Curso[[#This Row],[Estudado]]-15)&lt;$H$2,"",Curso[[#This Row],[Estudado]]-15)</f>
        <v/>
      </c>
      <c r="N2788" s="53" t="str">
        <f>IF((Curso[[#This Row],[Estudado]]-30)&lt;$H$2,"",Curso[[#This Row],[Estudado]]-30)</f>
        <v/>
      </c>
      <c r="O2788" s="53" t="str">
        <f>IF((Curso[[#This Row],[Estudado]]-60)&lt;$H$2,"",Curso[[#This Row],[Estudado]]-60)</f>
        <v/>
      </c>
      <c r="P2788" s="53" t="str">
        <f>IF((Curso[[#This Row],[Estudado]]-120)&lt;$H$2,"",Curso[[#This Row],[Estudado]]-120)</f>
        <v/>
      </c>
      <c r="Q2788" s="48"/>
    </row>
    <row r="2789" spans="1:17" x14ac:dyDescent="0.25">
      <c r="A2789" s="44">
        <f t="shared" si="118"/>
        <v>2788</v>
      </c>
      <c r="B2789" s="44" t="s">
        <v>1560</v>
      </c>
      <c r="C2789" s="44" t="s">
        <v>1857</v>
      </c>
      <c r="D2789" s="45">
        <v>0</v>
      </c>
      <c r="E2789" s="44" t="s">
        <v>7</v>
      </c>
      <c r="F2789" s="45">
        <f>Curso[[#This Row],[Tempo]]*$AG$4</f>
        <v>0</v>
      </c>
      <c r="G2789" s="46">
        <f t="shared" si="117"/>
        <v>18.9583333333333</v>
      </c>
      <c r="H2789" s="47">
        <f>_xlfn.XLOOKUP(Curso[[#This Row],[Tempo Progr Acum]],Controle[Tempo Esperado Acum],Controle[Data corrida],,1,1)</f>
        <v>44926</v>
      </c>
      <c r="I2789" s="44"/>
      <c r="J2789" s="48">
        <f ca="1">IF(Curso[[#This Row],[Data Prevista]]&gt;TODAY(),0,IF(Curso[[#This Row],[Data Prevista]]=TODAY(),3,2))</f>
        <v>0</v>
      </c>
      <c r="K2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9" s="53" t="str">
        <f>IF((Curso[[#This Row],[Estudado]]-7)&lt;$H$2,"",Curso[[#This Row],[Estudado]]-7)</f>
        <v/>
      </c>
      <c r="M2789" s="53" t="str">
        <f>IF((Curso[[#This Row],[Estudado]]-15)&lt;$H$2,"",Curso[[#This Row],[Estudado]]-15)</f>
        <v/>
      </c>
      <c r="N2789" s="53" t="str">
        <f>IF((Curso[[#This Row],[Estudado]]-30)&lt;$H$2,"",Curso[[#This Row],[Estudado]]-30)</f>
        <v/>
      </c>
      <c r="O2789" s="53" t="str">
        <f>IF((Curso[[#This Row],[Estudado]]-60)&lt;$H$2,"",Curso[[#This Row],[Estudado]]-60)</f>
        <v/>
      </c>
      <c r="P2789" s="53" t="str">
        <f>IF((Curso[[#This Row],[Estudado]]-120)&lt;$H$2,"",Curso[[#This Row],[Estudado]]-120)</f>
        <v/>
      </c>
      <c r="Q2789" s="48"/>
    </row>
    <row r="2790" spans="1:17" x14ac:dyDescent="0.25">
      <c r="A2790" s="44">
        <f t="shared" si="118"/>
        <v>2789</v>
      </c>
      <c r="B2790" s="44" t="s">
        <v>1560</v>
      </c>
      <c r="C2790" s="44" t="s">
        <v>1559</v>
      </c>
      <c r="D2790" s="45">
        <v>0</v>
      </c>
      <c r="E2790" s="44" t="s">
        <v>492</v>
      </c>
      <c r="F2790" s="45">
        <f>Curso[[#This Row],[Tempo]]*$AG$4</f>
        <v>0</v>
      </c>
      <c r="G2790" s="46">
        <f t="shared" si="117"/>
        <v>18.9583333333333</v>
      </c>
      <c r="H2790" s="47">
        <f>_xlfn.XLOOKUP(Curso[[#This Row],[Tempo Progr Acum]],Controle[Tempo Esperado Acum],Controle[Data corrida],,1,1)</f>
        <v>44926</v>
      </c>
      <c r="I2790" s="44"/>
      <c r="J2790" s="48">
        <f ca="1">IF(Curso[[#This Row],[Data Prevista]]&gt;TODAY(),0,IF(Curso[[#This Row],[Data Prevista]]=TODAY(),3,2))</f>
        <v>0</v>
      </c>
      <c r="K2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90" s="53" t="str">
        <f>IF((Curso[[#This Row],[Estudado]]-7)&lt;$H$2,"",Curso[[#This Row],[Estudado]]-7)</f>
        <v/>
      </c>
      <c r="M2790" s="53" t="str">
        <f>IF((Curso[[#This Row],[Estudado]]-15)&lt;$H$2,"",Curso[[#This Row],[Estudado]]-15)</f>
        <v/>
      </c>
      <c r="N2790" s="53" t="str">
        <f>IF((Curso[[#This Row],[Estudado]]-30)&lt;$H$2,"",Curso[[#This Row],[Estudado]]-30)</f>
        <v/>
      </c>
      <c r="O2790" s="53" t="str">
        <f>IF((Curso[[#This Row],[Estudado]]-60)&lt;$H$2,"",Curso[[#This Row],[Estudado]]-60)</f>
        <v/>
      </c>
      <c r="P2790" s="53" t="str">
        <f>IF((Curso[[#This Row],[Estudado]]-120)&lt;$H$2,"",Curso[[#This Row],[Estudado]]-120)</f>
        <v/>
      </c>
      <c r="Q2790" s="48"/>
    </row>
    <row r="2791" spans="1:17" x14ac:dyDescent="0.25">
      <c r="D2791" s="1">
        <f>SUM(D2:D2790)</f>
        <v>9.5594791666666676</v>
      </c>
      <c r="F2791" s="1">
        <f>SUM(F2:F2790)</f>
        <v>18.9583333333333</v>
      </c>
      <c r="G2791" s="1"/>
      <c r="H2791" s="28"/>
    </row>
    <row r="2794" spans="1:17" x14ac:dyDescent="0.25">
      <c r="D2794" s="49"/>
      <c r="E2794" s="50"/>
    </row>
    <row r="2795" spans="1:17" x14ac:dyDescent="0.25">
      <c r="D2795" s="49"/>
      <c r="E2795" s="50"/>
    </row>
    <row r="2796" spans="1:17" x14ac:dyDescent="0.25">
      <c r="D2796" s="51"/>
      <c r="E2796" s="50"/>
    </row>
    <row r="2797" spans="1:17" x14ac:dyDescent="0.25">
      <c r="D2797" s="52"/>
      <c r="E2797" s="50"/>
    </row>
  </sheetData>
  <mergeCells count="1">
    <mergeCell ref="AD1:AF1"/>
  </mergeCells>
  <phoneticPr fontId="19" type="noConversion"/>
  <conditionalFormatting sqref="Y2:Y261">
    <cfRule type="expression" dxfId="33" priority="5">
      <formula>$Y2&lt;$W2</formula>
    </cfRule>
  </conditionalFormatting>
  <conditionalFormatting sqref="Y2:Y261">
    <cfRule type="expression" dxfId="32" priority="8">
      <formula>$Z2="O"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48ED604D-557B-4FAE-8F50-814F1D4B9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J2:J2790</xm:sqref>
        </x14:conditionalFormatting>
        <x14:conditionalFormatting xmlns:xm="http://schemas.microsoft.com/office/excel/2006/main">
          <x14:cfRule type="iconSet" priority="11" id="{17EF060E-FA8E-4B78-A2C6-C5A37056F49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K2:K2790 Q2:Q2790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5565-CC85-4CD9-8C12-EED06EBCFCBC}">
  <dimension ref="A3:D599"/>
  <sheetViews>
    <sheetView topLeftCell="A526" workbookViewId="0">
      <selection activeCell="C3" sqref="C3:C599"/>
    </sheetView>
  </sheetViews>
  <sheetFormatPr defaultRowHeight="15" x14ac:dyDescent="0.25"/>
  <cols>
    <col min="1" max="1" width="126.140625" bestFit="1" customWidth="1"/>
    <col min="2" max="2" width="14.28515625" style="25" customWidth="1"/>
    <col min="3" max="3" width="53.85546875" style="25" customWidth="1"/>
  </cols>
  <sheetData>
    <row r="3" spans="1:4" x14ac:dyDescent="0.25">
      <c r="A3" t="s">
        <v>6</v>
      </c>
      <c r="C3" s="25">
        <f>IF(B3="",0,"0:"&amp;B3)</f>
        <v>0</v>
      </c>
      <c r="D3" t="s">
        <v>7</v>
      </c>
    </row>
    <row r="4" spans="1:4" x14ac:dyDescent="0.25">
      <c r="A4" t="s">
        <v>8</v>
      </c>
      <c r="B4" s="25">
        <v>9.9999999999999992E-2</v>
      </c>
      <c r="C4" s="25">
        <f>B4/60</f>
        <v>1.6666666666666666E-3</v>
      </c>
    </row>
    <row r="5" spans="1:4" x14ac:dyDescent="0.25">
      <c r="A5" t="s">
        <v>494</v>
      </c>
      <c r="B5" s="25">
        <v>6.5277777777777782E-2</v>
      </c>
      <c r="C5" s="25">
        <f t="shared" ref="C5:C68" si="0">B5/60</f>
        <v>1.0879629629629631E-3</v>
      </c>
    </row>
    <row r="6" spans="1:4" x14ac:dyDescent="0.25">
      <c r="A6" t="s">
        <v>10</v>
      </c>
      <c r="C6" s="25">
        <f t="shared" si="0"/>
        <v>0</v>
      </c>
      <c r="D6" t="s">
        <v>7</v>
      </c>
    </row>
    <row r="7" spans="1:4" x14ac:dyDescent="0.25">
      <c r="A7" t="s">
        <v>11</v>
      </c>
      <c r="B7" s="25">
        <v>0.17291666666666669</v>
      </c>
      <c r="C7" s="25">
        <f t="shared" si="0"/>
        <v>2.8819444444444448E-3</v>
      </c>
    </row>
    <row r="8" spans="1:4" x14ac:dyDescent="0.25">
      <c r="A8" t="s">
        <v>12</v>
      </c>
      <c r="C8" s="25">
        <f t="shared" si="0"/>
        <v>0</v>
      </c>
      <c r="D8" t="s">
        <v>7</v>
      </c>
    </row>
    <row r="9" spans="1:4" x14ac:dyDescent="0.25">
      <c r="A9" t="s">
        <v>13</v>
      </c>
      <c r="C9" s="25">
        <f t="shared" si="0"/>
        <v>0</v>
      </c>
      <c r="D9" t="s">
        <v>7</v>
      </c>
    </row>
    <row r="10" spans="1:4" x14ac:dyDescent="0.25">
      <c r="A10" t="s">
        <v>14</v>
      </c>
      <c r="B10" s="25">
        <v>0.27083333333333331</v>
      </c>
      <c r="C10" s="25">
        <f t="shared" si="0"/>
        <v>4.5138888888888885E-3</v>
      </c>
    </row>
    <row r="11" spans="1:4" x14ac:dyDescent="0.25">
      <c r="A11" t="s">
        <v>1882</v>
      </c>
      <c r="B11" s="25">
        <v>0.16597222222222222</v>
      </c>
      <c r="C11" s="25">
        <f t="shared" si="0"/>
        <v>2.7662037037037034E-3</v>
      </c>
    </row>
    <row r="12" spans="1:4" x14ac:dyDescent="0.25">
      <c r="A12" t="s">
        <v>1883</v>
      </c>
      <c r="B12" s="25">
        <v>0.30763888888888891</v>
      </c>
      <c r="C12" s="25">
        <f t="shared" si="0"/>
        <v>5.1273148148148154E-3</v>
      </c>
    </row>
    <row r="13" spans="1:4" x14ac:dyDescent="0.25">
      <c r="A13" t="s">
        <v>1884</v>
      </c>
      <c r="B13" s="25">
        <v>8.6805555555555566E-2</v>
      </c>
      <c r="C13" s="25">
        <f t="shared" si="0"/>
        <v>1.4467592592592594E-3</v>
      </c>
    </row>
    <row r="14" spans="1:4" x14ac:dyDescent="0.25">
      <c r="A14" t="s">
        <v>1104</v>
      </c>
      <c r="B14" s="25">
        <v>0.12916666666666668</v>
      </c>
      <c r="C14" s="25">
        <f t="shared" si="0"/>
        <v>2.1527777777777782E-3</v>
      </c>
    </row>
    <row r="15" spans="1:4" x14ac:dyDescent="0.25">
      <c r="A15" t="s">
        <v>1885</v>
      </c>
      <c r="B15" s="25">
        <v>0.31180555555555556</v>
      </c>
      <c r="C15" s="25">
        <f t="shared" si="0"/>
        <v>5.1967592592592595E-3</v>
      </c>
    </row>
    <row r="16" spans="1:4" x14ac:dyDescent="0.25">
      <c r="A16" t="s">
        <v>1886</v>
      </c>
      <c r="B16" s="25">
        <v>0.26041666666666669</v>
      </c>
      <c r="C16" s="25">
        <f t="shared" si="0"/>
        <v>4.340277777777778E-3</v>
      </c>
    </row>
    <row r="17" spans="1:4" x14ac:dyDescent="0.25">
      <c r="A17" t="s">
        <v>1887</v>
      </c>
      <c r="B17" s="25">
        <v>0.40277777777777773</v>
      </c>
      <c r="C17" s="25">
        <f t="shared" si="0"/>
        <v>6.7129629629629622E-3</v>
      </c>
    </row>
    <row r="18" spans="1:4" x14ac:dyDescent="0.25">
      <c r="A18" t="s">
        <v>1888</v>
      </c>
      <c r="B18" s="25">
        <v>0.32916666666666666</v>
      </c>
      <c r="C18" s="25">
        <f t="shared" si="0"/>
        <v>5.4861111111111109E-3</v>
      </c>
    </row>
    <row r="19" spans="1:4" x14ac:dyDescent="0.25">
      <c r="A19" t="s">
        <v>1889</v>
      </c>
      <c r="B19" s="25">
        <v>0.25625000000000003</v>
      </c>
      <c r="C19" s="25">
        <f t="shared" si="0"/>
        <v>4.2708333333333339E-3</v>
      </c>
    </row>
    <row r="20" spans="1:4" x14ac:dyDescent="0.25">
      <c r="A20" t="s">
        <v>1890</v>
      </c>
      <c r="B20" s="25">
        <v>0.29166666666666669</v>
      </c>
      <c r="C20" s="25">
        <f t="shared" si="0"/>
        <v>4.8611111111111112E-3</v>
      </c>
    </row>
    <row r="21" spans="1:4" x14ac:dyDescent="0.25">
      <c r="A21" t="s">
        <v>1891</v>
      </c>
      <c r="B21" s="25">
        <v>7.013888888888889E-2</v>
      </c>
      <c r="C21" s="25">
        <f t="shared" si="0"/>
        <v>1.1689814814814816E-3</v>
      </c>
    </row>
    <row r="22" spans="1:4" x14ac:dyDescent="0.25">
      <c r="A22" t="s">
        <v>663</v>
      </c>
      <c r="B22" s="25">
        <v>0.16319444444444445</v>
      </c>
      <c r="C22" s="25">
        <f t="shared" si="0"/>
        <v>2.7199074074074074E-3</v>
      </c>
    </row>
    <row r="23" spans="1:4" x14ac:dyDescent="0.25">
      <c r="A23" t="s">
        <v>664</v>
      </c>
      <c r="B23" s="25">
        <v>0.21597222222222223</v>
      </c>
      <c r="C23" s="25">
        <f t="shared" si="0"/>
        <v>3.5995370370370374E-3</v>
      </c>
    </row>
    <row r="24" spans="1:4" x14ac:dyDescent="0.25">
      <c r="A24" t="s">
        <v>1892</v>
      </c>
      <c r="B24" s="25">
        <v>0.22638888888888889</v>
      </c>
      <c r="C24" s="25">
        <f t="shared" si="0"/>
        <v>3.7731481481481483E-3</v>
      </c>
    </row>
    <row r="25" spans="1:4" x14ac:dyDescent="0.25">
      <c r="A25" t="s">
        <v>1893</v>
      </c>
      <c r="B25" s="25">
        <v>0.30277777777777776</v>
      </c>
      <c r="C25" s="25">
        <f t="shared" si="0"/>
        <v>5.0462962962962961E-3</v>
      </c>
    </row>
    <row r="26" spans="1:4" x14ac:dyDescent="0.25">
      <c r="A26" t="s">
        <v>1894</v>
      </c>
      <c r="B26" s="25">
        <v>0.31736111111111115</v>
      </c>
      <c r="C26" s="25">
        <f t="shared" si="0"/>
        <v>5.2893518518518524E-3</v>
      </c>
    </row>
    <row r="27" spans="1:4" x14ac:dyDescent="0.25">
      <c r="A27" t="s">
        <v>1895</v>
      </c>
      <c r="B27" s="25">
        <v>0.11597222222222221</v>
      </c>
      <c r="C27" s="25">
        <f t="shared" si="0"/>
        <v>1.9328703703703702E-3</v>
      </c>
    </row>
    <row r="28" spans="1:4" x14ac:dyDescent="0.25">
      <c r="A28" t="s">
        <v>1896</v>
      </c>
      <c r="B28" s="25">
        <v>0.36180555555555555</v>
      </c>
      <c r="C28" s="25">
        <f t="shared" si="0"/>
        <v>6.0300925925925921E-3</v>
      </c>
    </row>
    <row r="29" spans="1:4" x14ac:dyDescent="0.25">
      <c r="A29" t="s">
        <v>40</v>
      </c>
      <c r="C29" s="25">
        <f t="shared" si="0"/>
        <v>0</v>
      </c>
      <c r="D29" t="s">
        <v>7</v>
      </c>
    </row>
    <row r="30" spans="1:4" x14ac:dyDescent="0.25">
      <c r="A30" t="s">
        <v>833</v>
      </c>
      <c r="C30" s="25">
        <f t="shared" si="0"/>
        <v>0</v>
      </c>
      <c r="D30" t="s">
        <v>7</v>
      </c>
    </row>
    <row r="31" spans="1:4" x14ac:dyDescent="0.25">
      <c r="A31" t="s">
        <v>39</v>
      </c>
      <c r="C31" s="25">
        <f t="shared" si="0"/>
        <v>0</v>
      </c>
      <c r="D31" t="s">
        <v>7</v>
      </c>
    </row>
    <row r="32" spans="1:4" x14ac:dyDescent="0.25">
      <c r="A32" t="s">
        <v>41</v>
      </c>
      <c r="C32" s="25">
        <f t="shared" si="0"/>
        <v>0</v>
      </c>
      <c r="D32" t="s">
        <v>7</v>
      </c>
    </row>
    <row r="33" spans="1:3" x14ac:dyDescent="0.25">
      <c r="A33" t="s">
        <v>42</v>
      </c>
      <c r="B33" s="25">
        <v>0.35416666666666669</v>
      </c>
      <c r="C33" s="25">
        <f t="shared" si="0"/>
        <v>5.9027777777777785E-3</v>
      </c>
    </row>
    <row r="34" spans="1:3" x14ac:dyDescent="0.25">
      <c r="A34" t="s">
        <v>1897</v>
      </c>
      <c r="B34" s="25">
        <v>0.33888888888888885</v>
      </c>
      <c r="C34" s="25">
        <f t="shared" si="0"/>
        <v>5.6481481481481478E-3</v>
      </c>
    </row>
    <row r="35" spans="1:3" x14ac:dyDescent="0.25">
      <c r="A35" t="s">
        <v>1898</v>
      </c>
      <c r="B35" s="25">
        <v>0.36458333333333331</v>
      </c>
      <c r="C35" s="25">
        <f t="shared" si="0"/>
        <v>6.076388888888889E-3</v>
      </c>
    </row>
    <row r="36" spans="1:3" x14ac:dyDescent="0.25">
      <c r="A36" t="s">
        <v>1899</v>
      </c>
      <c r="B36" s="25">
        <v>0.22708333333333333</v>
      </c>
      <c r="C36" s="25">
        <f t="shared" si="0"/>
        <v>3.7847222222222223E-3</v>
      </c>
    </row>
    <row r="37" spans="1:3" x14ac:dyDescent="0.25">
      <c r="A37" t="s">
        <v>1900</v>
      </c>
      <c r="B37" s="25">
        <v>0.37986111111111115</v>
      </c>
      <c r="C37" s="25">
        <f t="shared" si="0"/>
        <v>6.3310185185185188E-3</v>
      </c>
    </row>
    <row r="38" spans="1:3" x14ac:dyDescent="0.25">
      <c r="A38" t="s">
        <v>1901</v>
      </c>
      <c r="B38" s="25">
        <v>9.0972222222222218E-2</v>
      </c>
      <c r="C38" s="25">
        <f t="shared" si="0"/>
        <v>1.5162037037037036E-3</v>
      </c>
    </row>
    <row r="39" spans="1:3" x14ac:dyDescent="0.25">
      <c r="A39" t="s">
        <v>1902</v>
      </c>
      <c r="B39" s="25">
        <v>0.2722222222222222</v>
      </c>
      <c r="C39" s="25">
        <f t="shared" si="0"/>
        <v>4.5370370370370365E-3</v>
      </c>
    </row>
    <row r="40" spans="1:3" x14ac:dyDescent="0.25">
      <c r="A40" t="s">
        <v>1903</v>
      </c>
      <c r="B40" s="25">
        <v>0.4055555555555555</v>
      </c>
      <c r="C40" s="25">
        <f t="shared" si="0"/>
        <v>6.7592592592592583E-3</v>
      </c>
    </row>
    <row r="41" spans="1:3" x14ac:dyDescent="0.25">
      <c r="A41" t="s">
        <v>1904</v>
      </c>
      <c r="B41" s="25">
        <v>0.22916666666666666</v>
      </c>
      <c r="C41" s="25">
        <f t="shared" si="0"/>
        <v>3.8194444444444443E-3</v>
      </c>
    </row>
    <row r="42" spans="1:3" x14ac:dyDescent="0.25">
      <c r="A42" t="s">
        <v>1905</v>
      </c>
      <c r="B42" s="25">
        <v>0.28263888888888888</v>
      </c>
      <c r="C42" s="25">
        <f t="shared" si="0"/>
        <v>4.7106481481481478E-3</v>
      </c>
    </row>
    <row r="43" spans="1:3" x14ac:dyDescent="0.25">
      <c r="A43" t="s">
        <v>1906</v>
      </c>
      <c r="B43" s="25">
        <v>0.22361111111111109</v>
      </c>
      <c r="C43" s="25">
        <f t="shared" si="0"/>
        <v>3.7268518518518514E-3</v>
      </c>
    </row>
    <row r="44" spans="1:3" x14ac:dyDescent="0.25">
      <c r="A44" t="s">
        <v>1907</v>
      </c>
      <c r="B44" s="25">
        <v>0.37152777777777773</v>
      </c>
      <c r="C44" s="25">
        <f t="shared" si="0"/>
        <v>6.192129629629629E-3</v>
      </c>
    </row>
    <row r="45" spans="1:3" x14ac:dyDescent="0.25">
      <c r="A45" t="s">
        <v>1908</v>
      </c>
      <c r="B45" s="25">
        <v>8.1250000000000003E-2</v>
      </c>
      <c r="C45" s="25">
        <f t="shared" si="0"/>
        <v>1.3541666666666667E-3</v>
      </c>
    </row>
    <row r="46" spans="1:3" x14ac:dyDescent="0.25">
      <c r="A46" t="s">
        <v>1909</v>
      </c>
      <c r="B46" s="25">
        <v>0.41388888888888892</v>
      </c>
      <c r="C46" s="25">
        <f t="shared" si="0"/>
        <v>6.8981481481481489E-3</v>
      </c>
    </row>
    <row r="47" spans="1:3" x14ac:dyDescent="0.25">
      <c r="A47" t="s">
        <v>1910</v>
      </c>
      <c r="B47" s="25">
        <v>0.31319444444444444</v>
      </c>
      <c r="C47" s="25">
        <f t="shared" si="0"/>
        <v>5.2199074074074075E-3</v>
      </c>
    </row>
    <row r="48" spans="1:3" x14ac:dyDescent="0.25">
      <c r="A48" t="s">
        <v>1911</v>
      </c>
      <c r="B48" s="25">
        <v>0.32569444444444445</v>
      </c>
      <c r="C48" s="25">
        <f t="shared" si="0"/>
        <v>5.4282407407407413E-3</v>
      </c>
    </row>
    <row r="49" spans="1:4" x14ac:dyDescent="0.25">
      <c r="A49" t="s">
        <v>1912</v>
      </c>
      <c r="B49" s="25">
        <v>0.3743055555555555</v>
      </c>
      <c r="C49" s="25">
        <f t="shared" si="0"/>
        <v>6.238425925925925E-3</v>
      </c>
    </row>
    <row r="50" spans="1:4" x14ac:dyDescent="0.25">
      <c r="A50" t="s">
        <v>1913</v>
      </c>
      <c r="B50" s="25">
        <v>0.35486111111111113</v>
      </c>
      <c r="C50" s="25">
        <f t="shared" si="0"/>
        <v>5.9143518518518521E-3</v>
      </c>
    </row>
    <row r="51" spans="1:4" x14ac:dyDescent="0.25">
      <c r="A51" t="s">
        <v>1914</v>
      </c>
      <c r="C51" s="25">
        <f t="shared" si="0"/>
        <v>0</v>
      </c>
      <c r="D51" t="s">
        <v>7</v>
      </c>
    </row>
    <row r="52" spans="1:4" x14ac:dyDescent="0.25">
      <c r="A52" t="s">
        <v>1915</v>
      </c>
      <c r="B52" s="25">
        <v>0.25972222222222224</v>
      </c>
      <c r="C52" s="25">
        <f t="shared" si="0"/>
        <v>4.3287037037037044E-3</v>
      </c>
    </row>
    <row r="53" spans="1:4" x14ac:dyDescent="0.25">
      <c r="A53" t="s">
        <v>1916</v>
      </c>
      <c r="B53" s="25">
        <v>0.23541666666666669</v>
      </c>
      <c r="C53" s="25">
        <f t="shared" si="0"/>
        <v>3.9236111111111112E-3</v>
      </c>
    </row>
    <row r="54" spans="1:4" x14ac:dyDescent="0.25">
      <c r="A54" t="s">
        <v>1917</v>
      </c>
      <c r="B54" s="25">
        <v>0.24305555555555555</v>
      </c>
      <c r="C54" s="25">
        <f t="shared" si="0"/>
        <v>4.0509259259259257E-3</v>
      </c>
    </row>
    <row r="55" spans="1:4" x14ac:dyDescent="0.25">
      <c r="A55" t="s">
        <v>1918</v>
      </c>
      <c r="C55" s="25">
        <f t="shared" si="0"/>
        <v>0</v>
      </c>
      <c r="D55" t="s">
        <v>7</v>
      </c>
    </row>
    <row r="56" spans="1:4" x14ac:dyDescent="0.25">
      <c r="A56" t="s">
        <v>1919</v>
      </c>
      <c r="C56" s="25">
        <f t="shared" si="0"/>
        <v>0</v>
      </c>
      <c r="D56" t="s">
        <v>7</v>
      </c>
    </row>
    <row r="57" spans="1:4" x14ac:dyDescent="0.25">
      <c r="A57" t="s">
        <v>1920</v>
      </c>
      <c r="B57" s="25">
        <v>0.23541666666666669</v>
      </c>
      <c r="C57" s="25">
        <f t="shared" si="0"/>
        <v>3.9236111111111112E-3</v>
      </c>
    </row>
    <row r="58" spans="1:4" x14ac:dyDescent="0.25">
      <c r="A58" t="s">
        <v>1921</v>
      </c>
      <c r="B58" s="25">
        <v>0.3430555555555555</v>
      </c>
      <c r="C58" s="25">
        <f t="shared" si="0"/>
        <v>5.7175925925925918E-3</v>
      </c>
    </row>
    <row r="59" spans="1:4" x14ac:dyDescent="0.25">
      <c r="A59" t="s">
        <v>1922</v>
      </c>
      <c r="B59" s="25">
        <v>0.14722222222222223</v>
      </c>
      <c r="C59" s="25">
        <f t="shared" si="0"/>
        <v>2.4537037037037036E-3</v>
      </c>
    </row>
    <row r="60" spans="1:4" x14ac:dyDescent="0.25">
      <c r="A60" t="s">
        <v>1923</v>
      </c>
      <c r="B60" s="25">
        <v>0.27916666666666667</v>
      </c>
      <c r="C60" s="25">
        <f t="shared" si="0"/>
        <v>4.6527777777777782E-3</v>
      </c>
    </row>
    <row r="61" spans="1:4" x14ac:dyDescent="0.25">
      <c r="A61" t="s">
        <v>1924</v>
      </c>
      <c r="B61" s="25">
        <v>0.21041666666666667</v>
      </c>
      <c r="C61" s="25">
        <f t="shared" si="0"/>
        <v>3.5069444444444445E-3</v>
      </c>
    </row>
    <row r="62" spans="1:4" x14ac:dyDescent="0.25">
      <c r="A62" t="s">
        <v>70</v>
      </c>
      <c r="C62" s="25">
        <f t="shared" si="0"/>
        <v>0</v>
      </c>
      <c r="D62" t="s">
        <v>7</v>
      </c>
    </row>
    <row r="63" spans="1:4" x14ac:dyDescent="0.25">
      <c r="A63" t="s">
        <v>68</v>
      </c>
      <c r="C63" s="25">
        <f t="shared" si="0"/>
        <v>0</v>
      </c>
      <c r="D63" t="s">
        <v>69</v>
      </c>
    </row>
    <row r="64" spans="1:4" x14ac:dyDescent="0.25">
      <c r="A64" t="s">
        <v>72</v>
      </c>
      <c r="C64" s="25">
        <f t="shared" si="0"/>
        <v>0</v>
      </c>
      <c r="D64" t="s">
        <v>7</v>
      </c>
    </row>
    <row r="65" spans="1:4" x14ac:dyDescent="0.25">
      <c r="A65" t="s">
        <v>39</v>
      </c>
      <c r="C65" s="25">
        <f t="shared" si="0"/>
        <v>0</v>
      </c>
      <c r="D65" t="s">
        <v>7</v>
      </c>
    </row>
    <row r="66" spans="1:4" x14ac:dyDescent="0.25">
      <c r="A66" t="s">
        <v>42</v>
      </c>
      <c r="B66" s="25">
        <v>0.18055555555555555</v>
      </c>
      <c r="C66" s="25">
        <f t="shared" si="0"/>
        <v>3.0092592592592593E-3</v>
      </c>
    </row>
    <row r="67" spans="1:4" x14ac:dyDescent="0.25">
      <c r="A67" t="s">
        <v>1925</v>
      </c>
      <c r="B67" s="25">
        <v>0.28611111111111115</v>
      </c>
      <c r="C67" s="25">
        <f t="shared" si="0"/>
        <v>4.7685185185185192E-3</v>
      </c>
    </row>
    <row r="68" spans="1:4" x14ac:dyDescent="0.25">
      <c r="A68" t="s">
        <v>1926</v>
      </c>
      <c r="B68" s="25">
        <v>0.24027777777777778</v>
      </c>
      <c r="C68" s="25">
        <f t="shared" si="0"/>
        <v>4.0046296296296297E-3</v>
      </c>
    </row>
    <row r="69" spans="1:4" x14ac:dyDescent="0.25">
      <c r="A69" t="s">
        <v>1927</v>
      </c>
      <c r="B69" s="25">
        <v>0.16527777777777777</v>
      </c>
      <c r="C69" s="25">
        <f t="shared" ref="C69:C132" si="1">B69/60</f>
        <v>2.7546296296296294E-3</v>
      </c>
    </row>
    <row r="70" spans="1:4" x14ac:dyDescent="0.25">
      <c r="A70" t="s">
        <v>1928</v>
      </c>
      <c r="B70" s="25">
        <v>0.25694444444444448</v>
      </c>
      <c r="C70" s="25">
        <f t="shared" si="1"/>
        <v>4.2824074074074075E-3</v>
      </c>
    </row>
    <row r="71" spans="1:4" x14ac:dyDescent="0.25">
      <c r="A71" t="s">
        <v>1929</v>
      </c>
      <c r="B71" s="25">
        <v>0.23124999999999998</v>
      </c>
      <c r="C71" s="25">
        <f t="shared" si="1"/>
        <v>3.8541666666666663E-3</v>
      </c>
    </row>
    <row r="72" spans="1:4" x14ac:dyDescent="0.25">
      <c r="A72" t="s">
        <v>1930</v>
      </c>
      <c r="B72" s="25">
        <v>0.25833333333333336</v>
      </c>
      <c r="C72" s="25">
        <f t="shared" si="1"/>
        <v>4.3055555555555564E-3</v>
      </c>
    </row>
    <row r="73" spans="1:4" x14ac:dyDescent="0.25">
      <c r="A73" t="s">
        <v>1931</v>
      </c>
      <c r="B73" s="25">
        <v>0.16250000000000001</v>
      </c>
      <c r="C73" s="25">
        <f t="shared" si="1"/>
        <v>2.7083333333333334E-3</v>
      </c>
    </row>
    <row r="74" spans="1:4" x14ac:dyDescent="0.25">
      <c r="A74" t="s">
        <v>1932</v>
      </c>
      <c r="B74" s="25">
        <v>0.35069444444444442</v>
      </c>
      <c r="C74" s="25">
        <f t="shared" si="1"/>
        <v>5.8449074074074072E-3</v>
      </c>
    </row>
    <row r="75" spans="1:4" x14ac:dyDescent="0.25">
      <c r="A75" t="s">
        <v>1933</v>
      </c>
      <c r="B75" s="25">
        <v>0.27152777777777776</v>
      </c>
      <c r="C75" s="25">
        <f t="shared" si="1"/>
        <v>4.5254629629629629E-3</v>
      </c>
    </row>
    <row r="76" spans="1:4" x14ac:dyDescent="0.25">
      <c r="A76" t="s">
        <v>1934</v>
      </c>
      <c r="B76" s="25">
        <v>0.29652777777777778</v>
      </c>
      <c r="C76" s="25">
        <f t="shared" si="1"/>
        <v>4.9421296296296297E-3</v>
      </c>
    </row>
    <row r="77" spans="1:4" x14ac:dyDescent="0.25">
      <c r="A77" t="s">
        <v>1935</v>
      </c>
      <c r="B77" s="25">
        <v>0.23819444444444446</v>
      </c>
      <c r="C77" s="25">
        <f t="shared" si="1"/>
        <v>3.9699074074074072E-3</v>
      </c>
    </row>
    <row r="78" spans="1:4" x14ac:dyDescent="0.25">
      <c r="A78" t="s">
        <v>1936</v>
      </c>
      <c r="B78" s="25">
        <v>0.27569444444444446</v>
      </c>
      <c r="C78" s="25">
        <f t="shared" si="1"/>
        <v>4.5949074074074078E-3</v>
      </c>
    </row>
    <row r="79" spans="1:4" x14ac:dyDescent="0.25">
      <c r="A79" t="s">
        <v>1937</v>
      </c>
      <c r="B79" s="25">
        <v>0.2722222222222222</v>
      </c>
      <c r="C79" s="25">
        <f t="shared" si="1"/>
        <v>4.5370370370370365E-3</v>
      </c>
    </row>
    <row r="80" spans="1:4" x14ac:dyDescent="0.25">
      <c r="A80" t="s">
        <v>1938</v>
      </c>
      <c r="B80" s="25">
        <v>8.8888888888888892E-2</v>
      </c>
      <c r="C80" s="25">
        <f t="shared" si="1"/>
        <v>1.4814814814814816E-3</v>
      </c>
    </row>
    <row r="81" spans="1:4" x14ac:dyDescent="0.25">
      <c r="A81" t="s">
        <v>1939</v>
      </c>
      <c r="B81" s="25">
        <v>0.1875</v>
      </c>
      <c r="C81" s="25">
        <f t="shared" si="1"/>
        <v>3.1250000000000002E-3</v>
      </c>
    </row>
    <row r="82" spans="1:4" x14ac:dyDescent="0.25">
      <c r="A82" t="s">
        <v>1940</v>
      </c>
      <c r="B82" s="25">
        <v>0.25416666666666665</v>
      </c>
      <c r="C82" s="25">
        <f t="shared" si="1"/>
        <v>4.2361111111111106E-3</v>
      </c>
    </row>
    <row r="83" spans="1:4" x14ac:dyDescent="0.25">
      <c r="A83" t="s">
        <v>1941</v>
      </c>
      <c r="B83" s="25">
        <v>9.5138888888888884E-2</v>
      </c>
      <c r="C83" s="25">
        <f t="shared" si="1"/>
        <v>1.5856481481481481E-3</v>
      </c>
    </row>
    <row r="84" spans="1:4" x14ac:dyDescent="0.25">
      <c r="A84" t="s">
        <v>1942</v>
      </c>
      <c r="B84" s="25">
        <v>0.33611111111111108</v>
      </c>
      <c r="C84" s="25">
        <f t="shared" si="1"/>
        <v>5.6018518518518518E-3</v>
      </c>
    </row>
    <row r="85" spans="1:4" x14ac:dyDescent="0.25">
      <c r="A85" t="s">
        <v>1943</v>
      </c>
      <c r="C85" s="25">
        <f t="shared" si="1"/>
        <v>0</v>
      </c>
      <c r="D85" t="s">
        <v>7</v>
      </c>
    </row>
    <row r="86" spans="1:4" x14ac:dyDescent="0.25">
      <c r="A86" t="s">
        <v>1944</v>
      </c>
      <c r="C86" s="25">
        <f t="shared" si="1"/>
        <v>0</v>
      </c>
      <c r="D86" t="s">
        <v>7</v>
      </c>
    </row>
    <row r="87" spans="1:4" x14ac:dyDescent="0.25">
      <c r="A87" t="s">
        <v>70</v>
      </c>
      <c r="C87" s="25">
        <f t="shared" si="1"/>
        <v>0</v>
      </c>
      <c r="D87" t="s">
        <v>7</v>
      </c>
    </row>
    <row r="88" spans="1:4" x14ac:dyDescent="0.25">
      <c r="A88" t="s">
        <v>68</v>
      </c>
      <c r="C88" s="25">
        <f t="shared" si="1"/>
        <v>0</v>
      </c>
      <c r="D88" t="s">
        <v>69</v>
      </c>
    </row>
    <row r="89" spans="1:4" x14ac:dyDescent="0.25">
      <c r="A89" t="s">
        <v>104</v>
      </c>
      <c r="C89" s="25">
        <f t="shared" si="1"/>
        <v>0</v>
      </c>
      <c r="D89" t="s">
        <v>7</v>
      </c>
    </row>
    <row r="90" spans="1:4" x14ac:dyDescent="0.25">
      <c r="A90" t="s">
        <v>39</v>
      </c>
      <c r="C90" s="25">
        <f t="shared" si="1"/>
        <v>0</v>
      </c>
      <c r="D90" t="s">
        <v>7</v>
      </c>
    </row>
    <row r="91" spans="1:4" x14ac:dyDescent="0.25">
      <c r="A91" t="s">
        <v>42</v>
      </c>
      <c r="B91" s="25">
        <v>7.1527777777777787E-2</v>
      </c>
      <c r="C91" s="25">
        <f t="shared" si="1"/>
        <v>1.1921296296296298E-3</v>
      </c>
    </row>
    <row r="92" spans="1:4" x14ac:dyDescent="0.25">
      <c r="A92" t="s">
        <v>1945</v>
      </c>
      <c r="B92" s="25">
        <v>0.1986111111111111</v>
      </c>
      <c r="C92" s="25">
        <f t="shared" si="1"/>
        <v>3.3101851851851851E-3</v>
      </c>
    </row>
    <row r="93" spans="1:4" x14ac:dyDescent="0.25">
      <c r="A93" t="s">
        <v>1946</v>
      </c>
      <c r="B93" s="25">
        <v>0.18194444444444444</v>
      </c>
      <c r="C93" s="25">
        <f t="shared" si="1"/>
        <v>3.0324074074074073E-3</v>
      </c>
    </row>
    <row r="94" spans="1:4" x14ac:dyDescent="0.25">
      <c r="A94" t="s">
        <v>1947</v>
      </c>
      <c r="B94" s="25">
        <v>0.16527777777777777</v>
      </c>
      <c r="C94" s="25">
        <f t="shared" si="1"/>
        <v>2.7546296296296294E-3</v>
      </c>
    </row>
    <row r="95" spans="1:4" x14ac:dyDescent="0.25">
      <c r="A95" t="s">
        <v>1948</v>
      </c>
      <c r="B95" s="25">
        <v>0.1423611111111111</v>
      </c>
      <c r="C95" s="25">
        <f t="shared" si="1"/>
        <v>2.3726851851851851E-3</v>
      </c>
    </row>
    <row r="96" spans="1:4" x14ac:dyDescent="0.25">
      <c r="A96" t="s">
        <v>1949</v>
      </c>
      <c r="B96" s="25">
        <v>0.14097222222222222</v>
      </c>
      <c r="C96" s="25">
        <f t="shared" si="1"/>
        <v>2.3495370370370371E-3</v>
      </c>
    </row>
    <row r="97" spans="1:4" x14ac:dyDescent="0.25">
      <c r="A97" t="s">
        <v>1950</v>
      </c>
      <c r="B97" s="25">
        <v>0.12361111111111112</v>
      </c>
      <c r="C97" s="25">
        <f t="shared" si="1"/>
        <v>2.0601851851851853E-3</v>
      </c>
    </row>
    <row r="98" spans="1:4" x14ac:dyDescent="0.25">
      <c r="A98" t="s">
        <v>1951</v>
      </c>
      <c r="B98" s="25">
        <v>0.2986111111111111</v>
      </c>
      <c r="C98" s="25">
        <f t="shared" si="1"/>
        <v>4.9768518518518521E-3</v>
      </c>
    </row>
    <row r="99" spans="1:4" x14ac:dyDescent="0.25">
      <c r="A99" t="s">
        <v>1952</v>
      </c>
      <c r="B99" s="25">
        <v>0.32083333333333336</v>
      </c>
      <c r="C99" s="25">
        <f t="shared" si="1"/>
        <v>5.3472222222222228E-3</v>
      </c>
    </row>
    <row r="100" spans="1:4" x14ac:dyDescent="0.25">
      <c r="A100" t="s">
        <v>1953</v>
      </c>
      <c r="B100" s="25">
        <v>0.20694444444444446</v>
      </c>
      <c r="C100" s="25">
        <f t="shared" si="1"/>
        <v>3.4490740740740745E-3</v>
      </c>
    </row>
    <row r="101" spans="1:4" x14ac:dyDescent="0.25">
      <c r="A101" t="s">
        <v>1954</v>
      </c>
      <c r="B101" s="25">
        <v>0.28541666666666665</v>
      </c>
      <c r="C101" s="25">
        <f t="shared" si="1"/>
        <v>4.7569444444444439E-3</v>
      </c>
    </row>
    <row r="102" spans="1:4" x14ac:dyDescent="0.25">
      <c r="A102" t="s">
        <v>1955</v>
      </c>
      <c r="B102" s="25">
        <v>0.14930555555555555</v>
      </c>
      <c r="C102" s="25">
        <f t="shared" si="1"/>
        <v>2.488425925925926E-3</v>
      </c>
    </row>
    <row r="103" spans="1:4" x14ac:dyDescent="0.25">
      <c r="A103" t="s">
        <v>1956</v>
      </c>
      <c r="B103" s="25">
        <v>0.21180555555555555</v>
      </c>
      <c r="C103" s="25">
        <f t="shared" si="1"/>
        <v>3.5300925925925925E-3</v>
      </c>
    </row>
    <row r="104" spans="1:4" x14ac:dyDescent="0.25">
      <c r="A104" t="s">
        <v>1957</v>
      </c>
      <c r="B104" s="25">
        <v>0.25555555555555559</v>
      </c>
      <c r="C104" s="25">
        <f t="shared" si="1"/>
        <v>4.2592592592592595E-3</v>
      </c>
    </row>
    <row r="105" spans="1:4" x14ac:dyDescent="0.25">
      <c r="A105" t="s">
        <v>1958</v>
      </c>
      <c r="B105" s="25">
        <v>0.20277777777777781</v>
      </c>
      <c r="C105" s="25">
        <f t="shared" si="1"/>
        <v>3.37962962962963E-3</v>
      </c>
    </row>
    <row r="106" spans="1:4" x14ac:dyDescent="0.25">
      <c r="A106" t="s">
        <v>1959</v>
      </c>
      <c r="B106" s="25">
        <v>0.37777777777777777</v>
      </c>
      <c r="C106" s="25">
        <f t="shared" si="1"/>
        <v>6.2962962962962964E-3</v>
      </c>
    </row>
    <row r="107" spans="1:4" x14ac:dyDescent="0.25">
      <c r="A107" t="s">
        <v>70</v>
      </c>
      <c r="C107" s="25">
        <f t="shared" si="1"/>
        <v>0</v>
      </c>
      <c r="D107" t="s">
        <v>7</v>
      </c>
    </row>
    <row r="108" spans="1:4" x14ac:dyDescent="0.25">
      <c r="A108" t="s">
        <v>68</v>
      </c>
      <c r="C108" s="25">
        <f t="shared" si="1"/>
        <v>0</v>
      </c>
      <c r="D108" t="s">
        <v>69</v>
      </c>
    </row>
    <row r="109" spans="1:4" x14ac:dyDescent="0.25">
      <c r="A109" t="s">
        <v>139</v>
      </c>
      <c r="C109" s="25">
        <f t="shared" si="1"/>
        <v>0</v>
      </c>
      <c r="D109" t="s">
        <v>7</v>
      </c>
    </row>
    <row r="110" spans="1:4" x14ac:dyDescent="0.25">
      <c r="A110" t="s">
        <v>39</v>
      </c>
      <c r="C110" s="25">
        <f t="shared" si="1"/>
        <v>0</v>
      </c>
      <c r="D110" t="s">
        <v>7</v>
      </c>
    </row>
    <row r="111" spans="1:4" x14ac:dyDescent="0.25">
      <c r="A111" t="s">
        <v>42</v>
      </c>
      <c r="B111" s="25">
        <v>2.4999999999999998E-2</v>
      </c>
      <c r="C111" s="25">
        <f t="shared" si="1"/>
        <v>4.1666666666666664E-4</v>
      </c>
    </row>
    <row r="112" spans="1:4" x14ac:dyDescent="0.25">
      <c r="A112" t="s">
        <v>1960</v>
      </c>
      <c r="B112" s="25">
        <v>0.11944444444444445</v>
      </c>
      <c r="C112" s="25">
        <f t="shared" si="1"/>
        <v>1.9907407407407408E-3</v>
      </c>
    </row>
    <row r="113" spans="1:4" x14ac:dyDescent="0.25">
      <c r="A113" t="s">
        <v>1961</v>
      </c>
      <c r="B113" s="25">
        <v>0.26180555555555557</v>
      </c>
      <c r="C113" s="25">
        <f t="shared" si="1"/>
        <v>4.363425925925926E-3</v>
      </c>
    </row>
    <row r="114" spans="1:4" x14ac:dyDescent="0.25">
      <c r="A114" t="s">
        <v>1962</v>
      </c>
      <c r="B114" s="25">
        <v>0.21527777777777779</v>
      </c>
      <c r="C114" s="25">
        <f t="shared" si="1"/>
        <v>3.5879629629629634E-3</v>
      </c>
    </row>
    <row r="115" spans="1:4" x14ac:dyDescent="0.25">
      <c r="A115" t="s">
        <v>1963</v>
      </c>
      <c r="B115" s="25">
        <v>0.25625000000000003</v>
      </c>
      <c r="C115" s="25">
        <f t="shared" si="1"/>
        <v>4.2708333333333339E-3</v>
      </c>
    </row>
    <row r="116" spans="1:4" x14ac:dyDescent="0.25">
      <c r="A116" t="s">
        <v>1964</v>
      </c>
      <c r="C116" s="25">
        <f t="shared" si="1"/>
        <v>0</v>
      </c>
      <c r="D116" t="s">
        <v>7</v>
      </c>
    </row>
    <row r="117" spans="1:4" x14ac:dyDescent="0.25">
      <c r="A117" t="s">
        <v>1965</v>
      </c>
      <c r="B117" s="25">
        <v>0.30763888888888891</v>
      </c>
      <c r="C117" s="25">
        <f t="shared" si="1"/>
        <v>5.1273148148148154E-3</v>
      </c>
    </row>
    <row r="118" spans="1:4" x14ac:dyDescent="0.25">
      <c r="A118" t="s">
        <v>1966</v>
      </c>
      <c r="C118" s="25">
        <f t="shared" si="1"/>
        <v>0</v>
      </c>
      <c r="D118" t="s">
        <v>7</v>
      </c>
    </row>
    <row r="119" spans="1:4" x14ac:dyDescent="0.25">
      <c r="A119" t="s">
        <v>1967</v>
      </c>
      <c r="B119" s="25">
        <v>0.36319444444444443</v>
      </c>
      <c r="C119" s="25">
        <f t="shared" si="1"/>
        <v>6.0532407407407401E-3</v>
      </c>
    </row>
    <row r="120" spans="1:4" x14ac:dyDescent="0.25">
      <c r="A120" t="s">
        <v>1968</v>
      </c>
      <c r="B120" s="25">
        <v>0.20972222222222223</v>
      </c>
      <c r="C120" s="25">
        <f t="shared" si="1"/>
        <v>3.4953703703703705E-3</v>
      </c>
    </row>
    <row r="121" spans="1:4" x14ac:dyDescent="0.25">
      <c r="A121" t="s">
        <v>1969</v>
      </c>
      <c r="B121" s="25">
        <v>0.26597222222222222</v>
      </c>
      <c r="C121" s="25">
        <f t="shared" si="1"/>
        <v>4.43287037037037E-3</v>
      </c>
    </row>
    <row r="122" spans="1:4" x14ac:dyDescent="0.25">
      <c r="A122" t="s">
        <v>1970</v>
      </c>
      <c r="B122" s="25">
        <v>0.32847222222222222</v>
      </c>
      <c r="C122" s="25">
        <f t="shared" si="1"/>
        <v>5.4745370370370373E-3</v>
      </c>
    </row>
    <row r="123" spans="1:4" x14ac:dyDescent="0.25">
      <c r="A123" t="s">
        <v>1971</v>
      </c>
      <c r="B123" s="25">
        <v>0.29930555555555555</v>
      </c>
      <c r="C123" s="25">
        <f t="shared" si="1"/>
        <v>4.9884259259259257E-3</v>
      </c>
    </row>
    <row r="124" spans="1:4" x14ac:dyDescent="0.25">
      <c r="A124" t="s">
        <v>1972</v>
      </c>
      <c r="B124" s="25">
        <v>0.13333333333333333</v>
      </c>
      <c r="C124" s="25">
        <f t="shared" si="1"/>
        <v>2.2222222222222222E-3</v>
      </c>
    </row>
    <row r="125" spans="1:4" x14ac:dyDescent="0.25">
      <c r="A125" t="s">
        <v>1973</v>
      </c>
      <c r="B125" s="25">
        <v>0.37291666666666662</v>
      </c>
      <c r="C125" s="25">
        <f t="shared" si="1"/>
        <v>6.215277777777777E-3</v>
      </c>
    </row>
    <row r="126" spans="1:4" x14ac:dyDescent="0.25">
      <c r="A126" t="s">
        <v>1974</v>
      </c>
      <c r="B126" s="25">
        <v>0.36527777777777781</v>
      </c>
      <c r="C126" s="25">
        <f t="shared" si="1"/>
        <v>6.0879629629629634E-3</v>
      </c>
    </row>
    <row r="127" spans="1:4" x14ac:dyDescent="0.25">
      <c r="A127" t="s">
        <v>1975</v>
      </c>
      <c r="B127" s="25">
        <v>0.27569444444444446</v>
      </c>
      <c r="C127" s="25">
        <f t="shared" si="1"/>
        <v>4.5949074074074078E-3</v>
      </c>
    </row>
    <row r="128" spans="1:4" x14ac:dyDescent="0.25">
      <c r="A128" t="s">
        <v>1976</v>
      </c>
      <c r="B128" s="25">
        <v>0.30277777777777776</v>
      </c>
      <c r="C128" s="25">
        <f t="shared" si="1"/>
        <v>5.0462962962962961E-3</v>
      </c>
    </row>
    <row r="129" spans="1:3" x14ac:dyDescent="0.25">
      <c r="A129" t="s">
        <v>1977</v>
      </c>
      <c r="B129" s="25">
        <v>0.2986111111111111</v>
      </c>
      <c r="C129" s="25">
        <f t="shared" si="1"/>
        <v>4.9768518518518521E-3</v>
      </c>
    </row>
    <row r="130" spans="1:3" x14ac:dyDescent="0.25">
      <c r="A130" t="s">
        <v>1978</v>
      </c>
      <c r="B130" s="25">
        <v>0.39513888888888887</v>
      </c>
      <c r="C130" s="25">
        <f t="shared" si="1"/>
        <v>6.5856481481481478E-3</v>
      </c>
    </row>
    <row r="131" spans="1:3" x14ac:dyDescent="0.25">
      <c r="A131" t="s">
        <v>1979</v>
      </c>
      <c r="B131" s="25">
        <v>0.17777777777777778</v>
      </c>
      <c r="C131" s="25">
        <f t="shared" si="1"/>
        <v>2.9629629629629632E-3</v>
      </c>
    </row>
    <row r="132" spans="1:3" x14ac:dyDescent="0.25">
      <c r="A132" t="s">
        <v>1980</v>
      </c>
      <c r="B132" s="25">
        <v>0.25</v>
      </c>
      <c r="C132" s="25">
        <f t="shared" si="1"/>
        <v>4.1666666666666666E-3</v>
      </c>
    </row>
    <row r="133" spans="1:3" x14ac:dyDescent="0.25">
      <c r="A133" t="s">
        <v>1981</v>
      </c>
      <c r="B133" s="25">
        <v>0.21249999999999999</v>
      </c>
      <c r="C133" s="25">
        <f t="shared" ref="C133:C196" si="2">B133/60</f>
        <v>3.5416666666666665E-3</v>
      </c>
    </row>
    <row r="134" spans="1:3" x14ac:dyDescent="0.25">
      <c r="A134" t="s">
        <v>1982</v>
      </c>
      <c r="B134" s="25">
        <v>0.11875000000000001</v>
      </c>
      <c r="C134" s="25">
        <f t="shared" si="2"/>
        <v>1.9791666666666668E-3</v>
      </c>
    </row>
    <row r="135" spans="1:3" x14ac:dyDescent="0.25">
      <c r="A135" t="s">
        <v>1983</v>
      </c>
      <c r="B135" s="25">
        <v>0.22013888888888888</v>
      </c>
      <c r="C135" s="25">
        <f t="shared" si="2"/>
        <v>3.6689814814814814E-3</v>
      </c>
    </row>
    <row r="136" spans="1:3" x14ac:dyDescent="0.25">
      <c r="A136" t="s">
        <v>1984</v>
      </c>
      <c r="B136" s="25">
        <v>0.2388888888888889</v>
      </c>
      <c r="C136" s="25">
        <f t="shared" si="2"/>
        <v>3.9814814814814817E-3</v>
      </c>
    </row>
    <row r="137" spans="1:3" x14ac:dyDescent="0.25">
      <c r="A137" t="s">
        <v>1985</v>
      </c>
      <c r="B137" s="25">
        <v>0.40902777777777777</v>
      </c>
      <c r="C137" s="25">
        <f t="shared" si="2"/>
        <v>6.8171296296296296E-3</v>
      </c>
    </row>
    <row r="138" spans="1:3" x14ac:dyDescent="0.25">
      <c r="A138" t="s">
        <v>1986</v>
      </c>
      <c r="B138" s="25">
        <v>0.29305555555555557</v>
      </c>
      <c r="C138" s="25">
        <f t="shared" si="2"/>
        <v>4.8842592592592592E-3</v>
      </c>
    </row>
    <row r="139" spans="1:3" x14ac:dyDescent="0.25">
      <c r="A139" t="s">
        <v>1987</v>
      </c>
      <c r="B139" s="25">
        <v>0.32777777777777778</v>
      </c>
      <c r="C139" s="25">
        <f t="shared" si="2"/>
        <v>5.4629629629629629E-3</v>
      </c>
    </row>
    <row r="140" spans="1:3" x14ac:dyDescent="0.25">
      <c r="A140" t="s">
        <v>1988</v>
      </c>
      <c r="B140" s="25">
        <v>0.27777777777777779</v>
      </c>
      <c r="C140" s="25">
        <f t="shared" si="2"/>
        <v>4.6296296296296302E-3</v>
      </c>
    </row>
    <row r="141" spans="1:3" x14ac:dyDescent="0.25">
      <c r="A141" t="s">
        <v>1989</v>
      </c>
      <c r="B141" s="25">
        <v>0.37152777777777773</v>
      </c>
      <c r="C141" s="25">
        <f t="shared" si="2"/>
        <v>6.192129629629629E-3</v>
      </c>
    </row>
    <row r="142" spans="1:3" x14ac:dyDescent="0.25">
      <c r="A142" t="s">
        <v>1990</v>
      </c>
      <c r="B142" s="25">
        <v>0.34236111111111112</v>
      </c>
      <c r="C142" s="25">
        <f t="shared" si="2"/>
        <v>5.7060185185185183E-3</v>
      </c>
    </row>
    <row r="143" spans="1:3" x14ac:dyDescent="0.25">
      <c r="A143" t="s">
        <v>1991</v>
      </c>
      <c r="B143" s="25">
        <v>0.1173611111111111</v>
      </c>
      <c r="C143" s="25">
        <f t="shared" si="2"/>
        <v>1.9560185185185184E-3</v>
      </c>
    </row>
    <row r="144" spans="1:3" x14ac:dyDescent="0.25">
      <c r="A144" t="s">
        <v>1992</v>
      </c>
      <c r="B144" s="25">
        <v>0.12083333333333333</v>
      </c>
      <c r="C144" s="25">
        <f t="shared" si="2"/>
        <v>2.0138888888888888E-3</v>
      </c>
    </row>
    <row r="145" spans="1:4" x14ac:dyDescent="0.25">
      <c r="A145" t="s">
        <v>1993</v>
      </c>
      <c r="B145" s="25">
        <v>0.22291666666666665</v>
      </c>
      <c r="C145" s="25">
        <f t="shared" si="2"/>
        <v>3.7152777777777774E-3</v>
      </c>
    </row>
    <row r="146" spans="1:4" x14ac:dyDescent="0.25">
      <c r="A146" t="s">
        <v>1994</v>
      </c>
      <c r="B146" s="25">
        <v>0.37847222222222227</v>
      </c>
      <c r="C146" s="25">
        <f t="shared" si="2"/>
        <v>6.3078703703703708E-3</v>
      </c>
    </row>
    <row r="147" spans="1:4" x14ac:dyDescent="0.25">
      <c r="A147" t="s">
        <v>1995</v>
      </c>
      <c r="B147" s="25">
        <v>0.26805555555555555</v>
      </c>
      <c r="C147" s="25">
        <f t="shared" si="2"/>
        <v>4.4675925925925924E-3</v>
      </c>
    </row>
    <row r="148" spans="1:4" x14ac:dyDescent="0.25">
      <c r="A148" t="s">
        <v>1996</v>
      </c>
      <c r="B148" s="25">
        <v>0.21249999999999999</v>
      </c>
      <c r="C148" s="25">
        <f t="shared" si="2"/>
        <v>3.5416666666666665E-3</v>
      </c>
    </row>
    <row r="149" spans="1:4" x14ac:dyDescent="0.25">
      <c r="A149" t="s">
        <v>1997</v>
      </c>
      <c r="B149" s="25">
        <v>0.35347222222222219</v>
      </c>
      <c r="C149" s="25">
        <f t="shared" si="2"/>
        <v>5.8912037037037032E-3</v>
      </c>
    </row>
    <row r="150" spans="1:4" x14ac:dyDescent="0.25">
      <c r="A150" t="s">
        <v>1998</v>
      </c>
      <c r="B150" s="25">
        <v>0.42499999999999999</v>
      </c>
      <c r="C150" s="25">
        <f t="shared" si="2"/>
        <v>7.083333333333333E-3</v>
      </c>
    </row>
    <row r="151" spans="1:4" x14ac:dyDescent="0.25">
      <c r="A151" t="s">
        <v>1999</v>
      </c>
      <c r="B151" s="25">
        <v>0.35625000000000001</v>
      </c>
      <c r="C151" s="25">
        <f t="shared" si="2"/>
        <v>5.9375000000000001E-3</v>
      </c>
    </row>
    <row r="152" spans="1:4" x14ac:dyDescent="0.25">
      <c r="A152" t="s">
        <v>2000</v>
      </c>
      <c r="B152" s="25">
        <v>0.32222222222222224</v>
      </c>
      <c r="C152" s="25">
        <f t="shared" si="2"/>
        <v>5.3703703703703708E-3</v>
      </c>
    </row>
    <row r="153" spans="1:4" x14ac:dyDescent="0.25">
      <c r="A153" t="s">
        <v>2001</v>
      </c>
      <c r="B153" s="25">
        <v>0.20625000000000002</v>
      </c>
      <c r="C153" s="25">
        <f t="shared" si="2"/>
        <v>3.4375000000000005E-3</v>
      </c>
    </row>
    <row r="154" spans="1:4" x14ac:dyDescent="0.25">
      <c r="A154" t="s">
        <v>2002</v>
      </c>
      <c r="B154" s="25">
        <v>0.34027777777777773</v>
      </c>
      <c r="C154" s="25">
        <f t="shared" si="2"/>
        <v>5.6712962962962958E-3</v>
      </c>
    </row>
    <row r="155" spans="1:4" x14ac:dyDescent="0.25">
      <c r="A155" t="s">
        <v>70</v>
      </c>
      <c r="C155" s="25">
        <f t="shared" si="2"/>
        <v>0</v>
      </c>
      <c r="D155" t="s">
        <v>7</v>
      </c>
    </row>
    <row r="156" spans="1:4" x14ac:dyDescent="0.25">
      <c r="A156" t="s">
        <v>68</v>
      </c>
      <c r="C156" s="25">
        <f t="shared" si="2"/>
        <v>0</v>
      </c>
      <c r="D156" t="s">
        <v>69</v>
      </c>
    </row>
    <row r="157" spans="1:4" x14ac:dyDescent="0.25">
      <c r="A157" t="s">
        <v>165</v>
      </c>
      <c r="C157" s="25">
        <f t="shared" si="2"/>
        <v>0</v>
      </c>
      <c r="D157" t="s">
        <v>7</v>
      </c>
    </row>
    <row r="158" spans="1:4" x14ac:dyDescent="0.25">
      <c r="A158" t="s">
        <v>39</v>
      </c>
      <c r="C158" s="25">
        <f t="shared" si="2"/>
        <v>0</v>
      </c>
      <c r="D158" t="s">
        <v>7</v>
      </c>
    </row>
    <row r="159" spans="1:4" x14ac:dyDescent="0.25">
      <c r="A159" t="s">
        <v>42</v>
      </c>
      <c r="B159" s="25">
        <v>5.0694444444444452E-2</v>
      </c>
      <c r="C159" s="25">
        <f t="shared" si="2"/>
        <v>8.449074074074075E-4</v>
      </c>
    </row>
    <row r="160" spans="1:4" x14ac:dyDescent="0.25">
      <c r="A160" t="s">
        <v>2003</v>
      </c>
      <c r="B160" s="25">
        <v>0.17777777777777778</v>
      </c>
      <c r="C160" s="25">
        <f t="shared" si="2"/>
        <v>2.9629629629629632E-3</v>
      </c>
    </row>
    <row r="161" spans="1:3" x14ac:dyDescent="0.25">
      <c r="A161" t="s">
        <v>2004</v>
      </c>
      <c r="B161" s="25">
        <v>0.27083333333333331</v>
      </c>
      <c r="C161" s="25">
        <f t="shared" si="2"/>
        <v>4.5138888888888885E-3</v>
      </c>
    </row>
    <row r="162" spans="1:3" x14ac:dyDescent="0.25">
      <c r="A162" t="s">
        <v>2005</v>
      </c>
      <c r="B162" s="25">
        <v>0.10972222222222222</v>
      </c>
      <c r="C162" s="25">
        <f t="shared" si="2"/>
        <v>1.8287037037037037E-3</v>
      </c>
    </row>
    <row r="163" spans="1:3" x14ac:dyDescent="0.25">
      <c r="A163" t="s">
        <v>2006</v>
      </c>
      <c r="B163" s="25">
        <v>0.15763888888888888</v>
      </c>
      <c r="C163" s="25">
        <f t="shared" si="2"/>
        <v>2.6273148148148145E-3</v>
      </c>
    </row>
    <row r="164" spans="1:3" x14ac:dyDescent="0.25">
      <c r="A164" t="s">
        <v>2007</v>
      </c>
      <c r="B164" s="25">
        <v>0.32500000000000001</v>
      </c>
      <c r="C164" s="25">
        <f t="shared" si="2"/>
        <v>5.4166666666666669E-3</v>
      </c>
    </row>
    <row r="165" spans="1:3" x14ac:dyDescent="0.25">
      <c r="A165" t="s">
        <v>2008</v>
      </c>
      <c r="B165" s="25">
        <v>0.24930555555555556</v>
      </c>
      <c r="C165" s="25">
        <f t="shared" si="2"/>
        <v>4.155092592592593E-3</v>
      </c>
    </row>
    <row r="166" spans="1:3" x14ac:dyDescent="0.25">
      <c r="A166" t="s">
        <v>2009</v>
      </c>
      <c r="B166" s="25">
        <v>0.2986111111111111</v>
      </c>
      <c r="C166" s="25">
        <f t="shared" si="2"/>
        <v>4.9768518518518521E-3</v>
      </c>
    </row>
    <row r="167" spans="1:3" x14ac:dyDescent="0.25">
      <c r="A167" t="s">
        <v>2010</v>
      </c>
      <c r="B167" s="25">
        <v>0.24305555555555555</v>
      </c>
      <c r="C167" s="25">
        <f t="shared" si="2"/>
        <v>4.0509259259259257E-3</v>
      </c>
    </row>
    <row r="168" spans="1:3" x14ac:dyDescent="0.25">
      <c r="A168" t="s">
        <v>2011</v>
      </c>
      <c r="B168" s="25">
        <v>0.18888888888888888</v>
      </c>
      <c r="C168" s="25">
        <f t="shared" si="2"/>
        <v>3.1481481481481482E-3</v>
      </c>
    </row>
    <row r="169" spans="1:3" x14ac:dyDescent="0.25">
      <c r="A169" t="s">
        <v>2012</v>
      </c>
      <c r="B169" s="25">
        <v>0.2673611111111111</v>
      </c>
      <c r="C169" s="25">
        <f t="shared" si="2"/>
        <v>4.456018518518518E-3</v>
      </c>
    </row>
    <row r="170" spans="1:3" x14ac:dyDescent="0.25">
      <c r="A170" t="s">
        <v>2013</v>
      </c>
      <c r="B170" s="25">
        <v>0.28333333333333333</v>
      </c>
      <c r="C170" s="25">
        <f t="shared" si="2"/>
        <v>4.7222222222222223E-3</v>
      </c>
    </row>
    <row r="171" spans="1:3" x14ac:dyDescent="0.25">
      <c r="A171" t="s">
        <v>2014</v>
      </c>
      <c r="B171" s="25">
        <v>0.22569444444444445</v>
      </c>
      <c r="C171" s="25">
        <f t="shared" si="2"/>
        <v>3.7615740740740743E-3</v>
      </c>
    </row>
    <row r="172" spans="1:3" x14ac:dyDescent="0.25">
      <c r="A172" t="s">
        <v>2015</v>
      </c>
      <c r="B172" s="25">
        <v>0.28819444444444448</v>
      </c>
      <c r="C172" s="25">
        <f t="shared" si="2"/>
        <v>4.8032407407407416E-3</v>
      </c>
    </row>
    <row r="173" spans="1:3" x14ac:dyDescent="0.25">
      <c r="A173" t="s">
        <v>2016</v>
      </c>
      <c r="B173" s="25">
        <v>0.26805555555555555</v>
      </c>
      <c r="C173" s="25">
        <f t="shared" si="2"/>
        <v>4.4675925925925924E-3</v>
      </c>
    </row>
    <row r="174" spans="1:3" x14ac:dyDescent="0.25">
      <c r="A174" t="s">
        <v>2017</v>
      </c>
      <c r="B174" s="25">
        <v>0.16250000000000001</v>
      </c>
      <c r="C174" s="25">
        <f t="shared" si="2"/>
        <v>2.7083333333333334E-3</v>
      </c>
    </row>
    <row r="175" spans="1:3" x14ac:dyDescent="0.25">
      <c r="A175" t="s">
        <v>2018</v>
      </c>
      <c r="B175" s="25">
        <v>0.27638888888888885</v>
      </c>
      <c r="C175" s="25">
        <f t="shared" si="2"/>
        <v>4.6064814814814805E-3</v>
      </c>
    </row>
    <row r="176" spans="1:3" x14ac:dyDescent="0.25">
      <c r="A176" t="s">
        <v>2019</v>
      </c>
      <c r="B176" s="25">
        <v>0.18611111111111112</v>
      </c>
      <c r="C176" s="25">
        <f t="shared" si="2"/>
        <v>3.1018518518518517E-3</v>
      </c>
    </row>
    <row r="177" spans="1:4" x14ac:dyDescent="0.25">
      <c r="A177" t="s">
        <v>2020</v>
      </c>
      <c r="B177" s="25">
        <v>0.16388888888888889</v>
      </c>
      <c r="C177" s="25">
        <f t="shared" si="2"/>
        <v>2.7314814814814814E-3</v>
      </c>
    </row>
    <row r="178" spans="1:4" x14ac:dyDescent="0.25">
      <c r="A178" t="s">
        <v>2021</v>
      </c>
      <c r="B178" s="25">
        <v>0.17500000000000002</v>
      </c>
      <c r="C178" s="25">
        <f t="shared" si="2"/>
        <v>2.9166666666666668E-3</v>
      </c>
    </row>
    <row r="179" spans="1:4" x14ac:dyDescent="0.25">
      <c r="A179" t="s">
        <v>2022</v>
      </c>
      <c r="C179" s="25">
        <f t="shared" si="2"/>
        <v>0</v>
      </c>
      <c r="D179" t="s">
        <v>7</v>
      </c>
    </row>
    <row r="180" spans="1:4" x14ac:dyDescent="0.25">
      <c r="A180" t="s">
        <v>2023</v>
      </c>
      <c r="C180" s="25">
        <f t="shared" si="2"/>
        <v>0</v>
      </c>
      <c r="D180" t="s">
        <v>7</v>
      </c>
    </row>
    <row r="181" spans="1:4" x14ac:dyDescent="0.25">
      <c r="A181" t="s">
        <v>70</v>
      </c>
      <c r="C181" s="25">
        <f t="shared" si="2"/>
        <v>0</v>
      </c>
      <c r="D181" t="s">
        <v>7</v>
      </c>
    </row>
    <row r="182" spans="1:4" x14ac:dyDescent="0.25">
      <c r="A182" t="s">
        <v>68</v>
      </c>
      <c r="C182" s="25">
        <f t="shared" si="2"/>
        <v>0</v>
      </c>
      <c r="D182" t="s">
        <v>69</v>
      </c>
    </row>
    <row r="183" spans="1:4" x14ac:dyDescent="0.25">
      <c r="A183" t="s">
        <v>215</v>
      </c>
      <c r="C183" s="25">
        <f t="shared" si="2"/>
        <v>0</v>
      </c>
      <c r="D183" t="s">
        <v>7</v>
      </c>
    </row>
    <row r="184" spans="1:4" x14ac:dyDescent="0.25">
      <c r="A184" t="s">
        <v>39</v>
      </c>
      <c r="C184" s="25">
        <f t="shared" si="2"/>
        <v>0</v>
      </c>
      <c r="D184" t="s">
        <v>7</v>
      </c>
    </row>
    <row r="185" spans="1:4" x14ac:dyDescent="0.25">
      <c r="A185" t="s">
        <v>42</v>
      </c>
      <c r="B185" s="25">
        <v>4.7222222222222221E-2</v>
      </c>
      <c r="C185" s="25">
        <f t="shared" si="2"/>
        <v>7.8703703703703705E-4</v>
      </c>
    </row>
    <row r="186" spans="1:4" x14ac:dyDescent="0.25">
      <c r="A186" t="s">
        <v>2024</v>
      </c>
      <c r="B186" s="25">
        <v>0.22430555555555556</v>
      </c>
      <c r="C186" s="25">
        <f t="shared" si="2"/>
        <v>3.7384259259259259E-3</v>
      </c>
    </row>
    <row r="187" spans="1:4" x14ac:dyDescent="0.25">
      <c r="A187" t="s">
        <v>2025</v>
      </c>
      <c r="B187" s="25">
        <v>0.45416666666666666</v>
      </c>
      <c r="C187" s="25">
        <f t="shared" si="2"/>
        <v>7.5694444444444446E-3</v>
      </c>
    </row>
    <row r="188" spans="1:4" x14ac:dyDescent="0.25">
      <c r="A188" t="s">
        <v>2026</v>
      </c>
      <c r="B188" s="25">
        <v>0.12361111111111112</v>
      </c>
      <c r="C188" s="25">
        <f t="shared" si="2"/>
        <v>2.0601851851851853E-3</v>
      </c>
    </row>
    <row r="189" spans="1:4" x14ac:dyDescent="0.25">
      <c r="A189" t="s">
        <v>2027</v>
      </c>
      <c r="B189" s="25">
        <v>0.19999999999999998</v>
      </c>
      <c r="C189" s="25">
        <f t="shared" si="2"/>
        <v>3.3333333333333331E-3</v>
      </c>
    </row>
    <row r="190" spans="1:4" x14ac:dyDescent="0.25">
      <c r="A190" t="s">
        <v>2028</v>
      </c>
      <c r="B190" s="25">
        <v>0.20555555555555557</v>
      </c>
      <c r="C190" s="25">
        <f t="shared" si="2"/>
        <v>3.4259259259259264E-3</v>
      </c>
    </row>
    <row r="191" spans="1:4" x14ac:dyDescent="0.25">
      <c r="A191" t="s">
        <v>2029</v>
      </c>
      <c r="B191" s="25">
        <v>0.21388888888888891</v>
      </c>
      <c r="C191" s="25">
        <f t="shared" si="2"/>
        <v>3.5648148148148149E-3</v>
      </c>
    </row>
    <row r="192" spans="1:4" x14ac:dyDescent="0.25">
      <c r="A192" t="s">
        <v>2030</v>
      </c>
      <c r="B192" s="25">
        <v>0.12847222222222224</v>
      </c>
      <c r="C192" s="25">
        <f t="shared" si="2"/>
        <v>2.1412037037037038E-3</v>
      </c>
    </row>
    <row r="193" spans="1:4" x14ac:dyDescent="0.25">
      <c r="A193" t="s">
        <v>2031</v>
      </c>
      <c r="B193" s="25">
        <v>0.22013888888888888</v>
      </c>
      <c r="C193" s="25">
        <f t="shared" si="2"/>
        <v>3.6689814814814814E-3</v>
      </c>
    </row>
    <row r="194" spans="1:4" x14ac:dyDescent="0.25">
      <c r="A194" t="s">
        <v>2032</v>
      </c>
      <c r="B194" s="25">
        <v>0.1361111111111111</v>
      </c>
      <c r="C194" s="25">
        <f t="shared" si="2"/>
        <v>2.2685185185185182E-3</v>
      </c>
    </row>
    <row r="195" spans="1:4" x14ac:dyDescent="0.25">
      <c r="A195" t="s">
        <v>2033</v>
      </c>
      <c r="B195" s="25">
        <v>0.79583333333333339</v>
      </c>
      <c r="C195" s="25">
        <f t="shared" si="2"/>
        <v>1.3263888888888889E-2</v>
      </c>
    </row>
    <row r="196" spans="1:4" x14ac:dyDescent="0.25">
      <c r="A196" t="s">
        <v>2034</v>
      </c>
      <c r="B196" s="25">
        <v>0.59583333333333333</v>
      </c>
      <c r="C196" s="25">
        <f t="shared" si="2"/>
        <v>9.9305555555555553E-3</v>
      </c>
    </row>
    <row r="197" spans="1:4" x14ac:dyDescent="0.25">
      <c r="A197" t="s">
        <v>2035</v>
      </c>
      <c r="B197" s="25">
        <v>0.3840277777777778</v>
      </c>
      <c r="C197" s="25">
        <f t="shared" ref="C197:C260" si="3">B197/60</f>
        <v>6.4004629629629637E-3</v>
      </c>
    </row>
    <row r="198" spans="1:4" x14ac:dyDescent="0.25">
      <c r="A198" t="s">
        <v>2036</v>
      </c>
      <c r="B198" s="25">
        <v>0.38472222222222219</v>
      </c>
      <c r="C198" s="25">
        <f t="shared" si="3"/>
        <v>6.4120370370370364E-3</v>
      </c>
    </row>
    <row r="199" spans="1:4" x14ac:dyDescent="0.25">
      <c r="A199" t="s">
        <v>2037</v>
      </c>
      <c r="B199" s="25">
        <v>0.33680555555555558</v>
      </c>
      <c r="C199" s="25">
        <f t="shared" si="3"/>
        <v>5.6134259259259262E-3</v>
      </c>
    </row>
    <row r="200" spans="1:4" x14ac:dyDescent="0.25">
      <c r="A200" t="s">
        <v>2038</v>
      </c>
      <c r="B200" s="25">
        <v>0.39513888888888887</v>
      </c>
      <c r="C200" s="25">
        <f t="shared" si="3"/>
        <v>6.5856481481481478E-3</v>
      </c>
    </row>
    <row r="201" spans="1:4" x14ac:dyDescent="0.25">
      <c r="A201" t="s">
        <v>2039</v>
      </c>
      <c r="B201" s="25">
        <v>0.50555555555555554</v>
      </c>
      <c r="C201" s="25">
        <f t="shared" si="3"/>
        <v>8.4259259259259253E-3</v>
      </c>
    </row>
    <row r="202" spans="1:4" x14ac:dyDescent="0.25">
      <c r="A202" t="s">
        <v>2040</v>
      </c>
      <c r="B202" s="25">
        <v>0.28125</v>
      </c>
      <c r="C202" s="25">
        <f t="shared" si="3"/>
        <v>4.6874999999999998E-3</v>
      </c>
    </row>
    <row r="203" spans="1:4" x14ac:dyDescent="0.25">
      <c r="A203" t="s">
        <v>2041</v>
      </c>
      <c r="B203" s="25">
        <v>0.62291666666666667</v>
      </c>
      <c r="C203" s="25">
        <f t="shared" si="3"/>
        <v>1.0381944444444445E-2</v>
      </c>
    </row>
    <row r="204" spans="1:4" x14ac:dyDescent="0.25">
      <c r="A204" t="s">
        <v>68</v>
      </c>
      <c r="C204" s="25">
        <f t="shared" si="3"/>
        <v>0</v>
      </c>
      <c r="D204" t="s">
        <v>69</v>
      </c>
    </row>
    <row r="205" spans="1:4" x14ac:dyDescent="0.25">
      <c r="A205" t="s">
        <v>70</v>
      </c>
      <c r="C205" s="25">
        <f t="shared" si="3"/>
        <v>0</v>
      </c>
      <c r="D205" t="s">
        <v>7</v>
      </c>
    </row>
    <row r="206" spans="1:4" x14ac:dyDescent="0.25">
      <c r="A206" t="s">
        <v>249</v>
      </c>
      <c r="C206" s="25">
        <f t="shared" si="3"/>
        <v>0</v>
      </c>
      <c r="D206" t="s">
        <v>7</v>
      </c>
    </row>
    <row r="207" spans="1:4" x14ac:dyDescent="0.25">
      <c r="A207" t="s">
        <v>2042</v>
      </c>
      <c r="C207" s="25">
        <f t="shared" si="3"/>
        <v>0</v>
      </c>
      <c r="D207" t="s">
        <v>7</v>
      </c>
    </row>
    <row r="208" spans="1:4" x14ac:dyDescent="0.25">
      <c r="A208" t="s">
        <v>42</v>
      </c>
      <c r="B208" s="25">
        <v>0.19722222222222222</v>
      </c>
      <c r="C208" s="25">
        <f t="shared" si="3"/>
        <v>3.2870370370370371E-3</v>
      </c>
    </row>
    <row r="209" spans="1:4" x14ac:dyDescent="0.25">
      <c r="A209" t="s">
        <v>2043</v>
      </c>
      <c r="B209" s="25">
        <v>0.17569444444444446</v>
      </c>
      <c r="C209" s="25">
        <f t="shared" si="3"/>
        <v>2.9282407407407408E-3</v>
      </c>
    </row>
    <row r="210" spans="1:4" x14ac:dyDescent="0.25">
      <c r="A210" t="s">
        <v>2044</v>
      </c>
      <c r="B210" s="25">
        <v>0.17152777777777775</v>
      </c>
      <c r="C210" s="25">
        <f t="shared" si="3"/>
        <v>2.8587962962962959E-3</v>
      </c>
    </row>
    <row r="211" spans="1:4" x14ac:dyDescent="0.25">
      <c r="A211" t="s">
        <v>2045</v>
      </c>
      <c r="B211" s="25">
        <v>0.12291666666666667</v>
      </c>
      <c r="C211" s="25">
        <f t="shared" si="3"/>
        <v>2.0486111111111113E-3</v>
      </c>
    </row>
    <row r="212" spans="1:4" x14ac:dyDescent="0.25">
      <c r="A212" t="s">
        <v>2046</v>
      </c>
      <c r="C212" s="25">
        <f t="shared" si="3"/>
        <v>0</v>
      </c>
      <c r="D212" t="s">
        <v>7</v>
      </c>
    </row>
    <row r="213" spans="1:4" x14ac:dyDescent="0.25">
      <c r="A213" t="s">
        <v>2047</v>
      </c>
      <c r="B213" s="25">
        <v>0.12708333333333333</v>
      </c>
      <c r="C213" s="25">
        <f t="shared" si="3"/>
        <v>2.1180555555555553E-3</v>
      </c>
    </row>
    <row r="214" spans="1:4" x14ac:dyDescent="0.25">
      <c r="A214" t="s">
        <v>2048</v>
      </c>
      <c r="B214" s="25">
        <v>0.16111111111111112</v>
      </c>
      <c r="C214" s="25">
        <f t="shared" si="3"/>
        <v>2.6851851851851854E-3</v>
      </c>
    </row>
    <row r="215" spans="1:4" x14ac:dyDescent="0.25">
      <c r="A215" t="s">
        <v>2049</v>
      </c>
      <c r="B215" s="25">
        <v>0.18194444444444444</v>
      </c>
      <c r="C215" s="25">
        <f t="shared" si="3"/>
        <v>3.0324074074074073E-3</v>
      </c>
    </row>
    <row r="216" spans="1:4" x14ac:dyDescent="0.25">
      <c r="A216" t="s">
        <v>2050</v>
      </c>
      <c r="B216" s="25">
        <v>7.2222222222222229E-2</v>
      </c>
      <c r="C216" s="25">
        <f t="shared" si="3"/>
        <v>1.2037037037037038E-3</v>
      </c>
    </row>
    <row r="217" spans="1:4" x14ac:dyDescent="0.25">
      <c r="A217" t="s">
        <v>2051</v>
      </c>
      <c r="B217" s="25">
        <v>0.15555555555555556</v>
      </c>
      <c r="C217" s="25">
        <f t="shared" si="3"/>
        <v>2.5925925925925925E-3</v>
      </c>
    </row>
    <row r="218" spans="1:4" x14ac:dyDescent="0.25">
      <c r="A218" t="s">
        <v>2052</v>
      </c>
      <c r="B218" s="25">
        <v>0.29375000000000001</v>
      </c>
      <c r="C218" s="25">
        <f t="shared" si="3"/>
        <v>4.8958333333333336E-3</v>
      </c>
    </row>
    <row r="219" spans="1:4" x14ac:dyDescent="0.25">
      <c r="A219" t="s">
        <v>2053</v>
      </c>
      <c r="B219" s="25">
        <v>0.1111111111111111</v>
      </c>
      <c r="C219" s="25">
        <f t="shared" si="3"/>
        <v>1.8518518518518517E-3</v>
      </c>
    </row>
    <row r="220" spans="1:4" x14ac:dyDescent="0.25">
      <c r="A220" t="s">
        <v>2054</v>
      </c>
      <c r="B220" s="25">
        <v>0.14097222222222222</v>
      </c>
      <c r="C220" s="25">
        <f t="shared" si="3"/>
        <v>2.3495370370370371E-3</v>
      </c>
    </row>
    <row r="221" spans="1:4" x14ac:dyDescent="0.25">
      <c r="A221" t="s">
        <v>2055</v>
      </c>
      <c r="B221" s="25">
        <v>0.23194444444444443</v>
      </c>
      <c r="C221" s="25">
        <f t="shared" si="3"/>
        <v>3.8657407407407403E-3</v>
      </c>
    </row>
    <row r="222" spans="1:4" x14ac:dyDescent="0.25">
      <c r="A222" t="s">
        <v>2056</v>
      </c>
      <c r="C222" s="25">
        <f t="shared" si="3"/>
        <v>0</v>
      </c>
      <c r="D222" t="s">
        <v>7</v>
      </c>
    </row>
    <row r="223" spans="1:4" x14ac:dyDescent="0.25">
      <c r="A223" t="s">
        <v>2057</v>
      </c>
      <c r="B223" s="25">
        <v>0.24166666666666667</v>
      </c>
      <c r="C223" s="25">
        <f t="shared" si="3"/>
        <v>4.0277777777777777E-3</v>
      </c>
    </row>
    <row r="224" spans="1:4" x14ac:dyDescent="0.25">
      <c r="A224" t="s">
        <v>2058</v>
      </c>
      <c r="B224" s="25">
        <v>0.27083333333333331</v>
      </c>
      <c r="C224" s="25">
        <f t="shared" si="3"/>
        <v>4.5138888888888885E-3</v>
      </c>
    </row>
    <row r="225" spans="1:4" x14ac:dyDescent="0.25">
      <c r="A225" t="s">
        <v>2059</v>
      </c>
      <c r="B225" s="25">
        <v>0.25208333333333333</v>
      </c>
      <c r="C225" s="25">
        <f t="shared" si="3"/>
        <v>4.2013888888888891E-3</v>
      </c>
    </row>
    <row r="226" spans="1:4" x14ac:dyDescent="0.25">
      <c r="A226" t="s">
        <v>2060</v>
      </c>
      <c r="B226" s="25">
        <v>0.26041666666666669</v>
      </c>
      <c r="C226" s="25">
        <f t="shared" si="3"/>
        <v>4.340277777777778E-3</v>
      </c>
    </row>
    <row r="227" spans="1:4" x14ac:dyDescent="0.25">
      <c r="A227" t="s">
        <v>2061</v>
      </c>
      <c r="B227" s="25">
        <v>0.3354166666666667</v>
      </c>
      <c r="C227" s="25">
        <f t="shared" si="3"/>
        <v>5.5902777777777782E-3</v>
      </c>
    </row>
    <row r="228" spans="1:4" x14ac:dyDescent="0.25">
      <c r="A228" t="s">
        <v>2062</v>
      </c>
      <c r="B228" s="25">
        <v>0.21041666666666667</v>
      </c>
      <c r="C228" s="25">
        <f t="shared" si="3"/>
        <v>3.5069444444444445E-3</v>
      </c>
    </row>
    <row r="229" spans="1:4" x14ac:dyDescent="0.25">
      <c r="A229" t="s">
        <v>2063</v>
      </c>
      <c r="B229" s="25">
        <v>0.25208333333333333</v>
      </c>
      <c r="C229" s="25">
        <f t="shared" si="3"/>
        <v>4.2013888888888891E-3</v>
      </c>
    </row>
    <row r="230" spans="1:4" x14ac:dyDescent="0.25">
      <c r="A230" t="s">
        <v>2064</v>
      </c>
      <c r="B230" s="25">
        <v>0.3354166666666667</v>
      </c>
      <c r="C230" s="25">
        <f t="shared" si="3"/>
        <v>5.5902777777777782E-3</v>
      </c>
    </row>
    <row r="231" spans="1:4" x14ac:dyDescent="0.25">
      <c r="A231" t="s">
        <v>2065</v>
      </c>
      <c r="B231" s="25">
        <v>0.20208333333333331</v>
      </c>
      <c r="C231" s="25">
        <f t="shared" si="3"/>
        <v>3.3680555555555551E-3</v>
      </c>
    </row>
    <row r="232" spans="1:4" x14ac:dyDescent="0.25">
      <c r="A232" t="s">
        <v>2066</v>
      </c>
      <c r="B232" s="25">
        <v>0.31180555555555556</v>
      </c>
      <c r="C232" s="25">
        <f t="shared" si="3"/>
        <v>5.1967592592592595E-3</v>
      </c>
    </row>
    <row r="233" spans="1:4" x14ac:dyDescent="0.25">
      <c r="A233" t="s">
        <v>2067</v>
      </c>
      <c r="B233" s="25">
        <v>0.27291666666666664</v>
      </c>
      <c r="C233" s="25">
        <f t="shared" si="3"/>
        <v>4.5486111111111109E-3</v>
      </c>
    </row>
    <row r="234" spans="1:4" x14ac:dyDescent="0.25">
      <c r="A234" t="s">
        <v>2068</v>
      </c>
      <c r="B234" s="25">
        <v>0.28541666666666665</v>
      </c>
      <c r="C234" s="25">
        <f t="shared" si="3"/>
        <v>4.7569444444444439E-3</v>
      </c>
    </row>
    <row r="235" spans="1:4" x14ac:dyDescent="0.25">
      <c r="A235" t="s">
        <v>70</v>
      </c>
      <c r="C235" s="25">
        <f t="shared" si="3"/>
        <v>0</v>
      </c>
      <c r="D235" t="s">
        <v>7</v>
      </c>
    </row>
    <row r="236" spans="1:4" x14ac:dyDescent="0.25">
      <c r="A236" t="s">
        <v>271</v>
      </c>
      <c r="C236" s="25">
        <f t="shared" si="3"/>
        <v>0</v>
      </c>
      <c r="D236" t="s">
        <v>7</v>
      </c>
    </row>
    <row r="237" spans="1:4" x14ac:dyDescent="0.25">
      <c r="A237" t="s">
        <v>39</v>
      </c>
      <c r="C237" s="25">
        <f t="shared" si="3"/>
        <v>0</v>
      </c>
      <c r="D237" t="s">
        <v>7</v>
      </c>
    </row>
    <row r="238" spans="1:4" x14ac:dyDescent="0.25">
      <c r="A238" t="s">
        <v>42</v>
      </c>
      <c r="B238" s="25">
        <v>8.8888888888888892E-2</v>
      </c>
      <c r="C238" s="25">
        <f t="shared" si="3"/>
        <v>1.4814814814814816E-3</v>
      </c>
    </row>
    <row r="239" spans="1:4" x14ac:dyDescent="0.25">
      <c r="A239" t="s">
        <v>2069</v>
      </c>
      <c r="B239" s="25">
        <v>0.39305555555555555</v>
      </c>
      <c r="C239" s="25">
        <f t="shared" si="3"/>
        <v>6.5509259259259262E-3</v>
      </c>
    </row>
    <row r="240" spans="1:4" x14ac:dyDescent="0.25">
      <c r="A240" t="s">
        <v>2070</v>
      </c>
      <c r="B240" s="25">
        <v>0.26805555555555555</v>
      </c>
      <c r="C240" s="25">
        <f t="shared" si="3"/>
        <v>4.4675925925925924E-3</v>
      </c>
    </row>
    <row r="241" spans="1:4" x14ac:dyDescent="0.25">
      <c r="A241" t="s">
        <v>2071</v>
      </c>
      <c r="B241" s="25">
        <v>0.26319444444444445</v>
      </c>
      <c r="C241" s="25">
        <f t="shared" si="3"/>
        <v>4.386574074074074E-3</v>
      </c>
    </row>
    <row r="242" spans="1:4" x14ac:dyDescent="0.25">
      <c r="A242" t="s">
        <v>2072</v>
      </c>
      <c r="B242" s="25">
        <v>0.46875</v>
      </c>
      <c r="C242" s="25">
        <f t="shared" si="3"/>
        <v>7.8125E-3</v>
      </c>
    </row>
    <row r="243" spans="1:4" x14ac:dyDescent="0.25">
      <c r="A243" t="s">
        <v>2073</v>
      </c>
      <c r="B243" s="25">
        <v>0.41666666666666669</v>
      </c>
      <c r="C243" s="25">
        <f t="shared" si="3"/>
        <v>6.9444444444444449E-3</v>
      </c>
    </row>
    <row r="244" spans="1:4" x14ac:dyDescent="0.25">
      <c r="A244" t="s">
        <v>2074</v>
      </c>
      <c r="B244" s="25">
        <v>0.46527777777777773</v>
      </c>
      <c r="C244" s="25">
        <f t="shared" si="3"/>
        <v>7.7546296296296287E-3</v>
      </c>
    </row>
    <row r="245" spans="1:4" x14ac:dyDescent="0.25">
      <c r="A245" t="s">
        <v>2075</v>
      </c>
      <c r="B245" s="25">
        <v>0.65416666666666667</v>
      </c>
      <c r="C245" s="25">
        <f t="shared" si="3"/>
        <v>1.0902777777777779E-2</v>
      </c>
    </row>
    <row r="246" spans="1:4" x14ac:dyDescent="0.25">
      <c r="A246" t="s">
        <v>2076</v>
      </c>
      <c r="B246" s="25">
        <v>0.47083333333333338</v>
      </c>
      <c r="C246" s="25">
        <f t="shared" si="3"/>
        <v>7.8472222222222224E-3</v>
      </c>
    </row>
    <row r="247" spans="1:4" x14ac:dyDescent="0.25">
      <c r="A247" t="s">
        <v>2077</v>
      </c>
      <c r="C247" s="25">
        <f t="shared" si="3"/>
        <v>0</v>
      </c>
      <c r="D247" t="s">
        <v>7</v>
      </c>
    </row>
    <row r="248" spans="1:4" x14ac:dyDescent="0.25">
      <c r="A248" t="s">
        <v>2078</v>
      </c>
      <c r="C248" s="25">
        <f t="shared" si="3"/>
        <v>0</v>
      </c>
      <c r="D248" t="s">
        <v>7</v>
      </c>
    </row>
    <row r="249" spans="1:4" x14ac:dyDescent="0.25">
      <c r="A249" t="s">
        <v>2079</v>
      </c>
      <c r="C249" s="25">
        <f t="shared" si="3"/>
        <v>0</v>
      </c>
      <c r="D249" t="s">
        <v>7</v>
      </c>
    </row>
    <row r="250" spans="1:4" x14ac:dyDescent="0.25">
      <c r="A250" t="s">
        <v>2080</v>
      </c>
      <c r="B250" s="25">
        <v>0.25</v>
      </c>
      <c r="C250" s="25">
        <f t="shared" si="3"/>
        <v>4.1666666666666666E-3</v>
      </c>
    </row>
    <row r="251" spans="1:4" x14ac:dyDescent="0.25">
      <c r="A251" t="s">
        <v>2081</v>
      </c>
      <c r="B251" s="25">
        <v>0.35972222222222222</v>
      </c>
      <c r="C251" s="25">
        <f t="shared" si="3"/>
        <v>5.9953703703703705E-3</v>
      </c>
    </row>
    <row r="252" spans="1:4" x14ac:dyDescent="0.25">
      <c r="A252" t="s">
        <v>2082</v>
      </c>
      <c r="B252" s="25">
        <v>0.21875</v>
      </c>
      <c r="C252" s="25">
        <f t="shared" si="3"/>
        <v>3.6458333333333334E-3</v>
      </c>
    </row>
    <row r="253" spans="1:4" x14ac:dyDescent="0.25">
      <c r="A253" t="s">
        <v>2083</v>
      </c>
      <c r="B253" s="25">
        <v>0.39027777777777778</v>
      </c>
      <c r="C253" s="25">
        <f t="shared" si="3"/>
        <v>6.5046296296296293E-3</v>
      </c>
    </row>
    <row r="254" spans="1:4" x14ac:dyDescent="0.25">
      <c r="A254" t="s">
        <v>2084</v>
      </c>
      <c r="B254" s="25">
        <v>0.33819444444444446</v>
      </c>
      <c r="C254" s="25">
        <f t="shared" si="3"/>
        <v>5.6365740740740742E-3</v>
      </c>
    </row>
    <row r="255" spans="1:4" x14ac:dyDescent="0.25">
      <c r="A255" t="s">
        <v>2085</v>
      </c>
      <c r="B255" s="25">
        <v>0.28750000000000003</v>
      </c>
      <c r="C255" s="25">
        <f t="shared" si="3"/>
        <v>4.7916666666666672E-3</v>
      </c>
    </row>
    <row r="256" spans="1:4" x14ac:dyDescent="0.25">
      <c r="A256" t="s">
        <v>2086</v>
      </c>
      <c r="B256" s="25">
        <v>0.24236111111111111</v>
      </c>
      <c r="C256" s="25">
        <f t="shared" si="3"/>
        <v>4.0393518518518521E-3</v>
      </c>
    </row>
    <row r="257" spans="1:3" x14ac:dyDescent="0.25">
      <c r="A257" t="s">
        <v>2087</v>
      </c>
      <c r="B257" s="25">
        <v>0.33819444444444446</v>
      </c>
      <c r="C257" s="25">
        <f t="shared" si="3"/>
        <v>5.6365740740740742E-3</v>
      </c>
    </row>
    <row r="258" spans="1:3" x14ac:dyDescent="0.25">
      <c r="A258" t="s">
        <v>2088</v>
      </c>
      <c r="B258" s="25">
        <v>0.26458333333333334</v>
      </c>
      <c r="C258" s="25">
        <f t="shared" si="3"/>
        <v>4.409722222222222E-3</v>
      </c>
    </row>
    <row r="259" spans="1:3" x14ac:dyDescent="0.25">
      <c r="A259" t="s">
        <v>2089</v>
      </c>
      <c r="B259" s="25">
        <v>0.36180555555555555</v>
      </c>
      <c r="C259" s="25">
        <f t="shared" si="3"/>
        <v>6.0300925925925921E-3</v>
      </c>
    </row>
    <row r="260" spans="1:3" x14ac:dyDescent="0.25">
      <c r="A260" t="s">
        <v>2090</v>
      </c>
      <c r="B260" s="25">
        <v>0.31597222222222221</v>
      </c>
      <c r="C260" s="25">
        <f t="shared" si="3"/>
        <v>5.2662037037037035E-3</v>
      </c>
    </row>
    <row r="261" spans="1:3" x14ac:dyDescent="0.25">
      <c r="A261" t="s">
        <v>2091</v>
      </c>
      <c r="B261" s="25">
        <v>0.30763888888888891</v>
      </c>
      <c r="C261" s="25">
        <f t="shared" ref="C261:C324" si="4">B261/60</f>
        <v>5.1273148148148154E-3</v>
      </c>
    </row>
    <row r="262" spans="1:3" x14ac:dyDescent="0.25">
      <c r="A262" t="s">
        <v>2092</v>
      </c>
      <c r="B262" s="25">
        <v>0.33194444444444443</v>
      </c>
      <c r="C262" s="25">
        <f t="shared" si="4"/>
        <v>5.5324074074074069E-3</v>
      </c>
    </row>
    <row r="263" spans="1:3" x14ac:dyDescent="0.25">
      <c r="A263" t="s">
        <v>2093</v>
      </c>
      <c r="B263" s="25">
        <v>0.19097222222222221</v>
      </c>
      <c r="C263" s="25">
        <f t="shared" si="4"/>
        <v>3.1828703703703702E-3</v>
      </c>
    </row>
    <row r="264" spans="1:3" x14ac:dyDescent="0.25">
      <c r="A264" t="s">
        <v>2094</v>
      </c>
      <c r="B264" s="25">
        <v>0.19027777777777777</v>
      </c>
      <c r="C264" s="25">
        <f t="shared" si="4"/>
        <v>3.1712962962962962E-3</v>
      </c>
    </row>
    <row r="265" spans="1:3" x14ac:dyDescent="0.25">
      <c r="A265" t="s">
        <v>2095</v>
      </c>
      <c r="B265" s="25">
        <v>0.30902777777777779</v>
      </c>
      <c r="C265" s="25">
        <f t="shared" si="4"/>
        <v>5.1504629629629635E-3</v>
      </c>
    </row>
    <row r="266" spans="1:3" x14ac:dyDescent="0.25">
      <c r="A266" t="s">
        <v>2096</v>
      </c>
      <c r="B266" s="25">
        <v>0.3125</v>
      </c>
      <c r="C266" s="25">
        <f t="shared" si="4"/>
        <v>5.208333333333333E-3</v>
      </c>
    </row>
    <row r="267" spans="1:3" x14ac:dyDescent="0.25">
      <c r="A267" t="s">
        <v>2097</v>
      </c>
      <c r="B267" s="25">
        <v>0.17430555555555557</v>
      </c>
      <c r="C267" s="25">
        <f t="shared" si="4"/>
        <v>2.9050925925925928E-3</v>
      </c>
    </row>
    <row r="268" spans="1:3" x14ac:dyDescent="0.25">
      <c r="A268" t="s">
        <v>2098</v>
      </c>
      <c r="B268" s="25">
        <v>0.31319444444444444</v>
      </c>
      <c r="C268" s="25">
        <f t="shared" si="4"/>
        <v>5.2199074074074075E-3</v>
      </c>
    </row>
    <row r="269" spans="1:3" x14ac:dyDescent="0.25">
      <c r="A269" t="s">
        <v>2099</v>
      </c>
      <c r="B269" s="25">
        <v>0.28402777777777777</v>
      </c>
      <c r="C269" s="25">
        <f t="shared" si="4"/>
        <v>4.7337962962962958E-3</v>
      </c>
    </row>
    <row r="270" spans="1:3" x14ac:dyDescent="0.25">
      <c r="A270" t="s">
        <v>2100</v>
      </c>
      <c r="B270" s="25">
        <v>0.20555555555555557</v>
      </c>
      <c r="C270" s="25">
        <f t="shared" si="4"/>
        <v>3.4259259259259264E-3</v>
      </c>
    </row>
    <row r="271" spans="1:3" x14ac:dyDescent="0.25">
      <c r="A271" t="s">
        <v>2101</v>
      </c>
      <c r="B271" s="25">
        <v>0.34583333333333338</v>
      </c>
      <c r="C271" s="25">
        <f t="shared" si="4"/>
        <v>5.7638888888888896E-3</v>
      </c>
    </row>
    <row r="272" spans="1:3" x14ac:dyDescent="0.25">
      <c r="A272" t="s">
        <v>2102</v>
      </c>
      <c r="B272" s="25">
        <v>0.2951388888888889</v>
      </c>
      <c r="C272" s="25">
        <f t="shared" si="4"/>
        <v>4.9189814814814816E-3</v>
      </c>
    </row>
    <row r="273" spans="1:4" x14ac:dyDescent="0.25">
      <c r="A273" t="s">
        <v>2103</v>
      </c>
      <c r="B273" s="25">
        <v>0.24374999999999999</v>
      </c>
      <c r="C273" s="25">
        <f t="shared" si="4"/>
        <v>4.0625000000000001E-3</v>
      </c>
    </row>
    <row r="274" spans="1:4" x14ac:dyDescent="0.25">
      <c r="A274" t="s">
        <v>2104</v>
      </c>
      <c r="B274" s="25">
        <v>0.24722222222222223</v>
      </c>
      <c r="C274" s="25">
        <f t="shared" si="4"/>
        <v>4.1203703703703706E-3</v>
      </c>
    </row>
    <row r="275" spans="1:4" x14ac:dyDescent="0.25">
      <c r="A275" t="s">
        <v>2105</v>
      </c>
      <c r="B275" s="25">
        <v>0.1125</v>
      </c>
      <c r="C275" s="25">
        <f t="shared" si="4"/>
        <v>1.8750000000000001E-3</v>
      </c>
    </row>
    <row r="276" spans="1:4" x14ac:dyDescent="0.25">
      <c r="A276" t="s">
        <v>2106</v>
      </c>
      <c r="B276" s="25">
        <v>0.12291666666666667</v>
      </c>
      <c r="C276" s="25">
        <f t="shared" si="4"/>
        <v>2.0486111111111113E-3</v>
      </c>
    </row>
    <row r="277" spans="1:4" x14ac:dyDescent="0.25">
      <c r="A277" t="s">
        <v>68</v>
      </c>
      <c r="C277" s="25">
        <f t="shared" si="4"/>
        <v>0</v>
      </c>
      <c r="D277" t="s">
        <v>69</v>
      </c>
    </row>
    <row r="278" spans="1:4" x14ac:dyDescent="0.25">
      <c r="A278" t="s">
        <v>70</v>
      </c>
      <c r="C278" s="25">
        <f t="shared" si="4"/>
        <v>0</v>
      </c>
      <c r="D278" t="s">
        <v>7</v>
      </c>
    </row>
    <row r="279" spans="1:4" x14ac:dyDescent="0.25">
      <c r="A279" t="s">
        <v>317</v>
      </c>
      <c r="C279" s="25">
        <f t="shared" si="4"/>
        <v>0</v>
      </c>
      <c r="D279" t="s">
        <v>7</v>
      </c>
    </row>
    <row r="280" spans="1:4" x14ac:dyDescent="0.25">
      <c r="A280" t="s">
        <v>39</v>
      </c>
      <c r="C280" s="25">
        <f t="shared" si="4"/>
        <v>0</v>
      </c>
      <c r="D280" t="s">
        <v>7</v>
      </c>
    </row>
    <row r="281" spans="1:4" x14ac:dyDescent="0.25">
      <c r="A281" t="s">
        <v>42</v>
      </c>
      <c r="B281" s="25">
        <v>6.9444444444444434E-2</v>
      </c>
      <c r="C281" s="25">
        <f t="shared" si="4"/>
        <v>1.1574074074074071E-3</v>
      </c>
    </row>
    <row r="282" spans="1:4" x14ac:dyDescent="0.25">
      <c r="A282" t="s">
        <v>2107</v>
      </c>
      <c r="B282" s="25">
        <v>0.22500000000000001</v>
      </c>
      <c r="C282" s="25">
        <f t="shared" si="4"/>
        <v>3.7500000000000003E-3</v>
      </c>
    </row>
    <row r="283" spans="1:4" x14ac:dyDescent="0.25">
      <c r="A283" t="s">
        <v>2108</v>
      </c>
      <c r="B283" s="25">
        <v>0.19375000000000001</v>
      </c>
      <c r="C283" s="25">
        <f t="shared" si="4"/>
        <v>3.2291666666666666E-3</v>
      </c>
    </row>
    <row r="284" spans="1:4" x14ac:dyDescent="0.25">
      <c r="A284" t="s">
        <v>2109</v>
      </c>
      <c r="B284" s="25">
        <v>0.1173611111111111</v>
      </c>
      <c r="C284" s="25">
        <f t="shared" si="4"/>
        <v>1.9560185185185184E-3</v>
      </c>
    </row>
    <row r="285" spans="1:4" x14ac:dyDescent="0.25">
      <c r="A285" t="s">
        <v>2110</v>
      </c>
      <c r="B285" s="25">
        <v>0.33819444444444446</v>
      </c>
      <c r="C285" s="25">
        <f t="shared" si="4"/>
        <v>5.6365740740740742E-3</v>
      </c>
    </row>
    <row r="286" spans="1:4" x14ac:dyDescent="0.25">
      <c r="A286" t="s">
        <v>2111</v>
      </c>
      <c r="B286" s="25">
        <v>0.3125</v>
      </c>
      <c r="C286" s="25">
        <f t="shared" si="4"/>
        <v>5.208333333333333E-3</v>
      </c>
    </row>
    <row r="287" spans="1:4" x14ac:dyDescent="0.25">
      <c r="A287" t="s">
        <v>2112</v>
      </c>
      <c r="B287" s="25">
        <v>5.347222222222222E-2</v>
      </c>
      <c r="C287" s="25">
        <f t="shared" si="4"/>
        <v>8.9120370370370362E-4</v>
      </c>
    </row>
    <row r="288" spans="1:4" x14ac:dyDescent="0.25">
      <c r="A288" t="s">
        <v>2113</v>
      </c>
      <c r="B288" s="25">
        <v>0.16597222222222222</v>
      </c>
      <c r="C288" s="25">
        <f t="shared" si="4"/>
        <v>2.7662037037037034E-3</v>
      </c>
    </row>
    <row r="289" spans="1:3" x14ac:dyDescent="0.25">
      <c r="A289" t="s">
        <v>2114</v>
      </c>
      <c r="B289" s="25">
        <v>8.9583333333333334E-2</v>
      </c>
      <c r="C289" s="25">
        <f t="shared" si="4"/>
        <v>1.4930555555555556E-3</v>
      </c>
    </row>
    <row r="290" spans="1:3" x14ac:dyDescent="0.25">
      <c r="A290" t="s">
        <v>2115</v>
      </c>
      <c r="B290" s="25">
        <v>0.18611111111111112</v>
      </c>
      <c r="C290" s="25">
        <f t="shared" si="4"/>
        <v>3.1018518518518517E-3</v>
      </c>
    </row>
    <row r="291" spans="1:3" x14ac:dyDescent="0.25">
      <c r="A291" t="s">
        <v>2116</v>
      </c>
      <c r="B291" s="25">
        <v>0.21249999999999999</v>
      </c>
      <c r="C291" s="25">
        <f t="shared" si="4"/>
        <v>3.5416666666666665E-3</v>
      </c>
    </row>
    <row r="292" spans="1:3" x14ac:dyDescent="0.25">
      <c r="A292" t="s">
        <v>2117</v>
      </c>
      <c r="B292" s="25">
        <v>0.25208333333333333</v>
      </c>
      <c r="C292" s="25">
        <f t="shared" si="4"/>
        <v>4.2013888888888891E-3</v>
      </c>
    </row>
    <row r="293" spans="1:3" x14ac:dyDescent="0.25">
      <c r="A293" t="s">
        <v>2118</v>
      </c>
      <c r="B293" s="25">
        <v>0.15555555555555556</v>
      </c>
      <c r="C293" s="25">
        <f t="shared" si="4"/>
        <v>2.5925925925925925E-3</v>
      </c>
    </row>
    <row r="294" spans="1:3" x14ac:dyDescent="0.25">
      <c r="A294" t="s">
        <v>2119</v>
      </c>
      <c r="B294" s="25">
        <v>9.9999999999999992E-2</v>
      </c>
      <c r="C294" s="25">
        <f t="shared" si="4"/>
        <v>1.6666666666666666E-3</v>
      </c>
    </row>
    <row r="295" spans="1:3" x14ac:dyDescent="0.25">
      <c r="A295" t="s">
        <v>2120</v>
      </c>
      <c r="B295" s="25">
        <v>0.23263888888888887</v>
      </c>
      <c r="C295" s="25">
        <f t="shared" si="4"/>
        <v>3.8773148148148143E-3</v>
      </c>
    </row>
    <row r="296" spans="1:3" x14ac:dyDescent="0.25">
      <c r="A296" t="s">
        <v>2121</v>
      </c>
      <c r="B296" s="25">
        <v>0.23402777777777781</v>
      </c>
      <c r="C296" s="25">
        <f t="shared" si="4"/>
        <v>3.9004629629629636E-3</v>
      </c>
    </row>
    <row r="297" spans="1:3" x14ac:dyDescent="0.25">
      <c r="A297" t="s">
        <v>2122</v>
      </c>
      <c r="B297" s="25">
        <v>0.20277777777777781</v>
      </c>
      <c r="C297" s="25">
        <f t="shared" si="4"/>
        <v>3.37962962962963E-3</v>
      </c>
    </row>
    <row r="298" spans="1:3" x14ac:dyDescent="0.25">
      <c r="A298" t="s">
        <v>2123</v>
      </c>
      <c r="B298" s="25">
        <v>0.16180555555555556</v>
      </c>
      <c r="C298" s="25">
        <f t="shared" si="4"/>
        <v>2.6967592592592594E-3</v>
      </c>
    </row>
    <row r="299" spans="1:3" x14ac:dyDescent="0.25">
      <c r="A299" t="s">
        <v>2124</v>
      </c>
      <c r="B299" s="25">
        <v>0.23541666666666669</v>
      </c>
      <c r="C299" s="25">
        <f t="shared" si="4"/>
        <v>3.9236111111111112E-3</v>
      </c>
    </row>
    <row r="300" spans="1:3" x14ac:dyDescent="0.25">
      <c r="A300" t="s">
        <v>2125</v>
      </c>
      <c r="B300" s="25">
        <v>0.2388888888888889</v>
      </c>
      <c r="C300" s="25">
        <f t="shared" si="4"/>
        <v>3.9814814814814817E-3</v>
      </c>
    </row>
    <row r="301" spans="1:3" x14ac:dyDescent="0.25">
      <c r="A301" t="s">
        <v>2126</v>
      </c>
      <c r="B301" s="25">
        <v>0.24166666666666667</v>
      </c>
      <c r="C301" s="25">
        <f t="shared" si="4"/>
        <v>4.0277777777777777E-3</v>
      </c>
    </row>
    <row r="302" spans="1:3" x14ac:dyDescent="0.25">
      <c r="A302" t="s">
        <v>2127</v>
      </c>
      <c r="B302" s="25">
        <v>0.25347222222222221</v>
      </c>
      <c r="C302" s="25">
        <f t="shared" si="4"/>
        <v>4.2245370370370371E-3</v>
      </c>
    </row>
    <row r="303" spans="1:3" x14ac:dyDescent="0.25">
      <c r="A303" t="s">
        <v>2128</v>
      </c>
      <c r="B303" s="25">
        <v>0.3576388888888889</v>
      </c>
      <c r="C303" s="25">
        <f t="shared" si="4"/>
        <v>5.9606481481481481E-3</v>
      </c>
    </row>
    <row r="304" spans="1:3" x14ac:dyDescent="0.25">
      <c r="A304" t="s">
        <v>2129</v>
      </c>
      <c r="B304" s="25">
        <v>8.4722222222222213E-2</v>
      </c>
      <c r="C304" s="25">
        <f t="shared" si="4"/>
        <v>1.4120370370370369E-3</v>
      </c>
    </row>
    <row r="305" spans="1:3" x14ac:dyDescent="0.25">
      <c r="A305" t="s">
        <v>2130</v>
      </c>
      <c r="B305" s="25">
        <v>7.4999999999999997E-2</v>
      </c>
      <c r="C305" s="25">
        <f t="shared" si="4"/>
        <v>1.25E-3</v>
      </c>
    </row>
    <row r="306" spans="1:3" x14ac:dyDescent="0.25">
      <c r="A306" t="s">
        <v>2131</v>
      </c>
      <c r="B306" s="25">
        <v>0.28402777777777777</v>
      </c>
      <c r="C306" s="25">
        <f t="shared" si="4"/>
        <v>4.7337962962962958E-3</v>
      </c>
    </row>
    <row r="307" spans="1:3" x14ac:dyDescent="0.25">
      <c r="A307" t="s">
        <v>2132</v>
      </c>
      <c r="B307" s="25">
        <v>0.27083333333333331</v>
      </c>
      <c r="C307" s="25">
        <f t="shared" si="4"/>
        <v>4.5138888888888885E-3</v>
      </c>
    </row>
    <row r="308" spans="1:3" x14ac:dyDescent="0.25">
      <c r="A308" t="s">
        <v>2133</v>
      </c>
      <c r="B308" s="25">
        <v>0.27638888888888885</v>
      </c>
      <c r="C308" s="25">
        <f t="shared" si="4"/>
        <v>4.6064814814814805E-3</v>
      </c>
    </row>
    <row r="309" spans="1:3" x14ac:dyDescent="0.25">
      <c r="A309" t="s">
        <v>2134</v>
      </c>
      <c r="B309" s="25">
        <v>0.33958333333333335</v>
      </c>
      <c r="C309" s="25">
        <f t="shared" si="4"/>
        <v>5.6597222222222222E-3</v>
      </c>
    </row>
    <row r="310" spans="1:3" x14ac:dyDescent="0.25">
      <c r="A310" t="s">
        <v>2135</v>
      </c>
      <c r="B310" s="25">
        <v>0.22569444444444445</v>
      </c>
      <c r="C310" s="25">
        <f t="shared" si="4"/>
        <v>3.7615740740740743E-3</v>
      </c>
    </row>
    <row r="311" spans="1:3" x14ac:dyDescent="0.25">
      <c r="A311" t="s">
        <v>2136</v>
      </c>
      <c r="B311" s="25">
        <v>0.34652777777777777</v>
      </c>
      <c r="C311" s="25">
        <f t="shared" si="4"/>
        <v>5.7754629629629631E-3</v>
      </c>
    </row>
    <row r="312" spans="1:3" x14ac:dyDescent="0.25">
      <c r="A312" t="s">
        <v>2137</v>
      </c>
      <c r="B312" s="25">
        <v>0.13958333333333334</v>
      </c>
      <c r="C312" s="25">
        <f t="shared" si="4"/>
        <v>2.3263888888888891E-3</v>
      </c>
    </row>
    <row r="313" spans="1:3" x14ac:dyDescent="0.25">
      <c r="A313" t="s">
        <v>2138</v>
      </c>
      <c r="B313" s="25">
        <v>0.23055555555555554</v>
      </c>
      <c r="C313" s="25">
        <f t="shared" si="4"/>
        <v>3.8425925925925923E-3</v>
      </c>
    </row>
    <row r="314" spans="1:3" x14ac:dyDescent="0.25">
      <c r="A314" t="s">
        <v>2139</v>
      </c>
      <c r="B314" s="25">
        <v>0.23124999999999998</v>
      </c>
      <c r="C314" s="25">
        <f t="shared" si="4"/>
        <v>3.8541666666666663E-3</v>
      </c>
    </row>
    <row r="315" spans="1:3" x14ac:dyDescent="0.25">
      <c r="A315" t="s">
        <v>2140</v>
      </c>
      <c r="B315" s="25">
        <v>0.38541666666666669</v>
      </c>
      <c r="C315" s="25">
        <f t="shared" si="4"/>
        <v>6.4236111111111117E-3</v>
      </c>
    </row>
    <row r="316" spans="1:3" x14ac:dyDescent="0.25">
      <c r="A316" t="s">
        <v>2141</v>
      </c>
      <c r="B316" s="25">
        <v>0.36249999999999999</v>
      </c>
      <c r="C316" s="25">
        <f t="shared" si="4"/>
        <v>6.0416666666666665E-3</v>
      </c>
    </row>
    <row r="317" spans="1:3" x14ac:dyDescent="0.25">
      <c r="A317" t="s">
        <v>2142</v>
      </c>
      <c r="B317" s="25">
        <v>0.37361111111111112</v>
      </c>
      <c r="C317" s="25">
        <f t="shared" si="4"/>
        <v>6.2268518518518523E-3</v>
      </c>
    </row>
    <row r="318" spans="1:3" x14ac:dyDescent="0.25">
      <c r="A318" t="s">
        <v>2143</v>
      </c>
      <c r="B318" s="25">
        <v>0.25486111111111109</v>
      </c>
      <c r="C318" s="25">
        <f t="shared" si="4"/>
        <v>4.2476851851851851E-3</v>
      </c>
    </row>
    <row r="319" spans="1:3" x14ac:dyDescent="0.25">
      <c r="A319" t="s">
        <v>2144</v>
      </c>
      <c r="B319" s="25">
        <v>0.43055555555555558</v>
      </c>
      <c r="C319" s="25">
        <f t="shared" si="4"/>
        <v>7.1759259259259267E-3</v>
      </c>
    </row>
    <row r="320" spans="1:3" x14ac:dyDescent="0.25">
      <c r="A320" t="s">
        <v>2145</v>
      </c>
      <c r="B320" s="25">
        <v>0.33333333333333331</v>
      </c>
      <c r="C320" s="25">
        <f t="shared" si="4"/>
        <v>5.5555555555555549E-3</v>
      </c>
    </row>
    <row r="321" spans="1:4" x14ac:dyDescent="0.25">
      <c r="A321" t="s">
        <v>2146</v>
      </c>
      <c r="B321" s="25">
        <v>0.34930555555555554</v>
      </c>
      <c r="C321" s="25">
        <f t="shared" si="4"/>
        <v>5.8217592592592592E-3</v>
      </c>
    </row>
    <row r="322" spans="1:4" x14ac:dyDescent="0.25">
      <c r="A322" t="s">
        <v>2147</v>
      </c>
      <c r="B322" s="25">
        <v>0.27777777777777779</v>
      </c>
      <c r="C322" s="25">
        <f t="shared" si="4"/>
        <v>4.6296296296296302E-3</v>
      </c>
    </row>
    <row r="323" spans="1:4" x14ac:dyDescent="0.25">
      <c r="A323" t="s">
        <v>2148</v>
      </c>
      <c r="B323" s="25">
        <v>0.30416666666666664</v>
      </c>
      <c r="C323" s="25">
        <f t="shared" si="4"/>
        <v>5.0694444444444441E-3</v>
      </c>
    </row>
    <row r="324" spans="1:4" x14ac:dyDescent="0.25">
      <c r="A324" t="s">
        <v>2149</v>
      </c>
      <c r="B324" s="25">
        <v>0.35833333333333334</v>
      </c>
      <c r="C324" s="25">
        <f t="shared" si="4"/>
        <v>5.9722222222222225E-3</v>
      </c>
    </row>
    <row r="325" spans="1:4" x14ac:dyDescent="0.25">
      <c r="A325" t="s">
        <v>2150</v>
      </c>
      <c r="B325" s="25">
        <v>0.16319444444444445</v>
      </c>
      <c r="C325" s="25">
        <f t="shared" ref="C325:C388" si="5">B325/60</f>
        <v>2.7199074074074074E-3</v>
      </c>
    </row>
    <row r="326" spans="1:4" x14ac:dyDescent="0.25">
      <c r="A326" t="s">
        <v>2151</v>
      </c>
      <c r="B326" s="25">
        <v>0.26180555555555557</v>
      </c>
      <c r="C326" s="25">
        <f t="shared" si="5"/>
        <v>4.363425925925926E-3</v>
      </c>
    </row>
    <row r="327" spans="1:4" x14ac:dyDescent="0.25">
      <c r="A327" t="s">
        <v>2152</v>
      </c>
      <c r="B327" s="25">
        <v>0.19652777777777777</v>
      </c>
      <c r="C327" s="25">
        <f t="shared" si="5"/>
        <v>3.2754629629629631E-3</v>
      </c>
    </row>
    <row r="328" spans="1:4" x14ac:dyDescent="0.25">
      <c r="A328" t="s">
        <v>2153</v>
      </c>
      <c r="B328" s="25">
        <v>0.1763888888888889</v>
      </c>
      <c r="C328" s="25">
        <f t="shared" si="5"/>
        <v>2.9398148148148148E-3</v>
      </c>
    </row>
    <row r="329" spans="1:4" x14ac:dyDescent="0.25">
      <c r="A329" t="s">
        <v>68</v>
      </c>
      <c r="C329" s="25">
        <f t="shared" si="5"/>
        <v>0</v>
      </c>
      <c r="D329" t="s">
        <v>69</v>
      </c>
    </row>
    <row r="330" spans="1:4" x14ac:dyDescent="0.25">
      <c r="A330" t="s">
        <v>70</v>
      </c>
      <c r="C330" s="25">
        <f t="shared" si="5"/>
        <v>0</v>
      </c>
      <c r="D330" t="s">
        <v>7</v>
      </c>
    </row>
    <row r="331" spans="1:4" x14ac:dyDescent="0.25">
      <c r="A331" t="s">
        <v>341</v>
      </c>
      <c r="C331" s="25">
        <f t="shared" si="5"/>
        <v>0</v>
      </c>
      <c r="D331" t="s">
        <v>7</v>
      </c>
    </row>
    <row r="332" spans="1:4" x14ac:dyDescent="0.25">
      <c r="A332" t="s">
        <v>39</v>
      </c>
      <c r="C332" s="25">
        <f t="shared" si="5"/>
        <v>0</v>
      </c>
      <c r="D332" t="s">
        <v>7</v>
      </c>
    </row>
    <row r="333" spans="1:4" x14ac:dyDescent="0.25">
      <c r="A333" t="s">
        <v>42</v>
      </c>
      <c r="B333" s="25">
        <v>0.13819444444444443</v>
      </c>
      <c r="C333" s="25">
        <f t="shared" si="5"/>
        <v>2.3032407407407402E-3</v>
      </c>
    </row>
    <row r="334" spans="1:4" x14ac:dyDescent="0.25">
      <c r="A334" t="s">
        <v>2154</v>
      </c>
      <c r="B334" s="25">
        <v>0.20555555555555557</v>
      </c>
      <c r="C334" s="25">
        <f t="shared" si="5"/>
        <v>3.4259259259259264E-3</v>
      </c>
    </row>
    <row r="335" spans="1:4" x14ac:dyDescent="0.25">
      <c r="A335" t="s">
        <v>2155</v>
      </c>
      <c r="B335" s="25">
        <v>0.15763888888888888</v>
      </c>
      <c r="C335" s="25">
        <f t="shared" si="5"/>
        <v>2.6273148148148145E-3</v>
      </c>
    </row>
    <row r="336" spans="1:4" x14ac:dyDescent="0.25">
      <c r="A336" t="s">
        <v>2156</v>
      </c>
      <c r="C336" s="25">
        <f t="shared" si="5"/>
        <v>0</v>
      </c>
      <c r="D336" t="s">
        <v>7</v>
      </c>
    </row>
    <row r="337" spans="1:4" x14ac:dyDescent="0.25">
      <c r="A337" t="s">
        <v>2157</v>
      </c>
      <c r="C337" s="25">
        <f t="shared" si="5"/>
        <v>0</v>
      </c>
      <c r="D337" t="s">
        <v>7</v>
      </c>
    </row>
    <row r="338" spans="1:4" x14ac:dyDescent="0.25">
      <c r="A338" t="s">
        <v>2158</v>
      </c>
      <c r="B338" s="25">
        <v>0.32013888888888892</v>
      </c>
      <c r="C338" s="25">
        <f t="shared" si="5"/>
        <v>5.3356481481481484E-3</v>
      </c>
    </row>
    <row r="339" spans="1:4" x14ac:dyDescent="0.25">
      <c r="A339" t="s">
        <v>2159</v>
      </c>
      <c r="B339" s="25">
        <v>0.15694444444444444</v>
      </c>
      <c r="C339" s="25">
        <f t="shared" si="5"/>
        <v>2.6157407407407405E-3</v>
      </c>
    </row>
    <row r="340" spans="1:4" x14ac:dyDescent="0.25">
      <c r="A340" t="s">
        <v>2160</v>
      </c>
      <c r="B340" s="25">
        <v>0.37847222222222227</v>
      </c>
      <c r="C340" s="25">
        <f t="shared" si="5"/>
        <v>6.3078703703703708E-3</v>
      </c>
    </row>
    <row r="341" spans="1:4" x14ac:dyDescent="0.25">
      <c r="A341" t="s">
        <v>2161</v>
      </c>
      <c r="B341" s="25">
        <v>0.41319444444444442</v>
      </c>
      <c r="C341" s="25">
        <f t="shared" si="5"/>
        <v>6.8865740740740736E-3</v>
      </c>
    </row>
    <row r="342" spans="1:4" x14ac:dyDescent="0.25">
      <c r="A342" t="s">
        <v>2162</v>
      </c>
      <c r="B342" s="25">
        <v>0.24583333333333335</v>
      </c>
      <c r="C342" s="25">
        <f t="shared" si="5"/>
        <v>4.0972222222222226E-3</v>
      </c>
    </row>
    <row r="343" spans="1:4" x14ac:dyDescent="0.25">
      <c r="A343" t="s">
        <v>2163</v>
      </c>
      <c r="B343" s="25">
        <v>9.5833333333333326E-2</v>
      </c>
      <c r="C343" s="25">
        <f t="shared" si="5"/>
        <v>1.5972222222222221E-3</v>
      </c>
    </row>
    <row r="344" spans="1:4" x14ac:dyDescent="0.25">
      <c r="A344" t="s">
        <v>2164</v>
      </c>
      <c r="B344" s="25">
        <v>0.27430555555555552</v>
      </c>
      <c r="C344" s="25">
        <f t="shared" si="5"/>
        <v>4.5717592592592589E-3</v>
      </c>
    </row>
    <row r="345" spans="1:4" x14ac:dyDescent="0.25">
      <c r="A345" t="s">
        <v>2165</v>
      </c>
      <c r="B345" s="25">
        <v>0.22500000000000001</v>
      </c>
      <c r="C345" s="25">
        <f t="shared" si="5"/>
        <v>3.7500000000000003E-3</v>
      </c>
    </row>
    <row r="346" spans="1:4" x14ac:dyDescent="0.25">
      <c r="A346" t="s">
        <v>2166</v>
      </c>
      <c r="B346" s="25">
        <v>0.3444444444444445</v>
      </c>
      <c r="C346" s="25">
        <f t="shared" si="5"/>
        <v>5.7407407407407416E-3</v>
      </c>
    </row>
    <row r="347" spans="1:4" x14ac:dyDescent="0.25">
      <c r="A347" t="s">
        <v>2167</v>
      </c>
      <c r="C347" s="25">
        <f t="shared" si="5"/>
        <v>0</v>
      </c>
      <c r="D347" t="s">
        <v>7</v>
      </c>
    </row>
    <row r="348" spans="1:4" x14ac:dyDescent="0.25">
      <c r="A348" t="s">
        <v>2168</v>
      </c>
      <c r="C348" s="25">
        <f t="shared" si="5"/>
        <v>0</v>
      </c>
      <c r="D348" t="s">
        <v>7</v>
      </c>
    </row>
    <row r="349" spans="1:4" x14ac:dyDescent="0.25">
      <c r="A349" t="s">
        <v>2169</v>
      </c>
      <c r="C349" s="25">
        <f t="shared" si="5"/>
        <v>0</v>
      </c>
      <c r="D349" t="s">
        <v>7</v>
      </c>
    </row>
    <row r="350" spans="1:4" x14ac:dyDescent="0.25">
      <c r="A350" t="s">
        <v>2170</v>
      </c>
      <c r="B350" s="25">
        <v>0.20555555555555557</v>
      </c>
      <c r="C350" s="25">
        <f t="shared" si="5"/>
        <v>3.4259259259259264E-3</v>
      </c>
    </row>
    <row r="351" spans="1:4" x14ac:dyDescent="0.25">
      <c r="A351" t="s">
        <v>2171</v>
      </c>
      <c r="B351" s="25">
        <v>0.29722222222222222</v>
      </c>
      <c r="C351" s="25">
        <f t="shared" si="5"/>
        <v>4.9537037037037041E-3</v>
      </c>
    </row>
    <row r="352" spans="1:4" x14ac:dyDescent="0.25">
      <c r="A352" t="s">
        <v>2172</v>
      </c>
      <c r="B352" s="25">
        <v>0.37361111111111112</v>
      </c>
      <c r="C352" s="25">
        <f t="shared" si="5"/>
        <v>6.2268518518518523E-3</v>
      </c>
    </row>
    <row r="353" spans="1:3" x14ac:dyDescent="0.25">
      <c r="A353" t="s">
        <v>2173</v>
      </c>
      <c r="B353" s="25">
        <v>0.41875000000000001</v>
      </c>
      <c r="C353" s="25">
        <f t="shared" si="5"/>
        <v>6.9791666666666665E-3</v>
      </c>
    </row>
    <row r="354" spans="1:3" x14ac:dyDescent="0.25">
      <c r="A354" t="s">
        <v>2174</v>
      </c>
      <c r="B354" s="25">
        <v>0.33263888888888887</v>
      </c>
      <c r="C354" s="25">
        <f t="shared" si="5"/>
        <v>5.5439814814814813E-3</v>
      </c>
    </row>
    <row r="355" spans="1:3" x14ac:dyDescent="0.25">
      <c r="A355" t="s">
        <v>2175</v>
      </c>
      <c r="B355" s="25">
        <v>0.19930555555555554</v>
      </c>
      <c r="C355" s="25">
        <f t="shared" si="5"/>
        <v>3.3217592592592591E-3</v>
      </c>
    </row>
    <row r="356" spans="1:3" x14ac:dyDescent="0.25">
      <c r="A356" t="s">
        <v>2176</v>
      </c>
      <c r="B356" s="25">
        <v>0.26874999999999999</v>
      </c>
      <c r="C356" s="25">
        <f t="shared" si="5"/>
        <v>4.4791666666666669E-3</v>
      </c>
    </row>
    <row r="357" spans="1:3" x14ac:dyDescent="0.25">
      <c r="A357" t="s">
        <v>2177</v>
      </c>
      <c r="B357" s="25">
        <v>0.3125</v>
      </c>
      <c r="C357" s="25">
        <f t="shared" si="5"/>
        <v>5.208333333333333E-3</v>
      </c>
    </row>
    <row r="358" spans="1:3" x14ac:dyDescent="0.25">
      <c r="A358" t="s">
        <v>2178</v>
      </c>
      <c r="B358" s="25">
        <v>0.1986111111111111</v>
      </c>
      <c r="C358" s="25">
        <f t="shared" si="5"/>
        <v>3.3101851851851851E-3</v>
      </c>
    </row>
    <row r="359" spans="1:3" x14ac:dyDescent="0.25">
      <c r="A359" t="s">
        <v>2179</v>
      </c>
      <c r="B359" s="25">
        <v>0.24444444444444446</v>
      </c>
      <c r="C359" s="25">
        <f t="shared" si="5"/>
        <v>4.0740740740740746E-3</v>
      </c>
    </row>
    <row r="360" spans="1:3" x14ac:dyDescent="0.25">
      <c r="A360" t="s">
        <v>2180</v>
      </c>
      <c r="B360" s="25">
        <v>0.30208333333333331</v>
      </c>
      <c r="C360" s="25">
        <f t="shared" si="5"/>
        <v>5.0347222222222217E-3</v>
      </c>
    </row>
    <row r="361" spans="1:3" x14ac:dyDescent="0.25">
      <c r="A361" t="s">
        <v>2181</v>
      </c>
      <c r="B361" s="25">
        <v>0.23958333333333334</v>
      </c>
      <c r="C361" s="25">
        <f t="shared" si="5"/>
        <v>3.9930555555555561E-3</v>
      </c>
    </row>
    <row r="362" spans="1:3" x14ac:dyDescent="0.25">
      <c r="A362" t="s">
        <v>2182</v>
      </c>
      <c r="B362" s="25">
        <v>0.28055555555555556</v>
      </c>
      <c r="C362" s="25">
        <f t="shared" si="5"/>
        <v>4.6759259259259263E-3</v>
      </c>
    </row>
    <row r="363" spans="1:3" x14ac:dyDescent="0.25">
      <c r="A363" t="s">
        <v>2183</v>
      </c>
      <c r="B363" s="25">
        <v>0.37777777777777777</v>
      </c>
      <c r="C363" s="25">
        <f t="shared" si="5"/>
        <v>6.2962962962962964E-3</v>
      </c>
    </row>
    <row r="364" spans="1:3" x14ac:dyDescent="0.25">
      <c r="A364" t="s">
        <v>2184</v>
      </c>
      <c r="B364" s="25">
        <v>0.17500000000000002</v>
      </c>
      <c r="C364" s="25">
        <f t="shared" si="5"/>
        <v>2.9166666666666668E-3</v>
      </c>
    </row>
    <row r="365" spans="1:3" x14ac:dyDescent="0.25">
      <c r="A365" t="s">
        <v>2185</v>
      </c>
      <c r="B365" s="25">
        <v>0.35694444444444445</v>
      </c>
      <c r="C365" s="25">
        <f t="shared" si="5"/>
        <v>5.9490740740740745E-3</v>
      </c>
    </row>
    <row r="366" spans="1:3" x14ac:dyDescent="0.25">
      <c r="A366" t="s">
        <v>2186</v>
      </c>
      <c r="B366" s="25">
        <v>0.33680555555555558</v>
      </c>
      <c r="C366" s="25">
        <f t="shared" si="5"/>
        <v>5.6134259259259262E-3</v>
      </c>
    </row>
    <row r="367" spans="1:3" x14ac:dyDescent="0.25">
      <c r="A367" t="s">
        <v>2187</v>
      </c>
      <c r="B367" s="25">
        <v>0.29166666666666669</v>
      </c>
      <c r="C367" s="25">
        <f t="shared" si="5"/>
        <v>4.8611111111111112E-3</v>
      </c>
    </row>
    <row r="368" spans="1:3" x14ac:dyDescent="0.25">
      <c r="A368" t="s">
        <v>2188</v>
      </c>
      <c r="B368" s="25">
        <v>0.30069444444444443</v>
      </c>
      <c r="C368" s="25">
        <f t="shared" si="5"/>
        <v>5.0115740740740737E-3</v>
      </c>
    </row>
    <row r="369" spans="1:3" x14ac:dyDescent="0.25">
      <c r="A369" t="s">
        <v>2189</v>
      </c>
      <c r="B369" s="25">
        <v>0.3527777777777778</v>
      </c>
      <c r="C369" s="25">
        <f t="shared" si="5"/>
        <v>5.8796296296296296E-3</v>
      </c>
    </row>
    <row r="370" spans="1:3" x14ac:dyDescent="0.25">
      <c r="A370" t="s">
        <v>2190</v>
      </c>
      <c r="B370" s="25">
        <v>0.18472222222222223</v>
      </c>
      <c r="C370" s="25">
        <f t="shared" si="5"/>
        <v>3.0787037037037037E-3</v>
      </c>
    </row>
    <row r="371" spans="1:3" x14ac:dyDescent="0.25">
      <c r="A371" t="s">
        <v>2191</v>
      </c>
      <c r="B371" s="25">
        <v>0.10277777777777779</v>
      </c>
      <c r="C371" s="25">
        <f t="shared" si="5"/>
        <v>1.7129629629629632E-3</v>
      </c>
    </row>
    <row r="372" spans="1:3" x14ac:dyDescent="0.25">
      <c r="A372" t="s">
        <v>2192</v>
      </c>
      <c r="B372" s="25">
        <v>0.13680555555555554</v>
      </c>
      <c r="C372" s="25">
        <f t="shared" si="5"/>
        <v>2.2800925925925922E-3</v>
      </c>
    </row>
    <row r="373" spans="1:3" x14ac:dyDescent="0.25">
      <c r="A373" t="s">
        <v>2193</v>
      </c>
      <c r="B373" s="25">
        <v>0.14583333333333334</v>
      </c>
      <c r="C373" s="25">
        <f t="shared" si="5"/>
        <v>2.4305555555555556E-3</v>
      </c>
    </row>
    <row r="374" spans="1:3" x14ac:dyDescent="0.25">
      <c r="A374" t="s">
        <v>2194</v>
      </c>
      <c r="B374" s="25">
        <v>0.23402777777777781</v>
      </c>
      <c r="C374" s="25">
        <f t="shared" si="5"/>
        <v>3.9004629629629636E-3</v>
      </c>
    </row>
    <row r="375" spans="1:3" x14ac:dyDescent="0.25">
      <c r="A375" t="s">
        <v>2195</v>
      </c>
      <c r="B375" s="25">
        <v>0.23194444444444443</v>
      </c>
      <c r="C375" s="25">
        <f t="shared" si="5"/>
        <v>3.8657407407407403E-3</v>
      </c>
    </row>
    <row r="376" spans="1:3" x14ac:dyDescent="0.25">
      <c r="A376" t="s">
        <v>2194</v>
      </c>
      <c r="B376" s="25">
        <v>0.13194444444444445</v>
      </c>
      <c r="C376" s="25">
        <f t="shared" si="5"/>
        <v>2.1990740740740742E-3</v>
      </c>
    </row>
    <row r="377" spans="1:3" x14ac:dyDescent="0.25">
      <c r="A377" t="s">
        <v>2196</v>
      </c>
      <c r="B377" s="25">
        <v>0.35416666666666669</v>
      </c>
      <c r="C377" s="25">
        <f t="shared" si="5"/>
        <v>5.9027777777777785E-3</v>
      </c>
    </row>
    <row r="378" spans="1:3" x14ac:dyDescent="0.25">
      <c r="A378" t="s">
        <v>2197</v>
      </c>
      <c r="B378" s="25">
        <v>0.37361111111111112</v>
      </c>
      <c r="C378" s="25">
        <f t="shared" si="5"/>
        <v>6.2268518518518523E-3</v>
      </c>
    </row>
    <row r="379" spans="1:3" x14ac:dyDescent="0.25">
      <c r="A379" t="s">
        <v>2198</v>
      </c>
      <c r="B379" s="25">
        <v>0.25</v>
      </c>
      <c r="C379" s="25">
        <f t="shared" si="5"/>
        <v>4.1666666666666666E-3</v>
      </c>
    </row>
    <row r="380" spans="1:3" x14ac:dyDescent="0.25">
      <c r="A380" t="s">
        <v>2199</v>
      </c>
      <c r="B380" s="25">
        <v>0.33888888888888885</v>
      </c>
      <c r="C380" s="25">
        <f t="shared" si="5"/>
        <v>5.6481481481481478E-3</v>
      </c>
    </row>
    <row r="381" spans="1:3" x14ac:dyDescent="0.25">
      <c r="A381" t="s">
        <v>2200</v>
      </c>
      <c r="B381" s="25">
        <v>0.18541666666666667</v>
      </c>
      <c r="C381" s="25">
        <f t="shared" si="5"/>
        <v>3.0902777777777777E-3</v>
      </c>
    </row>
    <row r="382" spans="1:3" x14ac:dyDescent="0.25">
      <c r="A382" t="s">
        <v>2201</v>
      </c>
      <c r="B382" s="25">
        <v>0.3263888888888889</v>
      </c>
      <c r="C382" s="25">
        <f t="shared" si="5"/>
        <v>5.4398148148148149E-3</v>
      </c>
    </row>
    <row r="383" spans="1:3" x14ac:dyDescent="0.25">
      <c r="A383" t="s">
        <v>2202</v>
      </c>
      <c r="B383" s="25">
        <v>0.35000000000000003</v>
      </c>
      <c r="C383" s="25">
        <f t="shared" si="5"/>
        <v>5.8333333333333336E-3</v>
      </c>
    </row>
    <row r="384" spans="1:3" x14ac:dyDescent="0.25">
      <c r="A384" t="s">
        <v>2203</v>
      </c>
      <c r="B384" s="25">
        <v>0.24097222222222223</v>
      </c>
      <c r="C384" s="25">
        <f t="shared" si="5"/>
        <v>4.0162037037037041E-3</v>
      </c>
    </row>
    <row r="385" spans="1:4" x14ac:dyDescent="0.25">
      <c r="A385" t="s">
        <v>2204</v>
      </c>
      <c r="B385" s="25">
        <v>0.32847222222222222</v>
      </c>
      <c r="C385" s="25">
        <f t="shared" si="5"/>
        <v>5.4745370370370373E-3</v>
      </c>
    </row>
    <row r="386" spans="1:4" x14ac:dyDescent="0.25">
      <c r="A386" t="s">
        <v>2205</v>
      </c>
      <c r="B386" s="25">
        <v>0.39166666666666666</v>
      </c>
      <c r="C386" s="25">
        <f t="shared" si="5"/>
        <v>6.5277777777777773E-3</v>
      </c>
    </row>
    <row r="387" spans="1:4" x14ac:dyDescent="0.25">
      <c r="A387" t="s">
        <v>2206</v>
      </c>
      <c r="B387" s="25">
        <v>0.23333333333333331</v>
      </c>
      <c r="C387" s="25">
        <f t="shared" si="5"/>
        <v>3.8888888888888883E-3</v>
      </c>
    </row>
    <row r="388" spans="1:4" x14ac:dyDescent="0.25">
      <c r="A388" t="s">
        <v>2207</v>
      </c>
      <c r="B388" s="25">
        <v>0.27430555555555552</v>
      </c>
      <c r="C388" s="25">
        <f t="shared" si="5"/>
        <v>4.5717592592592589E-3</v>
      </c>
    </row>
    <row r="389" spans="1:4" x14ac:dyDescent="0.25">
      <c r="A389" t="s">
        <v>2208</v>
      </c>
      <c r="B389" s="25">
        <v>0.36180555555555555</v>
      </c>
      <c r="C389" s="25">
        <f t="shared" ref="C389:C452" si="6">B389/60</f>
        <v>6.0300925925925921E-3</v>
      </c>
    </row>
    <row r="390" spans="1:4" x14ac:dyDescent="0.25">
      <c r="A390" t="s">
        <v>2209</v>
      </c>
      <c r="B390" s="25">
        <v>0.3215277777777778</v>
      </c>
      <c r="C390" s="25">
        <f t="shared" si="6"/>
        <v>5.3587962962962964E-3</v>
      </c>
    </row>
    <row r="391" spans="1:4" x14ac:dyDescent="0.25">
      <c r="A391" t="s">
        <v>2210</v>
      </c>
      <c r="B391" s="25">
        <v>0.33749999999999997</v>
      </c>
      <c r="C391" s="25">
        <f t="shared" si="6"/>
        <v>5.6249999999999998E-3</v>
      </c>
    </row>
    <row r="392" spans="1:4" x14ac:dyDescent="0.25">
      <c r="A392" t="s">
        <v>2211</v>
      </c>
      <c r="B392" s="25">
        <v>0.22847222222222222</v>
      </c>
      <c r="C392" s="25">
        <f t="shared" si="6"/>
        <v>3.8078703703703703E-3</v>
      </c>
    </row>
    <row r="393" spans="1:4" x14ac:dyDescent="0.25">
      <c r="A393" t="s">
        <v>2212</v>
      </c>
      <c r="B393" s="25">
        <v>0.17152777777777775</v>
      </c>
      <c r="C393" s="25">
        <f t="shared" si="6"/>
        <v>2.8587962962962959E-3</v>
      </c>
    </row>
    <row r="394" spans="1:4" x14ac:dyDescent="0.25">
      <c r="A394" t="s">
        <v>2213</v>
      </c>
      <c r="B394" s="25">
        <v>0.42986111111111108</v>
      </c>
      <c r="C394" s="25">
        <f t="shared" si="6"/>
        <v>7.1643518518518514E-3</v>
      </c>
    </row>
    <row r="395" spans="1:4" x14ac:dyDescent="0.25">
      <c r="A395" t="s">
        <v>68</v>
      </c>
      <c r="C395" s="25">
        <f t="shared" si="6"/>
        <v>0</v>
      </c>
      <c r="D395" t="s">
        <v>69</v>
      </c>
    </row>
    <row r="396" spans="1:4" x14ac:dyDescent="0.25">
      <c r="A396" t="s">
        <v>70</v>
      </c>
      <c r="C396" s="25">
        <f t="shared" si="6"/>
        <v>0</v>
      </c>
      <c r="D396" t="s">
        <v>7</v>
      </c>
    </row>
    <row r="397" spans="1:4" x14ac:dyDescent="0.25">
      <c r="A397" t="s">
        <v>381</v>
      </c>
      <c r="C397" s="25">
        <f t="shared" si="6"/>
        <v>0</v>
      </c>
      <c r="D397" t="s">
        <v>7</v>
      </c>
    </row>
    <row r="398" spans="1:4" x14ac:dyDescent="0.25">
      <c r="A398" t="s">
        <v>39</v>
      </c>
      <c r="C398" s="25">
        <f t="shared" si="6"/>
        <v>0</v>
      </c>
      <c r="D398" t="s">
        <v>7</v>
      </c>
    </row>
    <row r="399" spans="1:4" x14ac:dyDescent="0.25">
      <c r="A399" t="s">
        <v>42</v>
      </c>
      <c r="B399" s="25">
        <v>0.12708333333333333</v>
      </c>
      <c r="C399" s="25">
        <f t="shared" si="6"/>
        <v>2.1180555555555553E-3</v>
      </c>
    </row>
    <row r="400" spans="1:4" x14ac:dyDescent="0.25">
      <c r="A400" t="s">
        <v>2214</v>
      </c>
      <c r="B400" s="25">
        <v>0.3923611111111111</v>
      </c>
      <c r="C400" s="25">
        <f t="shared" si="6"/>
        <v>6.5393518518518517E-3</v>
      </c>
    </row>
    <row r="401" spans="1:3" x14ac:dyDescent="0.25">
      <c r="A401" t="s">
        <v>2215</v>
      </c>
      <c r="B401" s="25">
        <v>0.27013888888888887</v>
      </c>
      <c r="C401" s="25">
        <f t="shared" si="6"/>
        <v>4.5023148148148149E-3</v>
      </c>
    </row>
    <row r="402" spans="1:3" x14ac:dyDescent="0.25">
      <c r="A402" t="s">
        <v>2216</v>
      </c>
      <c r="B402" s="25">
        <v>0.17500000000000002</v>
      </c>
      <c r="C402" s="25">
        <f t="shared" si="6"/>
        <v>2.9166666666666668E-3</v>
      </c>
    </row>
    <row r="403" spans="1:3" x14ac:dyDescent="0.25">
      <c r="A403" t="s">
        <v>2217</v>
      </c>
      <c r="B403" s="25">
        <v>0.43333333333333335</v>
      </c>
      <c r="C403" s="25">
        <f t="shared" si="6"/>
        <v>7.2222222222222228E-3</v>
      </c>
    </row>
    <row r="404" spans="1:3" x14ac:dyDescent="0.25">
      <c r="A404" t="s">
        <v>2218</v>
      </c>
      <c r="B404" s="25">
        <v>0.37291666666666662</v>
      </c>
      <c r="C404" s="25">
        <f t="shared" si="6"/>
        <v>6.215277777777777E-3</v>
      </c>
    </row>
    <row r="405" spans="1:3" x14ac:dyDescent="0.25">
      <c r="A405" t="s">
        <v>2219</v>
      </c>
      <c r="B405" s="25">
        <v>0.38055555555555554</v>
      </c>
      <c r="C405" s="25">
        <f t="shared" si="6"/>
        <v>6.3425925925925924E-3</v>
      </c>
    </row>
    <row r="406" spans="1:3" x14ac:dyDescent="0.25">
      <c r="A406" t="s">
        <v>2220</v>
      </c>
      <c r="B406" s="25">
        <v>0.25069444444444444</v>
      </c>
      <c r="C406" s="25">
        <f t="shared" si="6"/>
        <v>4.178240740740741E-3</v>
      </c>
    </row>
    <row r="407" spans="1:3" x14ac:dyDescent="0.25">
      <c r="A407" t="s">
        <v>2221</v>
      </c>
      <c r="B407" s="25">
        <v>0.3611111111111111</v>
      </c>
      <c r="C407" s="25">
        <f t="shared" si="6"/>
        <v>6.0185185185185185E-3</v>
      </c>
    </row>
    <row r="408" spans="1:3" x14ac:dyDescent="0.25">
      <c r="A408" t="s">
        <v>2222</v>
      </c>
      <c r="B408" s="25">
        <v>0.35069444444444442</v>
      </c>
      <c r="C408" s="25">
        <f t="shared" si="6"/>
        <v>5.8449074074074072E-3</v>
      </c>
    </row>
    <row r="409" spans="1:3" x14ac:dyDescent="0.25">
      <c r="A409" t="s">
        <v>2223</v>
      </c>
      <c r="B409" s="25">
        <v>0.47152777777777777</v>
      </c>
      <c r="C409" s="25">
        <f t="shared" si="6"/>
        <v>7.858796296296296E-3</v>
      </c>
    </row>
    <row r="410" spans="1:3" x14ac:dyDescent="0.25">
      <c r="A410" t="s">
        <v>2224</v>
      </c>
      <c r="B410" s="25">
        <v>0.34652777777777777</v>
      </c>
      <c r="C410" s="25">
        <f t="shared" si="6"/>
        <v>5.7754629629629631E-3</v>
      </c>
    </row>
    <row r="411" spans="1:3" x14ac:dyDescent="0.25">
      <c r="A411" t="s">
        <v>2225</v>
      </c>
      <c r="B411" s="25">
        <v>0.36249999999999999</v>
      </c>
      <c r="C411" s="25">
        <f t="shared" si="6"/>
        <v>6.0416666666666665E-3</v>
      </c>
    </row>
    <row r="412" spans="1:3" x14ac:dyDescent="0.25">
      <c r="A412" t="s">
        <v>2226</v>
      </c>
      <c r="B412" s="25">
        <v>0.18472222222222223</v>
      </c>
      <c r="C412" s="25">
        <f t="shared" si="6"/>
        <v>3.0787037037037037E-3</v>
      </c>
    </row>
    <row r="413" spans="1:3" x14ac:dyDescent="0.25">
      <c r="A413" t="s">
        <v>2227</v>
      </c>
      <c r="B413" s="25">
        <v>0.35486111111111113</v>
      </c>
      <c r="C413" s="25">
        <f t="shared" si="6"/>
        <v>5.9143518518518521E-3</v>
      </c>
    </row>
    <row r="414" spans="1:3" x14ac:dyDescent="0.25">
      <c r="A414" t="s">
        <v>2228</v>
      </c>
      <c r="B414" s="25">
        <v>0.39513888888888887</v>
      </c>
      <c r="C414" s="25">
        <f t="shared" si="6"/>
        <v>6.5856481481481478E-3</v>
      </c>
    </row>
    <row r="415" spans="1:3" x14ac:dyDescent="0.25">
      <c r="A415" t="s">
        <v>2229</v>
      </c>
      <c r="B415" s="25">
        <v>0.17777777777777778</v>
      </c>
      <c r="C415" s="25">
        <f t="shared" si="6"/>
        <v>2.9629629629629632E-3</v>
      </c>
    </row>
    <row r="416" spans="1:3" x14ac:dyDescent="0.25">
      <c r="A416" t="s">
        <v>2230</v>
      </c>
      <c r="B416" s="25">
        <v>0.25277777777777777</v>
      </c>
      <c r="C416" s="25">
        <f t="shared" si="6"/>
        <v>4.2129629629629626E-3</v>
      </c>
    </row>
    <row r="417" spans="1:3" x14ac:dyDescent="0.25">
      <c r="A417" t="s">
        <v>2231</v>
      </c>
      <c r="B417" s="25">
        <v>0.14375000000000002</v>
      </c>
      <c r="C417" s="25">
        <f t="shared" si="6"/>
        <v>2.3958333333333336E-3</v>
      </c>
    </row>
    <row r="418" spans="1:3" x14ac:dyDescent="0.25">
      <c r="A418" t="s">
        <v>2232</v>
      </c>
      <c r="B418" s="25">
        <v>0.3923611111111111</v>
      </c>
      <c r="C418" s="25">
        <f t="shared" si="6"/>
        <v>6.5393518518518517E-3</v>
      </c>
    </row>
    <row r="419" spans="1:3" x14ac:dyDescent="0.25">
      <c r="A419" t="s">
        <v>2233</v>
      </c>
      <c r="B419" s="25">
        <v>0.23402777777777781</v>
      </c>
      <c r="C419" s="25">
        <f t="shared" si="6"/>
        <v>3.9004629629629636E-3</v>
      </c>
    </row>
    <row r="420" spans="1:3" x14ac:dyDescent="0.25">
      <c r="A420" t="s">
        <v>2234</v>
      </c>
      <c r="B420" s="25">
        <v>0.38611111111111113</v>
      </c>
      <c r="C420" s="25">
        <f t="shared" si="6"/>
        <v>6.4351851851851853E-3</v>
      </c>
    </row>
    <row r="421" spans="1:3" x14ac:dyDescent="0.25">
      <c r="A421" t="s">
        <v>2235</v>
      </c>
      <c r="B421" s="25">
        <v>0.31388888888888888</v>
      </c>
      <c r="C421" s="25">
        <f t="shared" si="6"/>
        <v>5.2314814814814811E-3</v>
      </c>
    </row>
    <row r="422" spans="1:3" x14ac:dyDescent="0.25">
      <c r="A422" t="s">
        <v>2236</v>
      </c>
      <c r="B422" s="25">
        <v>0.51458333333333328</v>
      </c>
      <c r="C422" s="25">
        <f t="shared" si="6"/>
        <v>8.5763888888888886E-3</v>
      </c>
    </row>
    <row r="423" spans="1:3" x14ac:dyDescent="0.25">
      <c r="A423" t="s">
        <v>2237</v>
      </c>
      <c r="B423" s="25">
        <v>0.1423611111111111</v>
      </c>
      <c r="C423" s="25">
        <f t="shared" si="6"/>
        <v>2.3726851851851851E-3</v>
      </c>
    </row>
    <row r="424" spans="1:3" x14ac:dyDescent="0.25">
      <c r="A424" t="s">
        <v>2238</v>
      </c>
      <c r="B424" s="25">
        <v>0.38680555555555557</v>
      </c>
      <c r="C424" s="25">
        <f t="shared" si="6"/>
        <v>6.4467592592592597E-3</v>
      </c>
    </row>
    <row r="425" spans="1:3" x14ac:dyDescent="0.25">
      <c r="A425" t="s">
        <v>2239</v>
      </c>
      <c r="B425" s="25">
        <v>0.29305555555555557</v>
      </c>
      <c r="C425" s="25">
        <f t="shared" si="6"/>
        <v>4.8842592592592592E-3</v>
      </c>
    </row>
    <row r="426" spans="1:3" x14ac:dyDescent="0.25">
      <c r="A426" t="s">
        <v>2240</v>
      </c>
      <c r="B426" s="25">
        <v>0.32847222222222222</v>
      </c>
      <c r="C426" s="25">
        <f t="shared" si="6"/>
        <v>5.4745370370370373E-3</v>
      </c>
    </row>
    <row r="427" spans="1:3" x14ac:dyDescent="0.25">
      <c r="A427" t="s">
        <v>2241</v>
      </c>
      <c r="B427" s="25">
        <v>0.22569444444444445</v>
      </c>
      <c r="C427" s="25">
        <f t="shared" si="6"/>
        <v>3.7615740740740743E-3</v>
      </c>
    </row>
    <row r="428" spans="1:3" x14ac:dyDescent="0.25">
      <c r="A428" t="s">
        <v>2242</v>
      </c>
      <c r="B428" s="25">
        <v>0.36180555555555555</v>
      </c>
      <c r="C428" s="25">
        <f t="shared" si="6"/>
        <v>6.0300925925925921E-3</v>
      </c>
    </row>
    <row r="429" spans="1:3" x14ac:dyDescent="0.25">
      <c r="A429" t="s">
        <v>2243</v>
      </c>
      <c r="B429" s="25">
        <v>0.40486111111111112</v>
      </c>
      <c r="C429" s="25">
        <f t="shared" si="6"/>
        <v>6.7476851851851856E-3</v>
      </c>
    </row>
    <row r="430" spans="1:3" x14ac:dyDescent="0.25">
      <c r="A430" t="s">
        <v>2244</v>
      </c>
      <c r="B430" s="25">
        <v>0.27638888888888885</v>
      </c>
      <c r="C430" s="25">
        <f t="shared" si="6"/>
        <v>4.6064814814814805E-3</v>
      </c>
    </row>
    <row r="431" spans="1:3" x14ac:dyDescent="0.25">
      <c r="A431" t="s">
        <v>2245</v>
      </c>
      <c r="B431" s="25">
        <v>0.41805555555555557</v>
      </c>
      <c r="C431" s="25">
        <f t="shared" si="6"/>
        <v>6.9675925925925929E-3</v>
      </c>
    </row>
    <row r="432" spans="1:3" x14ac:dyDescent="0.25">
      <c r="A432" t="s">
        <v>2246</v>
      </c>
      <c r="B432" s="25">
        <v>0.27847222222222223</v>
      </c>
      <c r="C432" s="25">
        <f t="shared" si="6"/>
        <v>4.6412037037037038E-3</v>
      </c>
    </row>
    <row r="433" spans="1:3" x14ac:dyDescent="0.25">
      <c r="A433" t="s">
        <v>2247</v>
      </c>
      <c r="B433" s="25">
        <v>0.39930555555555558</v>
      </c>
      <c r="C433" s="25">
        <f t="shared" si="6"/>
        <v>6.6550925925925927E-3</v>
      </c>
    </row>
    <row r="434" spans="1:3" x14ac:dyDescent="0.25">
      <c r="A434" t="s">
        <v>2248</v>
      </c>
      <c r="B434" s="25">
        <v>0.30763888888888891</v>
      </c>
      <c r="C434" s="25">
        <f t="shared" si="6"/>
        <v>5.1273148148148154E-3</v>
      </c>
    </row>
    <row r="435" spans="1:3" x14ac:dyDescent="0.25">
      <c r="A435" t="s">
        <v>2249</v>
      </c>
      <c r="B435" s="25">
        <v>0.37152777777777773</v>
      </c>
      <c r="C435" s="25">
        <f t="shared" si="6"/>
        <v>6.192129629629629E-3</v>
      </c>
    </row>
    <row r="436" spans="1:3" x14ac:dyDescent="0.25">
      <c r="A436" t="s">
        <v>2250</v>
      </c>
      <c r="B436" s="25">
        <v>0.14722222222222223</v>
      </c>
      <c r="C436" s="25">
        <f t="shared" si="6"/>
        <v>2.4537037037037036E-3</v>
      </c>
    </row>
    <row r="437" spans="1:3" x14ac:dyDescent="0.25">
      <c r="A437" t="s">
        <v>2251</v>
      </c>
      <c r="B437" s="25">
        <v>0.31597222222222221</v>
      </c>
      <c r="C437" s="25">
        <f t="shared" si="6"/>
        <v>5.2662037037037035E-3</v>
      </c>
    </row>
    <row r="438" spans="1:3" x14ac:dyDescent="0.25">
      <c r="A438" t="s">
        <v>2252</v>
      </c>
      <c r="B438" s="25">
        <v>0.34236111111111112</v>
      </c>
      <c r="C438" s="25">
        <f t="shared" si="6"/>
        <v>5.7060185185185183E-3</v>
      </c>
    </row>
    <row r="439" spans="1:3" x14ac:dyDescent="0.25">
      <c r="A439" t="s">
        <v>2253</v>
      </c>
      <c r="B439" s="25">
        <v>0.43472222222222223</v>
      </c>
      <c r="C439" s="25">
        <f t="shared" si="6"/>
        <v>7.2453703703703708E-3</v>
      </c>
    </row>
    <row r="440" spans="1:3" x14ac:dyDescent="0.25">
      <c r="A440" t="s">
        <v>2254</v>
      </c>
      <c r="B440" s="25">
        <v>0.30833333333333335</v>
      </c>
      <c r="C440" s="25">
        <f t="shared" si="6"/>
        <v>5.138888888888889E-3</v>
      </c>
    </row>
    <row r="441" spans="1:3" x14ac:dyDescent="0.25">
      <c r="A441" t="s">
        <v>2255</v>
      </c>
      <c r="B441" s="25">
        <v>0.31875000000000003</v>
      </c>
      <c r="C441" s="25">
        <f t="shared" si="6"/>
        <v>5.3125000000000004E-3</v>
      </c>
    </row>
    <row r="442" spans="1:3" x14ac:dyDescent="0.25">
      <c r="A442" t="s">
        <v>2256</v>
      </c>
      <c r="B442" s="25">
        <v>0.25555555555555559</v>
      </c>
      <c r="C442" s="25">
        <f t="shared" si="6"/>
        <v>4.2592592592592595E-3</v>
      </c>
    </row>
    <row r="443" spans="1:3" x14ac:dyDescent="0.25">
      <c r="A443" t="s">
        <v>2257</v>
      </c>
      <c r="B443" s="25">
        <v>0.3833333333333333</v>
      </c>
      <c r="C443" s="25">
        <f t="shared" si="6"/>
        <v>6.3888888888888884E-3</v>
      </c>
    </row>
    <row r="444" spans="1:3" x14ac:dyDescent="0.25">
      <c r="A444" t="s">
        <v>2258</v>
      </c>
      <c r="B444" s="25">
        <v>0.1173611111111111</v>
      </c>
      <c r="C444" s="25">
        <f t="shared" si="6"/>
        <v>1.9560185185185184E-3</v>
      </c>
    </row>
    <row r="445" spans="1:3" x14ac:dyDescent="0.25">
      <c r="A445" t="s">
        <v>2259</v>
      </c>
      <c r="B445" s="25">
        <v>0.13749999999999998</v>
      </c>
      <c r="C445" s="25">
        <f t="shared" si="6"/>
        <v>2.2916666666666662E-3</v>
      </c>
    </row>
    <row r="446" spans="1:3" x14ac:dyDescent="0.25">
      <c r="A446" t="s">
        <v>2260</v>
      </c>
      <c r="B446" s="25">
        <v>0.41736111111111113</v>
      </c>
      <c r="C446" s="25">
        <f t="shared" si="6"/>
        <v>6.9560185185185185E-3</v>
      </c>
    </row>
    <row r="447" spans="1:3" x14ac:dyDescent="0.25">
      <c r="A447" t="s">
        <v>2261</v>
      </c>
      <c r="B447" s="25">
        <v>0.32430555555555557</v>
      </c>
      <c r="C447" s="25">
        <f t="shared" si="6"/>
        <v>5.4050925925925924E-3</v>
      </c>
    </row>
    <row r="448" spans="1:3" x14ac:dyDescent="0.25">
      <c r="A448" t="s">
        <v>2262</v>
      </c>
      <c r="B448" s="25">
        <v>9.0277777777777776E-2</v>
      </c>
      <c r="C448" s="25">
        <f t="shared" si="6"/>
        <v>1.5046296296296296E-3</v>
      </c>
    </row>
    <row r="449" spans="1:4" x14ac:dyDescent="0.25">
      <c r="A449" t="s">
        <v>2263</v>
      </c>
      <c r="B449" s="25">
        <v>0.40416666666666662</v>
      </c>
      <c r="C449" s="25">
        <f t="shared" si="6"/>
        <v>6.7361111111111103E-3</v>
      </c>
    </row>
    <row r="450" spans="1:4" x14ac:dyDescent="0.25">
      <c r="A450" t="s">
        <v>2264</v>
      </c>
      <c r="B450" s="25">
        <v>0.4548611111111111</v>
      </c>
      <c r="C450" s="25">
        <f t="shared" si="6"/>
        <v>7.5810185185185182E-3</v>
      </c>
    </row>
    <row r="451" spans="1:4" x14ac:dyDescent="0.25">
      <c r="A451" t="s">
        <v>2265</v>
      </c>
      <c r="B451" s="25">
        <v>0.2638888888888889</v>
      </c>
      <c r="C451" s="25">
        <f t="shared" si="6"/>
        <v>4.3981481481481484E-3</v>
      </c>
    </row>
    <row r="452" spans="1:4" x14ac:dyDescent="0.25">
      <c r="A452" t="s">
        <v>2266</v>
      </c>
      <c r="B452" s="25">
        <v>0.45277777777777778</v>
      </c>
      <c r="C452" s="25">
        <f t="shared" si="6"/>
        <v>7.5462962962962966E-3</v>
      </c>
    </row>
    <row r="453" spans="1:4" x14ac:dyDescent="0.25">
      <c r="A453" t="s">
        <v>2267</v>
      </c>
      <c r="B453" s="25">
        <v>0.43333333333333335</v>
      </c>
      <c r="C453" s="25">
        <f t="shared" ref="C453:C516" si="7">B453/60</f>
        <v>7.2222222222222228E-3</v>
      </c>
    </row>
    <row r="454" spans="1:4" x14ac:dyDescent="0.25">
      <c r="A454" t="s">
        <v>2268</v>
      </c>
      <c r="C454" s="25">
        <f t="shared" si="7"/>
        <v>0</v>
      </c>
      <c r="D454" t="s">
        <v>7</v>
      </c>
    </row>
    <row r="455" spans="1:4" x14ac:dyDescent="0.25">
      <c r="A455" t="s">
        <v>2269</v>
      </c>
      <c r="C455" s="25">
        <f t="shared" si="7"/>
        <v>0</v>
      </c>
      <c r="D455" t="s">
        <v>7</v>
      </c>
    </row>
    <row r="456" spans="1:4" x14ac:dyDescent="0.25">
      <c r="A456" t="s">
        <v>2270</v>
      </c>
      <c r="C456" s="25">
        <f t="shared" si="7"/>
        <v>0</v>
      </c>
      <c r="D456" t="s">
        <v>7</v>
      </c>
    </row>
    <row r="457" spans="1:4" x14ac:dyDescent="0.25">
      <c r="A457" t="s">
        <v>2271</v>
      </c>
      <c r="C457" s="25">
        <f t="shared" si="7"/>
        <v>0</v>
      </c>
      <c r="D457" t="s">
        <v>7</v>
      </c>
    </row>
    <row r="458" spans="1:4" x14ac:dyDescent="0.25">
      <c r="A458" t="s">
        <v>2272</v>
      </c>
      <c r="C458" s="25">
        <f t="shared" si="7"/>
        <v>0</v>
      </c>
      <c r="D458" t="s">
        <v>7</v>
      </c>
    </row>
    <row r="459" spans="1:4" x14ac:dyDescent="0.25">
      <c r="A459" t="s">
        <v>70</v>
      </c>
      <c r="C459" s="25">
        <f t="shared" si="7"/>
        <v>0</v>
      </c>
      <c r="D459" t="s">
        <v>7</v>
      </c>
    </row>
    <row r="460" spans="1:4" x14ac:dyDescent="0.25">
      <c r="A460" t="s">
        <v>409</v>
      </c>
      <c r="C460" s="25">
        <f t="shared" si="7"/>
        <v>0</v>
      </c>
      <c r="D460" t="s">
        <v>7</v>
      </c>
    </row>
    <row r="461" spans="1:4" x14ac:dyDescent="0.25">
      <c r="A461" t="s">
        <v>39</v>
      </c>
      <c r="C461" s="25">
        <f t="shared" si="7"/>
        <v>0</v>
      </c>
      <c r="D461" t="s">
        <v>7</v>
      </c>
    </row>
    <row r="462" spans="1:4" x14ac:dyDescent="0.25">
      <c r="A462" t="s">
        <v>42</v>
      </c>
      <c r="B462" s="25">
        <v>0.14861111111111111</v>
      </c>
      <c r="C462" s="25">
        <f t="shared" si="7"/>
        <v>2.476851851851852E-3</v>
      </c>
    </row>
    <row r="463" spans="1:4" x14ac:dyDescent="0.25">
      <c r="A463" t="s">
        <v>2273</v>
      </c>
      <c r="C463" s="25">
        <f t="shared" si="7"/>
        <v>0</v>
      </c>
      <c r="D463" t="s">
        <v>7</v>
      </c>
    </row>
    <row r="464" spans="1:4" x14ac:dyDescent="0.25">
      <c r="A464" t="s">
        <v>2274</v>
      </c>
      <c r="C464" s="25">
        <f t="shared" si="7"/>
        <v>0</v>
      </c>
      <c r="D464" t="s">
        <v>7</v>
      </c>
    </row>
    <row r="465" spans="1:4" x14ac:dyDescent="0.25">
      <c r="A465" t="s">
        <v>2275</v>
      </c>
      <c r="C465" s="25">
        <f t="shared" si="7"/>
        <v>0</v>
      </c>
      <c r="D465" t="s">
        <v>7</v>
      </c>
    </row>
    <row r="466" spans="1:4" x14ac:dyDescent="0.25">
      <c r="A466" t="s">
        <v>2276</v>
      </c>
      <c r="C466" s="25">
        <f t="shared" si="7"/>
        <v>0</v>
      </c>
      <c r="D466" t="s">
        <v>7</v>
      </c>
    </row>
    <row r="467" spans="1:4" x14ac:dyDescent="0.25">
      <c r="A467" t="s">
        <v>2277</v>
      </c>
      <c r="B467" s="25">
        <v>0.22083333333333333</v>
      </c>
      <c r="C467" s="25">
        <f t="shared" si="7"/>
        <v>3.6805555555555554E-3</v>
      </c>
    </row>
    <row r="468" spans="1:4" x14ac:dyDescent="0.25">
      <c r="A468" t="s">
        <v>2278</v>
      </c>
      <c r="B468" s="25">
        <v>0.4548611111111111</v>
      </c>
      <c r="C468" s="25">
        <f t="shared" si="7"/>
        <v>7.5810185185185182E-3</v>
      </c>
    </row>
    <row r="469" spans="1:4" x14ac:dyDescent="0.25">
      <c r="A469" t="s">
        <v>2085</v>
      </c>
      <c r="C469" s="25">
        <f t="shared" si="7"/>
        <v>0</v>
      </c>
      <c r="D469" t="s">
        <v>7</v>
      </c>
    </row>
    <row r="470" spans="1:4" x14ac:dyDescent="0.25">
      <c r="A470" t="s">
        <v>2279</v>
      </c>
      <c r="B470" s="25">
        <v>0.18958333333333333</v>
      </c>
      <c r="C470" s="25">
        <f t="shared" si="7"/>
        <v>3.1597222222222222E-3</v>
      </c>
    </row>
    <row r="471" spans="1:4" x14ac:dyDescent="0.25">
      <c r="A471" t="s">
        <v>2280</v>
      </c>
      <c r="C471" s="25">
        <f t="shared" si="7"/>
        <v>0</v>
      </c>
      <c r="D471" t="s">
        <v>7</v>
      </c>
    </row>
    <row r="472" spans="1:4" x14ac:dyDescent="0.25">
      <c r="A472" t="s">
        <v>2281</v>
      </c>
      <c r="B472" s="25">
        <v>0.3298611111111111</v>
      </c>
      <c r="C472" s="25">
        <f t="shared" si="7"/>
        <v>5.4976851851851853E-3</v>
      </c>
    </row>
    <row r="473" spans="1:4" x14ac:dyDescent="0.25">
      <c r="A473" t="s">
        <v>2282</v>
      </c>
      <c r="B473" s="25">
        <v>0.16250000000000001</v>
      </c>
      <c r="C473" s="25">
        <f t="shared" si="7"/>
        <v>2.7083333333333334E-3</v>
      </c>
    </row>
    <row r="474" spans="1:4" x14ac:dyDescent="0.25">
      <c r="A474" t="s">
        <v>2283</v>
      </c>
      <c r="B474" s="25">
        <v>0.18958333333333333</v>
      </c>
      <c r="C474" s="25">
        <f t="shared" si="7"/>
        <v>3.1597222222222222E-3</v>
      </c>
    </row>
    <row r="475" spans="1:4" x14ac:dyDescent="0.25">
      <c r="A475" t="s">
        <v>2284</v>
      </c>
      <c r="B475" s="25">
        <v>0.31388888888888888</v>
      </c>
      <c r="C475" s="25">
        <f t="shared" si="7"/>
        <v>5.2314814814814811E-3</v>
      </c>
    </row>
    <row r="476" spans="1:4" x14ac:dyDescent="0.25">
      <c r="A476" t="s">
        <v>2285</v>
      </c>
      <c r="B476" s="25">
        <v>0.40208333333333335</v>
      </c>
      <c r="C476" s="25">
        <f t="shared" si="7"/>
        <v>6.7013888888888895E-3</v>
      </c>
    </row>
    <row r="477" spans="1:4" x14ac:dyDescent="0.25">
      <c r="A477" t="s">
        <v>2286</v>
      </c>
      <c r="B477" s="25">
        <v>0.27013888888888887</v>
      </c>
      <c r="C477" s="25">
        <f t="shared" si="7"/>
        <v>4.5023148148148149E-3</v>
      </c>
    </row>
    <row r="478" spans="1:4" x14ac:dyDescent="0.25">
      <c r="A478" t="s">
        <v>2287</v>
      </c>
      <c r="B478" s="25">
        <v>0.31041666666666667</v>
      </c>
      <c r="C478" s="25">
        <f t="shared" si="7"/>
        <v>5.1736111111111115E-3</v>
      </c>
    </row>
    <row r="479" spans="1:4" x14ac:dyDescent="0.25">
      <c r="A479" t="s">
        <v>2288</v>
      </c>
      <c r="B479" s="25">
        <v>0.13055555555555556</v>
      </c>
      <c r="C479" s="25">
        <f t="shared" si="7"/>
        <v>2.1759259259259262E-3</v>
      </c>
    </row>
    <row r="480" spans="1:4" x14ac:dyDescent="0.25">
      <c r="A480" t="s">
        <v>2289</v>
      </c>
      <c r="B480" s="25">
        <v>0.27986111111111112</v>
      </c>
      <c r="C480" s="25">
        <f t="shared" si="7"/>
        <v>4.6643518518518518E-3</v>
      </c>
    </row>
    <row r="481" spans="1:4" x14ac:dyDescent="0.25">
      <c r="A481" t="s">
        <v>2290</v>
      </c>
      <c r="B481" s="25">
        <v>0.41388888888888892</v>
      </c>
      <c r="C481" s="25">
        <f t="shared" si="7"/>
        <v>6.8981481481481489E-3</v>
      </c>
    </row>
    <row r="482" spans="1:4" x14ac:dyDescent="0.25">
      <c r="A482" t="s">
        <v>2291</v>
      </c>
      <c r="B482" s="25">
        <v>0.27152777777777776</v>
      </c>
      <c r="C482" s="25">
        <f t="shared" si="7"/>
        <v>4.5254629629629629E-3</v>
      </c>
    </row>
    <row r="483" spans="1:4" x14ac:dyDescent="0.25">
      <c r="A483" t="s">
        <v>2292</v>
      </c>
      <c r="B483" s="25">
        <v>0.31388888888888888</v>
      </c>
      <c r="C483" s="25">
        <f t="shared" si="7"/>
        <v>5.2314814814814811E-3</v>
      </c>
    </row>
    <row r="484" spans="1:4" x14ac:dyDescent="0.25">
      <c r="A484" t="s">
        <v>2293</v>
      </c>
      <c r="C484" s="25">
        <f t="shared" si="7"/>
        <v>0</v>
      </c>
      <c r="D484" t="s">
        <v>7</v>
      </c>
    </row>
    <row r="485" spans="1:4" x14ac:dyDescent="0.25">
      <c r="A485" t="s">
        <v>2294</v>
      </c>
      <c r="B485" s="25">
        <v>0.32916666666666666</v>
      </c>
      <c r="C485" s="25">
        <f t="shared" si="7"/>
        <v>5.4861111111111109E-3</v>
      </c>
    </row>
    <row r="486" spans="1:4" x14ac:dyDescent="0.25">
      <c r="A486" t="s">
        <v>2295</v>
      </c>
      <c r="B486" s="25">
        <v>7.2222222222222229E-2</v>
      </c>
      <c r="C486" s="25">
        <f t="shared" si="7"/>
        <v>1.2037037037037038E-3</v>
      </c>
    </row>
    <row r="487" spans="1:4" x14ac:dyDescent="0.25">
      <c r="A487" t="s">
        <v>2296</v>
      </c>
      <c r="B487" s="25">
        <v>0.27499999999999997</v>
      </c>
      <c r="C487" s="25">
        <f t="shared" si="7"/>
        <v>4.5833333333333325E-3</v>
      </c>
    </row>
    <row r="488" spans="1:4" x14ac:dyDescent="0.25">
      <c r="A488" t="s">
        <v>2297</v>
      </c>
      <c r="B488" s="25">
        <v>0.39583333333333331</v>
      </c>
      <c r="C488" s="25">
        <f t="shared" si="7"/>
        <v>6.5972222222222222E-3</v>
      </c>
    </row>
    <row r="489" spans="1:4" x14ac:dyDescent="0.25">
      <c r="A489" t="s">
        <v>2298</v>
      </c>
      <c r="B489" s="25">
        <v>0.25625000000000003</v>
      </c>
      <c r="C489" s="25">
        <f t="shared" si="7"/>
        <v>4.2708333333333339E-3</v>
      </c>
    </row>
    <row r="490" spans="1:4" x14ac:dyDescent="0.25">
      <c r="A490" t="s">
        <v>2299</v>
      </c>
      <c r="B490" s="25">
        <v>0.37222222222222223</v>
      </c>
      <c r="C490" s="25">
        <f t="shared" si="7"/>
        <v>6.2037037037037035E-3</v>
      </c>
    </row>
    <row r="491" spans="1:4" x14ac:dyDescent="0.25">
      <c r="A491" t="s">
        <v>2300</v>
      </c>
      <c r="B491" s="25">
        <v>0.1986111111111111</v>
      </c>
      <c r="C491" s="25">
        <f t="shared" si="7"/>
        <v>3.3101851851851851E-3</v>
      </c>
    </row>
    <row r="492" spans="1:4" x14ac:dyDescent="0.25">
      <c r="A492" t="s">
        <v>2301</v>
      </c>
      <c r="B492" s="25">
        <v>0.35833333333333334</v>
      </c>
      <c r="C492" s="25">
        <f t="shared" si="7"/>
        <v>5.9722222222222225E-3</v>
      </c>
    </row>
    <row r="493" spans="1:4" x14ac:dyDescent="0.25">
      <c r="A493" t="s">
        <v>2302</v>
      </c>
      <c r="B493" s="25">
        <v>0.31805555555555554</v>
      </c>
      <c r="C493" s="25">
        <f t="shared" si="7"/>
        <v>5.3009259259259259E-3</v>
      </c>
    </row>
    <row r="494" spans="1:4" x14ac:dyDescent="0.25">
      <c r="A494" t="s">
        <v>2303</v>
      </c>
      <c r="B494" s="25">
        <v>0.34166666666666662</v>
      </c>
      <c r="C494" s="25">
        <f t="shared" si="7"/>
        <v>5.6944444444444438E-3</v>
      </c>
    </row>
    <row r="495" spans="1:4" x14ac:dyDescent="0.25">
      <c r="A495" t="s">
        <v>2304</v>
      </c>
      <c r="B495" s="25">
        <v>0.36944444444444446</v>
      </c>
      <c r="C495" s="25">
        <f t="shared" si="7"/>
        <v>6.1574074074074074E-3</v>
      </c>
    </row>
    <row r="496" spans="1:4" x14ac:dyDescent="0.25">
      <c r="A496" t="s">
        <v>2305</v>
      </c>
      <c r="B496" s="25">
        <v>0.34166666666666662</v>
      </c>
      <c r="C496" s="25">
        <f t="shared" si="7"/>
        <v>5.6944444444444438E-3</v>
      </c>
    </row>
    <row r="497" spans="1:4" x14ac:dyDescent="0.25">
      <c r="A497" t="s">
        <v>2306</v>
      </c>
      <c r="B497" s="25">
        <v>0.34861111111111115</v>
      </c>
      <c r="C497" s="25">
        <f t="shared" si="7"/>
        <v>5.8101851851851856E-3</v>
      </c>
    </row>
    <row r="498" spans="1:4" x14ac:dyDescent="0.25">
      <c r="A498" t="s">
        <v>2307</v>
      </c>
      <c r="C498" s="25">
        <f t="shared" si="7"/>
        <v>0</v>
      </c>
      <c r="D498" t="s">
        <v>7</v>
      </c>
    </row>
    <row r="499" spans="1:4" x14ac:dyDescent="0.25">
      <c r="A499" t="s">
        <v>2308</v>
      </c>
      <c r="C499" s="25">
        <f t="shared" si="7"/>
        <v>0</v>
      </c>
      <c r="D499" t="s">
        <v>7</v>
      </c>
    </row>
    <row r="500" spans="1:4" x14ac:dyDescent="0.25">
      <c r="A500" t="s">
        <v>70</v>
      </c>
      <c r="C500" s="25">
        <f t="shared" si="7"/>
        <v>0</v>
      </c>
      <c r="D500" t="s">
        <v>7</v>
      </c>
    </row>
    <row r="501" spans="1:4" x14ac:dyDescent="0.25">
      <c r="A501" t="s">
        <v>427</v>
      </c>
      <c r="C501" s="25">
        <f t="shared" si="7"/>
        <v>0</v>
      </c>
      <c r="D501" t="s">
        <v>7</v>
      </c>
    </row>
    <row r="502" spans="1:4" x14ac:dyDescent="0.25">
      <c r="A502" t="s">
        <v>39</v>
      </c>
      <c r="C502" s="25">
        <f t="shared" si="7"/>
        <v>0</v>
      </c>
      <c r="D502" t="s">
        <v>7</v>
      </c>
    </row>
    <row r="503" spans="1:4" x14ac:dyDescent="0.25">
      <c r="A503" t="s">
        <v>42</v>
      </c>
      <c r="B503" s="25">
        <v>0.25</v>
      </c>
      <c r="C503" s="25">
        <f t="shared" si="7"/>
        <v>4.1666666666666666E-3</v>
      </c>
    </row>
    <row r="504" spans="1:4" x14ac:dyDescent="0.25">
      <c r="A504" t="s">
        <v>2309</v>
      </c>
      <c r="B504" s="25">
        <v>0.18055555555555555</v>
      </c>
      <c r="C504" s="25">
        <f t="shared" si="7"/>
        <v>3.0092592592592593E-3</v>
      </c>
    </row>
    <row r="505" spans="1:4" x14ac:dyDescent="0.25">
      <c r="A505" t="s">
        <v>2310</v>
      </c>
      <c r="B505" s="25">
        <v>0.30416666666666664</v>
      </c>
      <c r="C505" s="25">
        <f t="shared" si="7"/>
        <v>5.0694444444444441E-3</v>
      </c>
    </row>
    <row r="506" spans="1:4" x14ac:dyDescent="0.25">
      <c r="A506" t="s">
        <v>2311</v>
      </c>
      <c r="B506" s="25">
        <v>0.22777777777777777</v>
      </c>
      <c r="C506" s="25">
        <f t="shared" si="7"/>
        <v>3.7962962962962963E-3</v>
      </c>
    </row>
    <row r="507" spans="1:4" x14ac:dyDescent="0.25">
      <c r="A507" t="s">
        <v>2312</v>
      </c>
      <c r="B507" s="25">
        <v>5.9722222222222225E-2</v>
      </c>
      <c r="C507" s="25">
        <f t="shared" si="7"/>
        <v>9.9537037037037042E-4</v>
      </c>
    </row>
    <row r="508" spans="1:4" x14ac:dyDescent="0.25">
      <c r="A508" t="s">
        <v>2313</v>
      </c>
      <c r="B508" s="25">
        <v>6.25E-2</v>
      </c>
      <c r="C508" s="25">
        <f t="shared" si="7"/>
        <v>1.0416666666666667E-3</v>
      </c>
    </row>
    <row r="509" spans="1:4" x14ac:dyDescent="0.25">
      <c r="A509" t="s">
        <v>2314</v>
      </c>
      <c r="B509" s="25">
        <v>0.33124999999999999</v>
      </c>
      <c r="C509" s="25">
        <f t="shared" si="7"/>
        <v>5.5208333333333333E-3</v>
      </c>
    </row>
    <row r="510" spans="1:4" x14ac:dyDescent="0.25">
      <c r="A510" t="s">
        <v>2315</v>
      </c>
      <c r="B510" s="25">
        <v>0.30138888888888887</v>
      </c>
      <c r="C510" s="25">
        <f t="shared" si="7"/>
        <v>5.0231481481481481E-3</v>
      </c>
    </row>
    <row r="511" spans="1:4" x14ac:dyDescent="0.25">
      <c r="A511" t="s">
        <v>2316</v>
      </c>
      <c r="B511" s="25">
        <v>0.37083333333333335</v>
      </c>
      <c r="C511" s="25">
        <f t="shared" si="7"/>
        <v>6.1805555555555555E-3</v>
      </c>
    </row>
    <row r="512" spans="1:4" x14ac:dyDescent="0.25">
      <c r="A512" t="s">
        <v>2317</v>
      </c>
      <c r="B512" s="25">
        <v>0.2951388888888889</v>
      </c>
      <c r="C512" s="25">
        <f t="shared" si="7"/>
        <v>4.9189814814814816E-3</v>
      </c>
    </row>
    <row r="513" spans="1:4" x14ac:dyDescent="0.25">
      <c r="A513" t="s">
        <v>2318</v>
      </c>
      <c r="B513" s="25">
        <v>0.16458333333333333</v>
      </c>
      <c r="C513" s="25">
        <f t="shared" si="7"/>
        <v>2.7430555555555554E-3</v>
      </c>
    </row>
    <row r="514" spans="1:4" x14ac:dyDescent="0.25">
      <c r="A514" t="s">
        <v>2319</v>
      </c>
      <c r="B514" s="25">
        <v>0.22083333333333333</v>
      </c>
      <c r="C514" s="25">
        <f t="shared" si="7"/>
        <v>3.6805555555555554E-3</v>
      </c>
    </row>
    <row r="515" spans="1:4" x14ac:dyDescent="0.25">
      <c r="A515" t="s">
        <v>2320</v>
      </c>
      <c r="B515" s="25">
        <v>0.3034722222222222</v>
      </c>
      <c r="C515" s="25">
        <f t="shared" si="7"/>
        <v>5.0578703703703697E-3</v>
      </c>
    </row>
    <row r="516" spans="1:4" x14ac:dyDescent="0.25">
      <c r="A516" t="s">
        <v>2321</v>
      </c>
      <c r="B516" s="25">
        <v>0.14027777777777778</v>
      </c>
      <c r="C516" s="25">
        <f t="shared" si="7"/>
        <v>2.3379629629629631E-3</v>
      </c>
    </row>
    <row r="517" spans="1:4" x14ac:dyDescent="0.25">
      <c r="A517" t="s">
        <v>2322</v>
      </c>
      <c r="C517" s="25">
        <f t="shared" ref="C517:C580" si="8">B517/60</f>
        <v>0</v>
      </c>
      <c r="D517" t="s">
        <v>7</v>
      </c>
    </row>
    <row r="518" spans="1:4" x14ac:dyDescent="0.25">
      <c r="A518" t="s">
        <v>2323</v>
      </c>
      <c r="C518" s="25">
        <f t="shared" si="8"/>
        <v>0</v>
      </c>
      <c r="D518" t="s">
        <v>7</v>
      </c>
    </row>
    <row r="519" spans="1:4" x14ac:dyDescent="0.25">
      <c r="A519" t="s">
        <v>2324</v>
      </c>
      <c r="B519" s="25">
        <v>8.4027777777777771E-2</v>
      </c>
      <c r="C519" s="25">
        <f t="shared" si="8"/>
        <v>1.4004629629629629E-3</v>
      </c>
    </row>
    <row r="520" spans="1:4" x14ac:dyDescent="0.25">
      <c r="A520" t="s">
        <v>2325</v>
      </c>
      <c r="B520" s="25">
        <v>0.1763888888888889</v>
      </c>
      <c r="C520" s="25">
        <f t="shared" si="8"/>
        <v>2.9398148148148148E-3</v>
      </c>
    </row>
    <row r="521" spans="1:4" x14ac:dyDescent="0.25">
      <c r="A521" t="s">
        <v>2326</v>
      </c>
      <c r="B521" s="25">
        <v>0.12638888888888888</v>
      </c>
      <c r="C521" s="25">
        <f t="shared" si="8"/>
        <v>2.1064814814814813E-3</v>
      </c>
    </row>
    <row r="522" spans="1:4" x14ac:dyDescent="0.25">
      <c r="A522" t="s">
        <v>2327</v>
      </c>
      <c r="B522" s="25">
        <v>0.10972222222222222</v>
      </c>
      <c r="C522" s="25">
        <f t="shared" si="8"/>
        <v>1.8287037037037037E-3</v>
      </c>
    </row>
    <row r="523" spans="1:4" x14ac:dyDescent="0.25">
      <c r="A523" t="s">
        <v>2328</v>
      </c>
      <c r="B523" s="25">
        <v>0.25277777777777777</v>
      </c>
      <c r="C523" s="25">
        <f t="shared" si="8"/>
        <v>4.2129629629629626E-3</v>
      </c>
    </row>
    <row r="524" spans="1:4" x14ac:dyDescent="0.25">
      <c r="A524" t="s">
        <v>2329</v>
      </c>
      <c r="B524" s="25">
        <v>0.19166666666666665</v>
      </c>
      <c r="C524" s="25">
        <f t="shared" si="8"/>
        <v>3.1944444444444442E-3</v>
      </c>
    </row>
    <row r="525" spans="1:4" x14ac:dyDescent="0.25">
      <c r="A525" t="s">
        <v>2330</v>
      </c>
      <c r="B525" s="25">
        <v>0.24097222222222223</v>
      </c>
      <c r="C525" s="25">
        <f t="shared" si="8"/>
        <v>4.0162037037037041E-3</v>
      </c>
    </row>
    <row r="526" spans="1:4" x14ac:dyDescent="0.25">
      <c r="A526" t="s">
        <v>2331</v>
      </c>
      <c r="B526" s="25">
        <v>0.22083333333333333</v>
      </c>
      <c r="C526" s="25">
        <f t="shared" si="8"/>
        <v>3.6805555555555554E-3</v>
      </c>
    </row>
    <row r="527" spans="1:4" x14ac:dyDescent="0.25">
      <c r="A527" t="s">
        <v>2332</v>
      </c>
      <c r="B527" s="25">
        <v>0.25069444444444444</v>
      </c>
      <c r="C527" s="25">
        <f t="shared" si="8"/>
        <v>4.178240740740741E-3</v>
      </c>
    </row>
    <row r="528" spans="1:4" x14ac:dyDescent="0.25">
      <c r="A528" t="s">
        <v>2333</v>
      </c>
      <c r="B528" s="25">
        <v>0.21111111111111111</v>
      </c>
      <c r="C528" s="25">
        <f t="shared" si="8"/>
        <v>3.5185185185185185E-3</v>
      </c>
    </row>
    <row r="529" spans="1:4" x14ac:dyDescent="0.25">
      <c r="A529" t="s">
        <v>2334</v>
      </c>
      <c r="B529" s="25">
        <v>0.34166666666666662</v>
      </c>
      <c r="C529" s="25">
        <f t="shared" si="8"/>
        <v>5.6944444444444438E-3</v>
      </c>
    </row>
    <row r="530" spans="1:4" x14ac:dyDescent="0.25">
      <c r="A530" t="s">
        <v>2335</v>
      </c>
      <c r="B530" s="25">
        <v>0.35000000000000003</v>
      </c>
      <c r="C530" s="25">
        <f t="shared" si="8"/>
        <v>5.8333333333333336E-3</v>
      </c>
    </row>
    <row r="531" spans="1:4" x14ac:dyDescent="0.25">
      <c r="A531" t="s">
        <v>2336</v>
      </c>
      <c r="B531" s="25">
        <v>0.23333333333333331</v>
      </c>
      <c r="C531" s="25">
        <f t="shared" si="8"/>
        <v>3.8888888888888883E-3</v>
      </c>
    </row>
    <row r="532" spans="1:4" x14ac:dyDescent="0.25">
      <c r="A532" t="s">
        <v>2337</v>
      </c>
      <c r="B532" s="25">
        <v>0.13402777777777777</v>
      </c>
      <c r="C532" s="25">
        <f t="shared" si="8"/>
        <v>2.2337962962962962E-3</v>
      </c>
    </row>
    <row r="533" spans="1:4" x14ac:dyDescent="0.25">
      <c r="A533" t="s">
        <v>2338</v>
      </c>
      <c r="B533" s="25">
        <v>8.6111111111111124E-2</v>
      </c>
      <c r="C533" s="25">
        <f t="shared" si="8"/>
        <v>1.4351851851851854E-3</v>
      </c>
    </row>
    <row r="534" spans="1:4" x14ac:dyDescent="0.25">
      <c r="A534" t="s">
        <v>2339</v>
      </c>
      <c r="B534" s="25">
        <v>0.26041666666666669</v>
      </c>
      <c r="C534" s="25">
        <f t="shared" si="8"/>
        <v>4.340277777777778E-3</v>
      </c>
    </row>
    <row r="535" spans="1:4" x14ac:dyDescent="0.25">
      <c r="A535" t="s">
        <v>2340</v>
      </c>
      <c r="B535" s="25">
        <v>0.14791666666666667</v>
      </c>
      <c r="C535" s="25">
        <f t="shared" si="8"/>
        <v>2.4652777777777776E-3</v>
      </c>
    </row>
    <row r="536" spans="1:4" x14ac:dyDescent="0.25">
      <c r="A536" t="s">
        <v>2341</v>
      </c>
      <c r="B536" s="25">
        <v>0.31388888888888888</v>
      </c>
      <c r="C536" s="25">
        <f t="shared" si="8"/>
        <v>5.2314814814814811E-3</v>
      </c>
    </row>
    <row r="537" spans="1:4" x14ac:dyDescent="0.25">
      <c r="A537" t="s">
        <v>2342</v>
      </c>
      <c r="B537" s="25">
        <v>0.23680555555555557</v>
      </c>
      <c r="C537" s="25">
        <f t="shared" si="8"/>
        <v>3.9467592592592592E-3</v>
      </c>
    </row>
    <row r="538" spans="1:4" x14ac:dyDescent="0.25">
      <c r="A538" t="s">
        <v>2343</v>
      </c>
      <c r="C538" s="25">
        <f t="shared" si="8"/>
        <v>0</v>
      </c>
      <c r="D538" t="s">
        <v>7</v>
      </c>
    </row>
    <row r="539" spans="1:4" x14ac:dyDescent="0.25">
      <c r="A539" t="s">
        <v>450</v>
      </c>
      <c r="C539" s="25">
        <f t="shared" si="8"/>
        <v>0</v>
      </c>
      <c r="D539" t="s">
        <v>7</v>
      </c>
    </row>
    <row r="540" spans="1:4" x14ac:dyDescent="0.25">
      <c r="A540" t="s">
        <v>70</v>
      </c>
      <c r="C540" s="25">
        <f t="shared" si="8"/>
        <v>0</v>
      </c>
      <c r="D540" t="s">
        <v>7</v>
      </c>
    </row>
    <row r="541" spans="1:4" x14ac:dyDescent="0.25">
      <c r="A541" t="s">
        <v>39</v>
      </c>
      <c r="C541" s="25">
        <f t="shared" si="8"/>
        <v>0</v>
      </c>
      <c r="D541" t="s">
        <v>7</v>
      </c>
    </row>
    <row r="542" spans="1:4" x14ac:dyDescent="0.25">
      <c r="A542" t="s">
        <v>42</v>
      </c>
      <c r="B542" s="25">
        <v>6.3194444444444442E-2</v>
      </c>
      <c r="C542" s="25">
        <f t="shared" si="8"/>
        <v>1.0532407407407407E-3</v>
      </c>
    </row>
    <row r="543" spans="1:4" x14ac:dyDescent="0.25">
      <c r="A543" t="s">
        <v>2344</v>
      </c>
      <c r="C543" s="25">
        <f t="shared" si="8"/>
        <v>0</v>
      </c>
      <c r="D543" t="s">
        <v>7</v>
      </c>
    </row>
    <row r="544" spans="1:4" x14ac:dyDescent="0.25">
      <c r="A544" t="s">
        <v>2345</v>
      </c>
      <c r="C544" s="25">
        <f t="shared" si="8"/>
        <v>0</v>
      </c>
      <c r="D544" t="s">
        <v>7</v>
      </c>
    </row>
    <row r="545" spans="1:4" x14ac:dyDescent="0.25">
      <c r="A545" t="s">
        <v>2346</v>
      </c>
      <c r="C545" s="25">
        <f t="shared" si="8"/>
        <v>0</v>
      </c>
      <c r="D545" t="s">
        <v>7</v>
      </c>
    </row>
    <row r="546" spans="1:4" x14ac:dyDescent="0.25">
      <c r="A546" t="s">
        <v>2347</v>
      </c>
      <c r="C546" s="25">
        <f t="shared" si="8"/>
        <v>0</v>
      </c>
      <c r="D546" t="s">
        <v>7</v>
      </c>
    </row>
    <row r="547" spans="1:4" x14ac:dyDescent="0.25">
      <c r="A547" t="s">
        <v>2348</v>
      </c>
      <c r="C547" s="25">
        <f t="shared" si="8"/>
        <v>0</v>
      </c>
      <c r="D547" t="s">
        <v>7</v>
      </c>
    </row>
    <row r="548" spans="1:4" x14ac:dyDescent="0.25">
      <c r="A548" t="s">
        <v>2349</v>
      </c>
      <c r="C548" s="25">
        <f t="shared" si="8"/>
        <v>0</v>
      </c>
      <c r="D548" t="s">
        <v>7</v>
      </c>
    </row>
    <row r="549" spans="1:4" x14ac:dyDescent="0.25">
      <c r="A549" t="s">
        <v>2350</v>
      </c>
      <c r="C549" s="25">
        <f t="shared" si="8"/>
        <v>0</v>
      </c>
      <c r="D549" t="s">
        <v>7</v>
      </c>
    </row>
    <row r="550" spans="1:4" x14ac:dyDescent="0.25">
      <c r="A550" t="s">
        <v>2351</v>
      </c>
      <c r="C550" s="25">
        <f t="shared" si="8"/>
        <v>0</v>
      </c>
      <c r="D550" t="s">
        <v>7</v>
      </c>
    </row>
    <row r="551" spans="1:4" x14ac:dyDescent="0.25">
      <c r="A551" t="s">
        <v>2352</v>
      </c>
      <c r="B551" s="25">
        <v>0.11597222222222221</v>
      </c>
      <c r="C551" s="25">
        <f t="shared" si="8"/>
        <v>1.9328703703703702E-3</v>
      </c>
    </row>
    <row r="552" spans="1:4" x14ac:dyDescent="0.25">
      <c r="A552" t="s">
        <v>2353</v>
      </c>
      <c r="B552" s="25">
        <v>0.22500000000000001</v>
      </c>
      <c r="C552" s="25">
        <f t="shared" si="8"/>
        <v>3.7500000000000003E-3</v>
      </c>
    </row>
    <row r="553" spans="1:4" x14ac:dyDescent="0.25">
      <c r="A553" t="s">
        <v>1526</v>
      </c>
      <c r="B553" s="25">
        <v>0.15486111111111112</v>
      </c>
      <c r="C553" s="25">
        <f t="shared" si="8"/>
        <v>2.5810185185185185E-3</v>
      </c>
    </row>
    <row r="554" spans="1:4" x14ac:dyDescent="0.25">
      <c r="A554" t="s">
        <v>2354</v>
      </c>
      <c r="B554" s="25">
        <v>0.12361111111111112</v>
      </c>
      <c r="C554" s="25">
        <f t="shared" si="8"/>
        <v>2.0601851851851853E-3</v>
      </c>
    </row>
    <row r="555" spans="1:4" x14ac:dyDescent="0.25">
      <c r="A555" t="s">
        <v>2355</v>
      </c>
      <c r="B555" s="25">
        <v>0.25694444444444448</v>
      </c>
      <c r="C555" s="25">
        <f t="shared" si="8"/>
        <v>4.2824074074074075E-3</v>
      </c>
    </row>
    <row r="556" spans="1:4" x14ac:dyDescent="0.25">
      <c r="A556" t="s">
        <v>2356</v>
      </c>
      <c r="B556" s="25">
        <v>0.33055555555555555</v>
      </c>
      <c r="C556" s="25">
        <f t="shared" si="8"/>
        <v>5.5092592592592589E-3</v>
      </c>
    </row>
    <row r="557" spans="1:4" x14ac:dyDescent="0.25">
      <c r="A557" t="s">
        <v>2357</v>
      </c>
      <c r="B557" s="25">
        <v>0.23750000000000002</v>
      </c>
      <c r="C557" s="25">
        <f t="shared" si="8"/>
        <v>3.9583333333333337E-3</v>
      </c>
    </row>
    <row r="558" spans="1:4" x14ac:dyDescent="0.25">
      <c r="A558" t="s">
        <v>2358</v>
      </c>
      <c r="B558" s="25">
        <v>0.12222222222222223</v>
      </c>
      <c r="C558" s="25">
        <f t="shared" si="8"/>
        <v>2.0370370370370373E-3</v>
      </c>
    </row>
    <row r="559" spans="1:4" x14ac:dyDescent="0.25">
      <c r="A559" t="s">
        <v>2359</v>
      </c>
      <c r="B559" s="25">
        <v>0.11319444444444444</v>
      </c>
      <c r="C559" s="25">
        <f t="shared" si="8"/>
        <v>1.8865740740740742E-3</v>
      </c>
    </row>
    <row r="560" spans="1:4" x14ac:dyDescent="0.25">
      <c r="A560" t="s">
        <v>2360</v>
      </c>
      <c r="B560" s="25">
        <v>0.19444444444444445</v>
      </c>
      <c r="C560" s="25">
        <f t="shared" si="8"/>
        <v>3.2407407407407406E-3</v>
      </c>
    </row>
    <row r="561" spans="1:3" x14ac:dyDescent="0.25">
      <c r="A561" t="s">
        <v>2361</v>
      </c>
      <c r="B561" s="25">
        <v>0.19652777777777777</v>
      </c>
      <c r="C561" s="25">
        <f t="shared" si="8"/>
        <v>3.2754629629629631E-3</v>
      </c>
    </row>
    <row r="562" spans="1:3" x14ac:dyDescent="0.25">
      <c r="A562" t="s">
        <v>2362</v>
      </c>
      <c r="B562" s="25">
        <v>0.14791666666666667</v>
      </c>
      <c r="C562" s="25">
        <f t="shared" si="8"/>
        <v>2.4652777777777776E-3</v>
      </c>
    </row>
    <row r="563" spans="1:3" x14ac:dyDescent="0.25">
      <c r="A563" t="s">
        <v>2363</v>
      </c>
      <c r="B563" s="25">
        <v>0.23333333333333331</v>
      </c>
      <c r="C563" s="25">
        <f t="shared" si="8"/>
        <v>3.8888888888888883E-3</v>
      </c>
    </row>
    <row r="564" spans="1:3" x14ac:dyDescent="0.25">
      <c r="A564" t="s">
        <v>2364</v>
      </c>
      <c r="B564" s="25">
        <v>0.23750000000000002</v>
      </c>
      <c r="C564" s="25">
        <f t="shared" si="8"/>
        <v>3.9583333333333337E-3</v>
      </c>
    </row>
    <row r="565" spans="1:3" x14ac:dyDescent="0.25">
      <c r="A565" t="s">
        <v>2365</v>
      </c>
      <c r="B565" s="25">
        <v>7.9861111111111105E-2</v>
      </c>
      <c r="C565" s="25">
        <f t="shared" si="8"/>
        <v>1.3310185185185185E-3</v>
      </c>
    </row>
    <row r="566" spans="1:3" x14ac:dyDescent="0.25">
      <c r="A566" t="s">
        <v>2366</v>
      </c>
      <c r="B566" s="25">
        <v>0.15555555555555556</v>
      </c>
      <c r="C566" s="25">
        <f t="shared" si="8"/>
        <v>2.5925925925925925E-3</v>
      </c>
    </row>
    <row r="567" spans="1:3" x14ac:dyDescent="0.25">
      <c r="A567" t="s">
        <v>2367</v>
      </c>
      <c r="B567" s="25">
        <v>8.1250000000000003E-2</v>
      </c>
      <c r="C567" s="25">
        <f t="shared" si="8"/>
        <v>1.3541666666666667E-3</v>
      </c>
    </row>
    <row r="568" spans="1:3" x14ac:dyDescent="0.25">
      <c r="A568" t="s">
        <v>2368</v>
      </c>
      <c r="B568" s="25">
        <v>7.7083333333333337E-2</v>
      </c>
      <c r="C568" s="25">
        <f t="shared" si="8"/>
        <v>1.2847222222222223E-3</v>
      </c>
    </row>
    <row r="569" spans="1:3" x14ac:dyDescent="0.25">
      <c r="A569" t="s">
        <v>2369</v>
      </c>
      <c r="B569" s="25">
        <v>0.22152777777777777</v>
      </c>
      <c r="C569" s="25">
        <f t="shared" si="8"/>
        <v>3.6921296296296294E-3</v>
      </c>
    </row>
    <row r="570" spans="1:3" x14ac:dyDescent="0.25">
      <c r="A570" t="s">
        <v>2370</v>
      </c>
      <c r="B570" s="25">
        <v>0.1125</v>
      </c>
      <c r="C570" s="25">
        <f t="shared" si="8"/>
        <v>1.8750000000000001E-3</v>
      </c>
    </row>
    <row r="571" spans="1:3" x14ac:dyDescent="0.25">
      <c r="A571" t="s">
        <v>2371</v>
      </c>
      <c r="B571" s="25">
        <v>0.20277777777777781</v>
      </c>
      <c r="C571" s="25">
        <f t="shared" si="8"/>
        <v>3.37962962962963E-3</v>
      </c>
    </row>
    <row r="572" spans="1:3" x14ac:dyDescent="0.25">
      <c r="A572" t="s">
        <v>2372</v>
      </c>
      <c r="B572" s="25">
        <v>0.12638888888888888</v>
      </c>
      <c r="C572" s="25">
        <f t="shared" si="8"/>
        <v>2.1064814814814813E-3</v>
      </c>
    </row>
    <row r="573" spans="1:3" x14ac:dyDescent="0.25">
      <c r="A573" t="s">
        <v>2373</v>
      </c>
      <c r="B573" s="25">
        <v>0.25347222222222221</v>
      </c>
      <c r="C573" s="25">
        <f t="shared" si="8"/>
        <v>4.2245370370370371E-3</v>
      </c>
    </row>
    <row r="574" spans="1:3" x14ac:dyDescent="0.25">
      <c r="A574" t="s">
        <v>2374</v>
      </c>
      <c r="B574" s="25">
        <v>9.375E-2</v>
      </c>
      <c r="C574" s="25">
        <f t="shared" si="8"/>
        <v>1.5625000000000001E-3</v>
      </c>
    </row>
    <row r="575" spans="1:3" x14ac:dyDescent="0.25">
      <c r="A575" t="s">
        <v>2375</v>
      </c>
      <c r="B575" s="25">
        <v>0.17013888888888887</v>
      </c>
      <c r="C575" s="25">
        <f t="shared" si="8"/>
        <v>2.8356481481481479E-3</v>
      </c>
    </row>
    <row r="576" spans="1:3" x14ac:dyDescent="0.25">
      <c r="A576" t="s">
        <v>2376</v>
      </c>
      <c r="B576" s="25">
        <v>7.7083333333333337E-2</v>
      </c>
      <c r="C576" s="25">
        <f t="shared" si="8"/>
        <v>1.2847222222222223E-3</v>
      </c>
    </row>
    <row r="577" spans="1:4" x14ac:dyDescent="0.25">
      <c r="A577" t="s">
        <v>2377</v>
      </c>
      <c r="B577" s="25">
        <v>0.16458333333333333</v>
      </c>
      <c r="C577" s="25">
        <f t="shared" si="8"/>
        <v>2.7430555555555554E-3</v>
      </c>
    </row>
    <row r="578" spans="1:4" x14ac:dyDescent="0.25">
      <c r="A578" t="s">
        <v>2378</v>
      </c>
      <c r="C578" s="25">
        <f t="shared" si="8"/>
        <v>0</v>
      </c>
      <c r="D578" t="s">
        <v>7</v>
      </c>
    </row>
    <row r="579" spans="1:4" x14ac:dyDescent="0.25">
      <c r="A579" t="s">
        <v>70</v>
      </c>
      <c r="C579" s="25">
        <f t="shared" si="8"/>
        <v>0</v>
      </c>
      <c r="D579" t="s">
        <v>7</v>
      </c>
    </row>
    <row r="580" spans="1:4" x14ac:dyDescent="0.25">
      <c r="A580" t="s">
        <v>39</v>
      </c>
      <c r="C580" s="25">
        <f t="shared" si="8"/>
        <v>0</v>
      </c>
      <c r="D580" t="s">
        <v>7</v>
      </c>
    </row>
    <row r="581" spans="1:4" x14ac:dyDescent="0.25">
      <c r="A581" t="s">
        <v>2379</v>
      </c>
      <c r="C581" s="25">
        <f t="shared" ref="C581:C599" si="9">B581/60</f>
        <v>0</v>
      </c>
      <c r="D581" t="s">
        <v>7</v>
      </c>
    </row>
    <row r="582" spans="1:4" x14ac:dyDescent="0.25">
      <c r="A582" t="s">
        <v>2380</v>
      </c>
      <c r="C582" s="25">
        <f t="shared" si="9"/>
        <v>0</v>
      </c>
      <c r="D582" t="s">
        <v>7</v>
      </c>
    </row>
    <row r="583" spans="1:4" x14ac:dyDescent="0.25">
      <c r="A583" t="s">
        <v>2381</v>
      </c>
      <c r="C583" s="25">
        <f t="shared" si="9"/>
        <v>0</v>
      </c>
      <c r="D583" t="s">
        <v>7</v>
      </c>
    </row>
    <row r="584" spans="1:4" x14ac:dyDescent="0.25">
      <c r="A584" t="s">
        <v>2382</v>
      </c>
      <c r="C584" s="25">
        <f t="shared" si="9"/>
        <v>0</v>
      </c>
      <c r="D584" t="s">
        <v>7</v>
      </c>
    </row>
    <row r="585" spans="1:4" x14ac:dyDescent="0.25">
      <c r="A585" t="s">
        <v>42</v>
      </c>
      <c r="B585" s="25">
        <v>0.51874999999999993</v>
      </c>
      <c r="C585" s="25">
        <f t="shared" si="9"/>
        <v>8.6458333333333318E-3</v>
      </c>
    </row>
    <row r="586" spans="1:4" x14ac:dyDescent="0.25">
      <c r="A586" t="s">
        <v>2383</v>
      </c>
      <c r="B586" s="25">
        <v>0.34236111111111112</v>
      </c>
      <c r="C586" s="25">
        <f t="shared" si="9"/>
        <v>5.7060185185185183E-3</v>
      </c>
    </row>
    <row r="587" spans="1:4" x14ac:dyDescent="0.25">
      <c r="A587" t="s">
        <v>2384</v>
      </c>
      <c r="B587" s="25">
        <v>0.3347222222222222</v>
      </c>
      <c r="C587" s="25">
        <f t="shared" si="9"/>
        <v>5.5787037037037029E-3</v>
      </c>
    </row>
    <row r="588" spans="1:4" x14ac:dyDescent="0.25">
      <c r="A588" t="s">
        <v>2385</v>
      </c>
      <c r="B588" s="25">
        <v>0.22638888888888889</v>
      </c>
      <c r="C588" s="25">
        <f t="shared" si="9"/>
        <v>3.7731481481481483E-3</v>
      </c>
    </row>
    <row r="589" spans="1:4" x14ac:dyDescent="0.25">
      <c r="A589" t="s">
        <v>2386</v>
      </c>
      <c r="B589" s="25">
        <v>0.25486111111111109</v>
      </c>
      <c r="C589" s="25">
        <f t="shared" si="9"/>
        <v>4.2476851851851851E-3</v>
      </c>
    </row>
    <row r="590" spans="1:4" x14ac:dyDescent="0.25">
      <c r="A590" t="s">
        <v>2387</v>
      </c>
      <c r="B590" s="25">
        <v>0.3354166666666667</v>
      </c>
      <c r="C590" s="25">
        <f t="shared" si="9"/>
        <v>5.5902777777777782E-3</v>
      </c>
    </row>
    <row r="591" spans="1:4" x14ac:dyDescent="0.25">
      <c r="A591" t="s">
        <v>2388</v>
      </c>
      <c r="B591" s="25">
        <v>0.27083333333333331</v>
      </c>
      <c r="C591" s="25">
        <f t="shared" si="9"/>
        <v>4.5138888888888885E-3</v>
      </c>
    </row>
    <row r="592" spans="1:4" x14ac:dyDescent="0.25">
      <c r="A592" t="s">
        <v>2389</v>
      </c>
      <c r="B592" s="25">
        <v>0.25833333333333336</v>
      </c>
      <c r="C592" s="25">
        <f t="shared" si="9"/>
        <v>4.3055555555555564E-3</v>
      </c>
    </row>
    <row r="593" spans="1:4" x14ac:dyDescent="0.25">
      <c r="A593" t="s">
        <v>2390</v>
      </c>
      <c r="B593" s="25">
        <v>0.4909722222222222</v>
      </c>
      <c r="C593" s="25">
        <f t="shared" si="9"/>
        <v>8.1828703703703699E-3</v>
      </c>
    </row>
    <row r="594" spans="1:4" x14ac:dyDescent="0.25">
      <c r="A594" t="s">
        <v>2391</v>
      </c>
      <c r="B594" s="25">
        <v>0.20347222222222219</v>
      </c>
      <c r="C594" s="25">
        <f t="shared" si="9"/>
        <v>3.3912037037037031E-3</v>
      </c>
    </row>
    <row r="595" spans="1:4" x14ac:dyDescent="0.25">
      <c r="A595" t="s">
        <v>2392</v>
      </c>
      <c r="C595" s="25">
        <f t="shared" si="9"/>
        <v>0</v>
      </c>
      <c r="D595" t="s">
        <v>7</v>
      </c>
    </row>
    <row r="596" spans="1:4" x14ac:dyDescent="0.25">
      <c r="A596" t="s">
        <v>2393</v>
      </c>
      <c r="C596" s="25">
        <f t="shared" si="9"/>
        <v>0</v>
      </c>
      <c r="D596" t="s">
        <v>7</v>
      </c>
    </row>
    <row r="597" spans="1:4" x14ac:dyDescent="0.25">
      <c r="A597" t="s">
        <v>490</v>
      </c>
      <c r="C597" s="25">
        <f t="shared" si="9"/>
        <v>0</v>
      </c>
      <c r="D597" t="s">
        <v>7</v>
      </c>
    </row>
    <row r="598" spans="1:4" x14ac:dyDescent="0.25">
      <c r="A598" t="s">
        <v>489</v>
      </c>
      <c r="C598" s="25">
        <f t="shared" si="9"/>
        <v>0</v>
      </c>
      <c r="D598" t="s">
        <v>7</v>
      </c>
    </row>
    <row r="599" spans="1:4" x14ac:dyDescent="0.25">
      <c r="A599" t="s">
        <v>491</v>
      </c>
      <c r="C599" s="25">
        <f t="shared" si="9"/>
        <v>0</v>
      </c>
      <c r="D599" t="s">
        <v>492</v>
      </c>
    </row>
  </sheetData>
  <autoFilter ref="A3:B599" xr:uid="{B4D35565-CC85-4CD9-8C12-EED06EBCFCB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CE4-A46B-4F4B-B4DA-75673408FA20}">
  <dimension ref="A1:D2"/>
  <sheetViews>
    <sheetView showGridLines="0" workbookViewId="0">
      <selection activeCell="A2" sqref="A2"/>
    </sheetView>
  </sheetViews>
  <sheetFormatPr defaultRowHeight="15" x14ac:dyDescent="0.25"/>
  <cols>
    <col min="1" max="1" width="9.7109375" customWidth="1"/>
    <col min="2" max="2" width="9" customWidth="1"/>
    <col min="3" max="3" width="79.28515625" bestFit="1" customWidth="1"/>
    <col min="4" max="4" width="60.42578125" bestFit="1" customWidth="1"/>
  </cols>
  <sheetData>
    <row r="1" spans="1:4" x14ac:dyDescent="0.25">
      <c r="A1" t="s">
        <v>1875</v>
      </c>
      <c r="B1" t="s">
        <v>1876</v>
      </c>
      <c r="C1" t="s">
        <v>1877</v>
      </c>
      <c r="D1" t="s">
        <v>1878</v>
      </c>
    </row>
    <row r="2" spans="1:4" x14ac:dyDescent="0.25">
      <c r="A2">
        <v>1</v>
      </c>
      <c r="B2" t="s">
        <v>1881</v>
      </c>
      <c r="C2" s="24" t="s">
        <v>1879</v>
      </c>
      <c r="D2" s="24" t="s">
        <v>1880</v>
      </c>
    </row>
  </sheetData>
  <hyperlinks>
    <hyperlink ref="D2" r:id="rId1" xr:uid="{2D23D0C8-433F-4EA9-B85A-A3C56CAA275A}"/>
    <hyperlink ref="C2" r:id="rId2" xr:uid="{4CEF7A66-DAD6-4B43-A882-BA38C63BEAF7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J. Bueno</cp:lastModifiedBy>
  <dcterms:created xsi:type="dcterms:W3CDTF">2022-04-16T22:34:48Z</dcterms:created>
  <dcterms:modified xsi:type="dcterms:W3CDTF">2022-05-23T00:02:55Z</dcterms:modified>
</cp:coreProperties>
</file>