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Trabalhos\01. 26-06 - Lista 1\"/>
    </mc:Choice>
  </mc:AlternateContent>
  <bookViews>
    <workbookView xWindow="0" yWindow="0" windowWidth="23040" windowHeight="9192" activeTab="9"/>
  </bookViews>
  <sheets>
    <sheet name="1 - A" sheetId="11" r:id="rId1"/>
    <sheet name="3 - B" sheetId="7" r:id="rId2"/>
    <sheet name="5 - A" sheetId="1" r:id="rId3"/>
    <sheet name="5 - B" sheetId="3" r:id="rId4"/>
    <sheet name="6 - A" sheetId="4" r:id="rId5"/>
    <sheet name="6 - B" sheetId="5" r:id="rId6"/>
    <sheet name="7" sheetId="9" r:id="rId7"/>
    <sheet name="8" sheetId="10" r:id="rId8"/>
    <sheet name="9" sheetId="13" r:id="rId9"/>
    <sheet name="10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4" l="1"/>
  <c r="J34" i="14"/>
  <c r="I34" i="14"/>
  <c r="I35" i="14"/>
  <c r="G34" i="14"/>
  <c r="H35" i="14"/>
  <c r="H34" i="14"/>
  <c r="G35" i="14"/>
  <c r="G24" i="14"/>
  <c r="J30" i="14"/>
  <c r="J29" i="14"/>
  <c r="I29" i="14"/>
  <c r="I30" i="14"/>
  <c r="G29" i="14"/>
  <c r="H30" i="14"/>
  <c r="H29" i="14"/>
  <c r="G30" i="14"/>
  <c r="J25" i="14"/>
  <c r="J24" i="14"/>
  <c r="I24" i="14"/>
  <c r="I25" i="14"/>
  <c r="H24" i="14"/>
  <c r="H25" i="14"/>
  <c r="G25" i="14"/>
  <c r="D4" i="14"/>
  <c r="F20" i="14"/>
  <c r="F19" i="14"/>
  <c r="D19" i="14"/>
  <c r="D20" i="14"/>
  <c r="D14" i="14"/>
  <c r="F15" i="14"/>
  <c r="F14" i="14"/>
  <c r="D15" i="14"/>
  <c r="C14" i="14"/>
  <c r="H6" i="14"/>
  <c r="H7" i="14"/>
  <c r="H8" i="14"/>
  <c r="H9" i="14"/>
  <c r="H10" i="14"/>
  <c r="G6" i="14"/>
  <c r="G7" i="14"/>
  <c r="G8" i="14"/>
  <c r="G9" i="14"/>
  <c r="G10" i="14"/>
  <c r="F6" i="14"/>
  <c r="F7" i="14"/>
  <c r="F8" i="14"/>
  <c r="F9" i="14"/>
  <c r="F10" i="14"/>
  <c r="E6" i="14"/>
  <c r="E7" i="14"/>
  <c r="E8" i="14"/>
  <c r="E9" i="14"/>
  <c r="E10" i="14"/>
  <c r="D6" i="14"/>
  <c r="D7" i="14"/>
  <c r="D8" i="14"/>
  <c r="D9" i="14"/>
  <c r="D10" i="14"/>
  <c r="C6" i="14"/>
  <c r="C7" i="14"/>
  <c r="C8" i="14"/>
  <c r="C9" i="14"/>
  <c r="C10" i="14"/>
  <c r="B6" i="14"/>
  <c r="B7" i="14"/>
  <c r="B8" i="14" s="1"/>
  <c r="B9" i="14" s="1"/>
  <c r="B10" i="14" s="1"/>
  <c r="D1" i="14"/>
  <c r="D29" i="13"/>
  <c r="C14" i="13"/>
  <c r="D14" i="13" s="1"/>
  <c r="B34" i="14"/>
  <c r="E34" i="14" s="1"/>
  <c r="B29" i="14"/>
  <c r="B30" i="14" s="1"/>
  <c r="F30" i="14" s="1"/>
  <c r="B24" i="14"/>
  <c r="F24" i="14" s="1"/>
  <c r="B19" i="14"/>
  <c r="B14" i="14"/>
  <c r="B15" i="14" s="1"/>
  <c r="C15" i="14" s="1"/>
  <c r="B4" i="14"/>
  <c r="E4" i="14" s="1"/>
  <c r="F4" i="14" s="1"/>
  <c r="J49" i="13"/>
  <c r="J48" i="13"/>
  <c r="I48" i="13"/>
  <c r="I49" i="13"/>
  <c r="H49" i="13"/>
  <c r="H48" i="13"/>
  <c r="G48" i="13"/>
  <c r="G49" i="13"/>
  <c r="D49" i="13"/>
  <c r="D48" i="13"/>
  <c r="C48" i="13"/>
  <c r="C49" i="13"/>
  <c r="B48" i="13"/>
  <c r="F48" i="13" s="1"/>
  <c r="J44" i="13"/>
  <c r="J43" i="13"/>
  <c r="I43" i="13"/>
  <c r="I44" i="13"/>
  <c r="H44" i="13"/>
  <c r="H43" i="13"/>
  <c r="G43" i="13"/>
  <c r="G44" i="13"/>
  <c r="F44" i="13"/>
  <c r="F43" i="13"/>
  <c r="E44" i="13"/>
  <c r="E43" i="13"/>
  <c r="B44" i="13"/>
  <c r="D43" i="13"/>
  <c r="B43" i="13"/>
  <c r="C43" i="13" s="1"/>
  <c r="E39" i="13"/>
  <c r="I39" i="13" s="1"/>
  <c r="E38" i="13"/>
  <c r="I38" i="13" s="1"/>
  <c r="J39" i="13"/>
  <c r="J38" i="13"/>
  <c r="H39" i="13"/>
  <c r="H38" i="13"/>
  <c r="D2" i="13"/>
  <c r="F39" i="13"/>
  <c r="F38" i="13"/>
  <c r="C38" i="13"/>
  <c r="D38" i="13"/>
  <c r="D39" i="13"/>
  <c r="C39" i="13"/>
  <c r="B39" i="13"/>
  <c r="B38" i="13"/>
  <c r="F34" i="13"/>
  <c r="F33" i="13"/>
  <c r="D34" i="13"/>
  <c r="D33" i="13"/>
  <c r="E34" i="13"/>
  <c r="E33" i="13"/>
  <c r="C34" i="13"/>
  <c r="C33" i="13"/>
  <c r="B34" i="13"/>
  <c r="B33" i="13"/>
  <c r="G28" i="13"/>
  <c r="E28" i="13"/>
  <c r="F28" i="13" s="1"/>
  <c r="F29" i="13"/>
  <c r="D28" i="13"/>
  <c r="E29" i="13"/>
  <c r="C29" i="13"/>
  <c r="C28" i="13"/>
  <c r="B29" i="13"/>
  <c r="B28" i="13"/>
  <c r="H24" i="13"/>
  <c r="D23" i="13"/>
  <c r="F24" i="13"/>
  <c r="F23" i="13"/>
  <c r="D24" i="13"/>
  <c r="E24" i="13"/>
  <c r="E23" i="13"/>
  <c r="C24" i="13"/>
  <c r="C23" i="13"/>
  <c r="G13" i="9"/>
  <c r="B23" i="13"/>
  <c r="D20" i="13"/>
  <c r="F15" i="13"/>
  <c r="F16" i="13"/>
  <c r="F17" i="13"/>
  <c r="F18" i="13"/>
  <c r="F14" i="13"/>
  <c r="D15" i="13"/>
  <c r="D16" i="13"/>
  <c r="D17" i="13"/>
  <c r="D18" i="13"/>
  <c r="E15" i="13"/>
  <c r="E16" i="13"/>
  <c r="E17" i="13"/>
  <c r="E18" i="13"/>
  <c r="E14" i="13"/>
  <c r="C15" i="13"/>
  <c r="C16" i="13"/>
  <c r="C17" i="13"/>
  <c r="C18" i="13"/>
  <c r="B14" i="13"/>
  <c r="B15" i="13" s="1"/>
  <c r="B8" i="13"/>
  <c r="B9" i="13" s="1"/>
  <c r="E9" i="13" s="1"/>
  <c r="F9" i="13" s="1"/>
  <c r="B2" i="13"/>
  <c r="B3" i="13" s="1"/>
  <c r="C4" i="14" l="1"/>
  <c r="G4" i="14" s="1"/>
  <c r="C34" i="14"/>
  <c r="C19" i="14"/>
  <c r="F34" i="14"/>
  <c r="C29" i="14"/>
  <c r="D29" i="14"/>
  <c r="E29" i="14"/>
  <c r="F29" i="14"/>
  <c r="E24" i="14"/>
  <c r="B5" i="14"/>
  <c r="E5" i="14" s="1"/>
  <c r="F5" i="14" s="1"/>
  <c r="E19" i="14"/>
  <c r="E15" i="14"/>
  <c r="C30" i="14"/>
  <c r="E14" i="14"/>
  <c r="B20" i="14"/>
  <c r="C20" i="14" s="1"/>
  <c r="C24" i="14"/>
  <c r="D30" i="14"/>
  <c r="D24" i="14"/>
  <c r="B25" i="14"/>
  <c r="E30" i="14"/>
  <c r="D34" i="14"/>
  <c r="B35" i="14"/>
  <c r="B49" i="13"/>
  <c r="E48" i="13"/>
  <c r="C44" i="13"/>
  <c r="D44" i="13"/>
  <c r="G39" i="13"/>
  <c r="K39" i="13" s="1"/>
  <c r="G38" i="13"/>
  <c r="K38" i="13" s="1"/>
  <c r="B24" i="13"/>
  <c r="B16" i="13"/>
  <c r="C8" i="13"/>
  <c r="D8" i="13" s="1"/>
  <c r="E2" i="13"/>
  <c r="F2" i="13" s="1"/>
  <c r="E3" i="13"/>
  <c r="F3" i="13" s="1"/>
  <c r="C3" i="13"/>
  <c r="D3" i="13" s="1"/>
  <c r="C9" i="13"/>
  <c r="D9" i="13" s="1"/>
  <c r="G9" i="13" s="1"/>
  <c r="E8" i="13"/>
  <c r="F8" i="13" s="1"/>
  <c r="C2" i="13"/>
  <c r="G6" i="5"/>
  <c r="H4" i="1"/>
  <c r="H5" i="1"/>
  <c r="H6" i="1"/>
  <c r="H7" i="1"/>
  <c r="H8" i="1"/>
  <c r="H3" i="1"/>
  <c r="G5" i="1"/>
  <c r="G6" i="1"/>
  <c r="G7" i="1"/>
  <c r="G8" i="1"/>
  <c r="G4" i="1"/>
  <c r="F5" i="1"/>
  <c r="F6" i="1"/>
  <c r="F7" i="1"/>
  <c r="F8" i="1"/>
  <c r="F4" i="1"/>
  <c r="E7" i="1"/>
  <c r="D7" i="1"/>
  <c r="D6" i="1"/>
  <c r="C5" i="1"/>
  <c r="B8" i="1"/>
  <c r="B7" i="1"/>
  <c r="D3" i="11"/>
  <c r="G3" i="11" s="1"/>
  <c r="G4" i="11"/>
  <c r="D4" i="11"/>
  <c r="H10" i="11"/>
  <c r="H8" i="11"/>
  <c r="G10" i="11"/>
  <c r="G8" i="11"/>
  <c r="G6" i="11"/>
  <c r="F5" i="11"/>
  <c r="D7" i="11"/>
  <c r="D6" i="11"/>
  <c r="D5" i="11"/>
  <c r="B10" i="11"/>
  <c r="B9" i="11"/>
  <c r="B8" i="11"/>
  <c r="B7" i="11"/>
  <c r="C7" i="11" s="1"/>
  <c r="G2" i="11"/>
  <c r="F3" i="11"/>
  <c r="F4" i="11"/>
  <c r="F6" i="11"/>
  <c r="F2" i="11"/>
  <c r="D2" i="11"/>
  <c r="E3" i="11"/>
  <c r="E4" i="11"/>
  <c r="E5" i="11"/>
  <c r="E6" i="11"/>
  <c r="E2" i="11"/>
  <c r="C3" i="11"/>
  <c r="C4" i="11"/>
  <c r="C5" i="11"/>
  <c r="C6" i="11"/>
  <c r="C2" i="11"/>
  <c r="B2" i="11"/>
  <c r="B3" i="11" s="1"/>
  <c r="E2" i="5"/>
  <c r="B2" i="5"/>
  <c r="F2" i="5" s="1"/>
  <c r="G19" i="14" l="1"/>
  <c r="C5" i="14"/>
  <c r="F25" i="14"/>
  <c r="E25" i="14"/>
  <c r="D25" i="14"/>
  <c r="C25" i="14"/>
  <c r="G14" i="14"/>
  <c r="D35" i="14"/>
  <c r="C35" i="14"/>
  <c r="F35" i="14"/>
  <c r="E35" i="14"/>
  <c r="E20" i="14"/>
  <c r="G15" i="14"/>
  <c r="F49" i="13"/>
  <c r="E49" i="13"/>
  <c r="K43" i="13"/>
  <c r="L39" i="13"/>
  <c r="G34" i="13"/>
  <c r="G33" i="13"/>
  <c r="G29" i="13"/>
  <c r="H29" i="13" s="1"/>
  <c r="G23" i="13"/>
  <c r="G24" i="13"/>
  <c r="B17" i="13"/>
  <c r="G14" i="13"/>
  <c r="G15" i="13"/>
  <c r="G8" i="13"/>
  <c r="H9" i="13" s="1"/>
  <c r="G3" i="13"/>
  <c r="G2" i="13"/>
  <c r="D2" i="5"/>
  <c r="C2" i="5"/>
  <c r="B3" i="5"/>
  <c r="G5" i="11"/>
  <c r="E7" i="11"/>
  <c r="F7" i="11" s="1"/>
  <c r="G7" i="11" s="1"/>
  <c r="B4" i="11"/>
  <c r="D2" i="10"/>
  <c r="C11" i="10"/>
  <c r="D11" i="10" s="1"/>
  <c r="B11" i="10"/>
  <c r="E11" i="10" s="1"/>
  <c r="F11" i="10" s="1"/>
  <c r="F2" i="10"/>
  <c r="E2" i="10"/>
  <c r="C3" i="10"/>
  <c r="D3" i="10" s="1"/>
  <c r="C2" i="10"/>
  <c r="B2" i="10"/>
  <c r="B3" i="10" s="1"/>
  <c r="E3" i="10" s="1"/>
  <c r="F3" i="10" s="1"/>
  <c r="B7" i="7"/>
  <c r="B8" i="7" s="1"/>
  <c r="B9" i="7" s="1"/>
  <c r="B10" i="7" s="1"/>
  <c r="D3" i="7"/>
  <c r="D6" i="7"/>
  <c r="F2" i="7"/>
  <c r="F6" i="7"/>
  <c r="H5" i="7"/>
  <c r="B11" i="7"/>
  <c r="E2" i="7"/>
  <c r="C2" i="7"/>
  <c r="D2" i="7" s="1"/>
  <c r="B3" i="7"/>
  <c r="E3" i="7" s="1"/>
  <c r="F3" i="7" s="1"/>
  <c r="B2" i="7"/>
  <c r="J22" i="9"/>
  <c r="J21" i="9"/>
  <c r="I21" i="9"/>
  <c r="I22" i="9"/>
  <c r="H22" i="9"/>
  <c r="H21" i="9"/>
  <c r="G21" i="9"/>
  <c r="G22" i="9"/>
  <c r="D17" i="9"/>
  <c r="F22" i="9"/>
  <c r="F21" i="9"/>
  <c r="E22" i="9"/>
  <c r="E21" i="9"/>
  <c r="D22" i="9"/>
  <c r="D21" i="9"/>
  <c r="C22" i="9"/>
  <c r="C21" i="9"/>
  <c r="B21" i="9"/>
  <c r="B22" i="9" s="1"/>
  <c r="F18" i="9"/>
  <c r="F17" i="9"/>
  <c r="D18" i="9"/>
  <c r="E18" i="9"/>
  <c r="E17" i="9"/>
  <c r="C18" i="9"/>
  <c r="C17" i="9"/>
  <c r="B17" i="9"/>
  <c r="H14" i="9"/>
  <c r="G14" i="9"/>
  <c r="D10" i="9"/>
  <c r="E14" i="9"/>
  <c r="E13" i="9"/>
  <c r="D13" i="9"/>
  <c r="C14" i="9"/>
  <c r="C13" i="9"/>
  <c r="B13" i="9"/>
  <c r="F8" i="9"/>
  <c r="F7" i="9"/>
  <c r="D7" i="9"/>
  <c r="D8" i="9"/>
  <c r="E8" i="9"/>
  <c r="E7" i="9"/>
  <c r="C8" i="9"/>
  <c r="C7" i="9"/>
  <c r="B7" i="9"/>
  <c r="F3" i="9"/>
  <c r="F2" i="9"/>
  <c r="D2" i="9"/>
  <c r="D3" i="9"/>
  <c r="E3" i="9"/>
  <c r="E2" i="9"/>
  <c r="C3" i="9"/>
  <c r="C2" i="9"/>
  <c r="K2" i="9"/>
  <c r="K1" i="9"/>
  <c r="B3" i="9"/>
  <c r="B2" i="9"/>
  <c r="B12" i="7"/>
  <c r="C16" i="5"/>
  <c r="C15" i="5"/>
  <c r="F2" i="4"/>
  <c r="G2" i="4" s="1"/>
  <c r="G3" i="4"/>
  <c r="G4" i="4"/>
  <c r="H4" i="4" s="1"/>
  <c r="G5" i="4"/>
  <c r="G6" i="4"/>
  <c r="H6" i="4" s="1"/>
  <c r="G7" i="4"/>
  <c r="H7" i="4" s="1"/>
  <c r="G8" i="4"/>
  <c r="H8" i="4" s="1"/>
  <c r="G9" i="4"/>
  <c r="H5" i="4"/>
  <c r="H9" i="4"/>
  <c r="F3" i="4"/>
  <c r="F4" i="4"/>
  <c r="F5" i="4"/>
  <c r="F6" i="4"/>
  <c r="F7" i="4"/>
  <c r="F8" i="4"/>
  <c r="F9" i="4"/>
  <c r="D9" i="4"/>
  <c r="D3" i="4"/>
  <c r="D4" i="4"/>
  <c r="D5" i="4"/>
  <c r="D6" i="4"/>
  <c r="D7" i="4"/>
  <c r="D8" i="4"/>
  <c r="D2" i="4"/>
  <c r="E3" i="4"/>
  <c r="E4" i="4"/>
  <c r="E5" i="4"/>
  <c r="E6" i="4"/>
  <c r="E7" i="4"/>
  <c r="E8" i="4"/>
  <c r="E9" i="4"/>
  <c r="E2" i="4"/>
  <c r="C3" i="4"/>
  <c r="C4" i="4"/>
  <c r="C5" i="4"/>
  <c r="C6" i="4"/>
  <c r="C7" i="4"/>
  <c r="C8" i="4"/>
  <c r="C9" i="4"/>
  <c r="C2" i="4"/>
  <c r="B12" i="4"/>
  <c r="B11" i="4"/>
  <c r="B2" i="4"/>
  <c r="B3" i="4" s="1"/>
  <c r="H4" i="3"/>
  <c r="H5" i="3"/>
  <c r="H6" i="3"/>
  <c r="H7" i="3"/>
  <c r="H8" i="3"/>
  <c r="H9" i="3"/>
  <c r="H3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D2" i="3"/>
  <c r="D3" i="3"/>
  <c r="D4" i="3"/>
  <c r="D5" i="3"/>
  <c r="D6" i="3"/>
  <c r="D7" i="3"/>
  <c r="D8" i="3"/>
  <c r="D9" i="3"/>
  <c r="B11" i="3"/>
  <c r="E9" i="3"/>
  <c r="E3" i="3"/>
  <c r="E4" i="3"/>
  <c r="E5" i="3"/>
  <c r="E6" i="3"/>
  <c r="E7" i="3"/>
  <c r="E8" i="3"/>
  <c r="E2" i="3"/>
  <c r="C9" i="3"/>
  <c r="C4" i="3"/>
  <c r="C5" i="3"/>
  <c r="C6" i="3"/>
  <c r="C7" i="3"/>
  <c r="C8" i="3"/>
  <c r="C3" i="3"/>
  <c r="C2" i="3"/>
  <c r="B2" i="3"/>
  <c r="B3" i="3" s="1"/>
  <c r="B4" i="3" s="1"/>
  <c r="B5" i="3" s="1"/>
  <c r="B6" i="3" s="1"/>
  <c r="B7" i="3" s="1"/>
  <c r="B8" i="3" s="1"/>
  <c r="B9" i="3" s="1"/>
  <c r="B12" i="3"/>
  <c r="E8" i="1"/>
  <c r="B12" i="1"/>
  <c r="G3" i="1"/>
  <c r="G2" i="1"/>
  <c r="F3" i="1"/>
  <c r="F2" i="1"/>
  <c r="D4" i="1"/>
  <c r="D5" i="1"/>
  <c r="D3" i="1"/>
  <c r="D2" i="1"/>
  <c r="E4" i="1"/>
  <c r="E5" i="1"/>
  <c r="E6" i="1"/>
  <c r="E3" i="1"/>
  <c r="E2" i="1"/>
  <c r="C6" i="1"/>
  <c r="C4" i="1"/>
  <c r="C3" i="1"/>
  <c r="C2" i="1"/>
  <c r="B5" i="1"/>
  <c r="B6" i="1"/>
  <c r="B4" i="1"/>
  <c r="B3" i="1"/>
  <c r="D5" i="14" l="1"/>
  <c r="G5" i="14" s="1"/>
  <c r="H5" i="14" s="1"/>
  <c r="K29" i="14"/>
  <c r="G20" i="14"/>
  <c r="H20" i="14" s="1"/>
  <c r="K24" i="14"/>
  <c r="H15" i="14"/>
  <c r="K34" i="14"/>
  <c r="K30" i="14"/>
  <c r="K48" i="13"/>
  <c r="K44" i="13"/>
  <c r="L44" i="13" s="1"/>
  <c r="H34" i="13"/>
  <c r="G16" i="13"/>
  <c r="H16" i="13" s="1"/>
  <c r="B18" i="13"/>
  <c r="H15" i="13"/>
  <c r="H3" i="13"/>
  <c r="J2" i="5"/>
  <c r="I2" i="5"/>
  <c r="G2" i="5"/>
  <c r="H2" i="5"/>
  <c r="D3" i="5"/>
  <c r="F3" i="5"/>
  <c r="C3" i="5"/>
  <c r="E3" i="5"/>
  <c r="B4" i="5"/>
  <c r="B5" i="11"/>
  <c r="B12" i="10"/>
  <c r="G11" i="10"/>
  <c r="B4" i="10"/>
  <c r="G2" i="10"/>
  <c r="G6" i="7"/>
  <c r="H6" i="7" s="1"/>
  <c r="B4" i="7"/>
  <c r="C3" i="7"/>
  <c r="G3" i="7" s="1"/>
  <c r="H4" i="7" s="1"/>
  <c r="G2" i="7"/>
  <c r="B18" i="9"/>
  <c r="F13" i="9"/>
  <c r="B14" i="9"/>
  <c r="B8" i="9"/>
  <c r="H3" i="4"/>
  <c r="B4" i="4"/>
  <c r="C7" i="1"/>
  <c r="L30" i="14" l="1"/>
  <c r="K35" i="14"/>
  <c r="L35" i="14" s="1"/>
  <c r="K25" i="14"/>
  <c r="L25" i="14" s="1"/>
  <c r="K49" i="13"/>
  <c r="L49" i="13" s="1"/>
  <c r="G18" i="13"/>
  <c r="G17" i="13"/>
  <c r="I3" i="5"/>
  <c r="J3" i="5"/>
  <c r="H3" i="5"/>
  <c r="G3" i="5"/>
  <c r="B5" i="5"/>
  <c r="D4" i="5"/>
  <c r="F4" i="5"/>
  <c r="C4" i="5"/>
  <c r="E4" i="5"/>
  <c r="H3" i="11"/>
  <c r="H4" i="11"/>
  <c r="B6" i="11"/>
  <c r="E4" i="10"/>
  <c r="F4" i="10" s="1"/>
  <c r="C4" i="10"/>
  <c r="D4" i="10" s="1"/>
  <c r="B13" i="10"/>
  <c r="C12" i="10"/>
  <c r="D12" i="10" s="1"/>
  <c r="G12" i="10" s="1"/>
  <c r="E12" i="10"/>
  <c r="F12" i="10" s="1"/>
  <c r="B5" i="10"/>
  <c r="G3" i="10"/>
  <c r="K2" i="5"/>
  <c r="H3" i="7"/>
  <c r="B5" i="7"/>
  <c r="E4" i="7"/>
  <c r="F4" i="7" s="1"/>
  <c r="C4" i="7"/>
  <c r="D4" i="7" s="1"/>
  <c r="G17" i="9"/>
  <c r="D14" i="9"/>
  <c r="F14" i="9"/>
  <c r="G7" i="9"/>
  <c r="G2" i="9"/>
  <c r="G3" i="9"/>
  <c r="B5" i="4"/>
  <c r="C8" i="1"/>
  <c r="D8" i="1" s="1"/>
  <c r="H18" i="13" l="1"/>
  <c r="H17" i="13"/>
  <c r="H4" i="5"/>
  <c r="G4" i="5"/>
  <c r="J4" i="5"/>
  <c r="I4" i="5"/>
  <c r="B6" i="5"/>
  <c r="C5" i="5"/>
  <c r="D5" i="5"/>
  <c r="E5" i="5"/>
  <c r="F5" i="5"/>
  <c r="H5" i="11"/>
  <c r="C5" i="10"/>
  <c r="D5" i="10" s="1"/>
  <c r="E5" i="10"/>
  <c r="F5" i="10" s="1"/>
  <c r="C13" i="10"/>
  <c r="D13" i="10" s="1"/>
  <c r="E13" i="10"/>
  <c r="F13" i="10" s="1"/>
  <c r="B14" i="10"/>
  <c r="H12" i="10"/>
  <c r="G4" i="10"/>
  <c r="H4" i="10" s="1"/>
  <c r="B6" i="10"/>
  <c r="H3" i="10"/>
  <c r="G4" i="7"/>
  <c r="B6" i="7"/>
  <c r="E5" i="7"/>
  <c r="F5" i="7" s="1"/>
  <c r="C5" i="7"/>
  <c r="D5" i="7" s="1"/>
  <c r="K21" i="9"/>
  <c r="K22" i="9"/>
  <c r="G18" i="9"/>
  <c r="H18" i="9" s="1"/>
  <c r="G8" i="9"/>
  <c r="H8" i="9" s="1"/>
  <c r="H3" i="9"/>
  <c r="B6" i="4"/>
  <c r="I5" i="5" l="1"/>
  <c r="J5" i="5"/>
  <c r="G5" i="5"/>
  <c r="H5" i="5"/>
  <c r="B7" i="5"/>
  <c r="C6" i="5"/>
  <c r="E6" i="5"/>
  <c r="F6" i="5"/>
  <c r="D6" i="5"/>
  <c r="H6" i="11"/>
  <c r="C6" i="10"/>
  <c r="D6" i="10" s="1"/>
  <c r="E6" i="10"/>
  <c r="F6" i="10" s="1"/>
  <c r="G13" i="10"/>
  <c r="H13" i="10" s="1"/>
  <c r="C14" i="10"/>
  <c r="D14" i="10" s="1"/>
  <c r="G14" i="10" s="1"/>
  <c r="H14" i="10" s="1"/>
  <c r="E14" i="10"/>
  <c r="F14" i="10" s="1"/>
  <c r="B15" i="10"/>
  <c r="G5" i="10"/>
  <c r="H5" i="10" s="1"/>
  <c r="B7" i="10"/>
  <c r="K3" i="5"/>
  <c r="L3" i="5" s="1"/>
  <c r="G5" i="7"/>
  <c r="E6" i="7"/>
  <c r="C6" i="7"/>
  <c r="L22" i="9"/>
  <c r="B7" i="4"/>
  <c r="H6" i="5" l="1"/>
  <c r="F7" i="5"/>
  <c r="C7" i="5"/>
  <c r="D7" i="5"/>
  <c r="E7" i="5"/>
  <c r="I6" i="5"/>
  <c r="J6" i="5"/>
  <c r="C8" i="11"/>
  <c r="D8" i="11" s="1"/>
  <c r="E8" i="11"/>
  <c r="F8" i="11" s="1"/>
  <c r="H7" i="11"/>
  <c r="C7" i="10"/>
  <c r="D7" i="10" s="1"/>
  <c r="E7" i="10"/>
  <c r="F7" i="10" s="1"/>
  <c r="E15" i="10"/>
  <c r="F15" i="10" s="1"/>
  <c r="C15" i="10"/>
  <c r="D15" i="10" s="1"/>
  <c r="G15" i="10" s="1"/>
  <c r="H15" i="10" s="1"/>
  <c r="B16" i="10"/>
  <c r="K4" i="5"/>
  <c r="L4" i="5" s="1"/>
  <c r="G6" i="10"/>
  <c r="K5" i="5"/>
  <c r="E7" i="7"/>
  <c r="F7" i="7" s="1"/>
  <c r="C7" i="7"/>
  <c r="B8" i="4"/>
  <c r="J7" i="5" l="1"/>
  <c r="I7" i="5"/>
  <c r="G7" i="5"/>
  <c r="H7" i="5"/>
  <c r="E9" i="11"/>
  <c r="F9" i="11" s="1"/>
  <c r="C9" i="11"/>
  <c r="D9" i="11" s="1"/>
  <c r="B17" i="10"/>
  <c r="C16" i="10"/>
  <c r="D16" i="10" s="1"/>
  <c r="G16" i="10" s="1"/>
  <c r="H16" i="10" s="1"/>
  <c r="E16" i="10"/>
  <c r="F16" i="10" s="1"/>
  <c r="L5" i="5"/>
  <c r="G7" i="10"/>
  <c r="H7" i="10" s="1"/>
  <c r="H6" i="10"/>
  <c r="K6" i="5"/>
  <c r="L6" i="5" s="1"/>
  <c r="D7" i="7"/>
  <c r="G7" i="7" s="1"/>
  <c r="H7" i="7" s="1"/>
  <c r="E8" i="7"/>
  <c r="F8" i="7" s="1"/>
  <c r="C8" i="7"/>
  <c r="D8" i="7" s="1"/>
  <c r="G8" i="7" s="1"/>
  <c r="B9" i="4"/>
  <c r="K7" i="5" l="1"/>
  <c r="L7" i="5" s="1"/>
  <c r="G9" i="11"/>
  <c r="H9" i="11" s="1"/>
  <c r="E10" i="11"/>
  <c r="F10" i="11" s="1"/>
  <c r="C10" i="11"/>
  <c r="D10" i="11" s="1"/>
  <c r="E17" i="10"/>
  <c r="F17" i="10" s="1"/>
  <c r="C17" i="10"/>
  <c r="D17" i="10" s="1"/>
  <c r="G17" i="10" s="1"/>
  <c r="H17" i="10" s="1"/>
  <c r="B18" i="10"/>
  <c r="H8" i="7"/>
  <c r="E9" i="7"/>
  <c r="F9" i="7" s="1"/>
  <c r="C9" i="7"/>
  <c r="D9" i="7" s="1"/>
  <c r="E18" i="10" l="1"/>
  <c r="F18" i="10" s="1"/>
  <c r="C18" i="10"/>
  <c r="D18" i="10" s="1"/>
  <c r="G18" i="10" s="1"/>
  <c r="H18" i="10" s="1"/>
  <c r="G9" i="7"/>
  <c r="H9" i="7" s="1"/>
  <c r="C10" i="7"/>
  <c r="D10" i="7" s="1"/>
  <c r="E10" i="7"/>
  <c r="F10" i="7" s="1"/>
  <c r="G10" i="7" l="1"/>
  <c r="H10" i="7" s="1"/>
</calcChain>
</file>

<file path=xl/sharedStrings.xml><?xml version="1.0" encoding="utf-8"?>
<sst xmlns="http://schemas.openxmlformats.org/spreadsheetml/2006/main" count="308" uniqueCount="93">
  <si>
    <t>K</t>
  </si>
  <si>
    <t>dtX</t>
  </si>
  <si>
    <t>x + dtX</t>
  </si>
  <si>
    <t>f(x+dtX, y)</t>
  </si>
  <si>
    <t>x - dtX</t>
  </si>
  <si>
    <t>f(x-dtX, y)</t>
  </si>
  <si>
    <t>df(x,y)/dx</t>
  </si>
  <si>
    <t>erro</t>
  </si>
  <si>
    <t>x + 2dtX</t>
  </si>
  <si>
    <t>x - 2dtX</t>
  </si>
  <si>
    <t>dtY</t>
  </si>
  <si>
    <t>y + 2dtY</t>
  </si>
  <si>
    <t>f(x, y + 2dtY)</t>
  </si>
  <si>
    <t>y - 2dtY</t>
  </si>
  <si>
    <t>f(x, y - 2dtY)</t>
  </si>
  <si>
    <t>d²f(x,y)/dy²</t>
  </si>
  <si>
    <t>F(X,Y) =</t>
  </si>
  <si>
    <t>Erro Mín.</t>
  </si>
  <si>
    <t>-</t>
  </si>
  <si>
    <t>..................</t>
  </si>
  <si>
    <t>y + dtY</t>
  </si>
  <si>
    <t>f(x, y + dtY)</t>
  </si>
  <si>
    <t>y - dtY</t>
  </si>
  <si>
    <t>f(x, y - dtY)</t>
  </si>
  <si>
    <t>df(x,y)/dy</t>
  </si>
  <si>
    <t>dtX e dtY</t>
  </si>
  <si>
    <t>f(x + dtX, y + dtY)</t>
  </si>
  <si>
    <t>f(x + dtX, y - dtY)</t>
  </si>
  <si>
    <t>f(x - dtX, y + dtY)</t>
  </si>
  <si>
    <t>f(x - dtX, y - dtY)</t>
  </si>
  <si>
    <t>d^2f/dxdy</t>
  </si>
  <si>
    <t>h</t>
  </si>
  <si>
    <t>x + 2h</t>
  </si>
  <si>
    <t>f(x + 2h)</t>
  </si>
  <si>
    <t>x - 2h</t>
  </si>
  <si>
    <t>f(x - 2h)</t>
  </si>
  <si>
    <t>f''(x)</t>
  </si>
  <si>
    <t>f(x + dtX, y)</t>
  </si>
  <si>
    <t>f(x - dtX, y)</t>
  </si>
  <si>
    <t>df/dx</t>
  </si>
  <si>
    <t>df/dy</t>
  </si>
  <si>
    <t>HESSIANA</t>
  </si>
  <si>
    <t>f(x + 2dtX, y)</t>
  </si>
  <si>
    <t>f(x - 2dtX, y)</t>
  </si>
  <si>
    <t>d²f/dx²</t>
  </si>
  <si>
    <t>F(1,7) =</t>
  </si>
  <si>
    <t>d²f/dy²</t>
  </si>
  <si>
    <t>x + h</t>
  </si>
  <si>
    <t>f(x + h)</t>
  </si>
  <si>
    <t>x - h</t>
  </si>
  <si>
    <t>f(x - h)</t>
  </si>
  <si>
    <t>f'(x)</t>
  </si>
  <si>
    <t>dtZ</t>
  </si>
  <si>
    <t>f(x + dtX, y, z)</t>
  </si>
  <si>
    <t>f(x - dtX, y, z)</t>
  </si>
  <si>
    <t>f(x, y + dtY, z)</t>
  </si>
  <si>
    <t>f(x, y - dtY, z)</t>
  </si>
  <si>
    <t>z + dtZ</t>
  </si>
  <si>
    <t>f(x, y, z + dtZ)</t>
  </si>
  <si>
    <t>z - dtZ</t>
  </si>
  <si>
    <t>f(x, y, z - dtZ)</t>
  </si>
  <si>
    <t>df/dz</t>
  </si>
  <si>
    <t xml:space="preserve">Y = </t>
  </si>
  <si>
    <t xml:space="preserve">X = </t>
  </si>
  <si>
    <t xml:space="preserve">Z = </t>
  </si>
  <si>
    <t xml:space="preserve">F(X, Y, Z) = </t>
  </si>
  <si>
    <t>f(x + 2dtX, y, z)</t>
  </si>
  <si>
    <t>f(x - 2dtX, y, z)</t>
  </si>
  <si>
    <t>f(x, y + 2dtY, z)</t>
  </si>
  <si>
    <t>f(x, y - 2dtY, z)</t>
  </si>
  <si>
    <t>z + 2dtZ</t>
  </si>
  <si>
    <t>f(x, y, z + 2dtZ)</t>
  </si>
  <si>
    <t>z - 2dtZ</t>
  </si>
  <si>
    <t>f(x, y, z - 2dtZ)</t>
  </si>
  <si>
    <t>d²f/dz²</t>
  </si>
  <si>
    <t>f(x + dtX, y + dtY, z)</t>
  </si>
  <si>
    <t>f(x + dtX, y - dtY, z)</t>
  </si>
  <si>
    <t>f(x - dtX, y + dtY, z)</t>
  </si>
  <si>
    <t>f(x - dtX, y - dtY, z)</t>
  </si>
  <si>
    <t>d^2f/dxy</t>
  </si>
  <si>
    <t>dtX e dtZ</t>
  </si>
  <si>
    <t>f(x + dtX, y, z + dtZ)</t>
  </si>
  <si>
    <t>f(x + dtX, y, z - dtZ)</t>
  </si>
  <si>
    <t>f(x - dtX, y, z + dtZ)</t>
  </si>
  <si>
    <t>f(x - dtX, y, z - dtZ)</t>
  </si>
  <si>
    <t>d^2f/dxz</t>
  </si>
  <si>
    <t>dtY e dtZ</t>
  </si>
  <si>
    <t>f(x, y + dtY, z + dtZ)</t>
  </si>
  <si>
    <t>f(x, y + dtY, z - dtZ)</t>
  </si>
  <si>
    <t>f(x, y - dtY, z + dtZ)</t>
  </si>
  <si>
    <t>f(x, y - dtY, z - dtZ)</t>
  </si>
  <si>
    <t>d^2f/dyz</t>
  </si>
  <si>
    <t xml:space="preserve">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</si>
</sst>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 applyAlignment="1">
      <alignment horizontal="left" vertic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9" sqref="J9"/>
    </sheetView>
  </sheetViews>
  <sheetFormatPr defaultRowHeight="14.4" x14ac:dyDescent="0.3"/>
  <cols>
    <col min="1" max="1" width="10" customWidth="1"/>
    <col min="2" max="2" width="10" bestFit="1" customWidth="1"/>
    <col min="3" max="3" width="9.44140625" bestFit="1" customWidth="1"/>
    <col min="4" max="4" width="14.109375" bestFit="1" customWidth="1"/>
    <col min="5" max="5" width="9.77734375" bestFit="1" customWidth="1"/>
    <col min="6" max="6" width="13.5546875" bestFit="1" customWidth="1"/>
    <col min="7" max="7" width="14.77734375" bestFit="1" customWidth="1"/>
    <col min="8" max="8" width="10.21875" bestFit="1" customWidth="1"/>
  </cols>
  <sheetData>
    <row r="1" spans="1:11" ht="15.6" x14ac:dyDescent="0.3">
      <c r="A1" s="1" t="s">
        <v>0</v>
      </c>
      <c r="B1" s="1" t="s">
        <v>31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7</v>
      </c>
      <c r="I1" s="1"/>
      <c r="J1" s="1"/>
      <c r="K1" s="1"/>
    </row>
    <row r="2" spans="1:11" ht="15.6" x14ac:dyDescent="0.3">
      <c r="A2" s="3">
        <v>1</v>
      </c>
      <c r="B2" s="2">
        <f xml:space="preserve"> 1</f>
        <v>1</v>
      </c>
      <c r="C2" s="2">
        <f>1 + B2</f>
        <v>2</v>
      </c>
      <c r="D2" s="2">
        <f xml:space="preserve"> C2^3 - 3*C2^2 - 3</f>
        <v>-7</v>
      </c>
      <c r="E2" s="2">
        <f>1 - B2</f>
        <v>0</v>
      </c>
      <c r="F2" s="2">
        <f xml:space="preserve"> E2^3 - 3*E2^2 - 3</f>
        <v>-3</v>
      </c>
      <c r="G2" s="2">
        <f xml:space="preserve"> (D2 - F2)/(2*B2)</f>
        <v>-2</v>
      </c>
      <c r="H2" s="5" t="s">
        <v>18</v>
      </c>
      <c r="I2" s="1"/>
      <c r="J2" s="1"/>
      <c r="K2" s="1"/>
    </row>
    <row r="3" spans="1:11" ht="15.6" x14ac:dyDescent="0.3">
      <c r="A3" s="3">
        <v>2</v>
      </c>
      <c r="B3" s="2">
        <f xml:space="preserve"> B2/2</f>
        <v>0.5</v>
      </c>
      <c r="C3" s="2">
        <f t="shared" ref="C3:C10" si="0">1 + B3</f>
        <v>1.5</v>
      </c>
      <c r="D3" s="2">
        <f xml:space="preserve"> C3^3 - 3*C3^2 - 3</f>
        <v>-6.375</v>
      </c>
      <c r="E3" s="2">
        <f t="shared" ref="E3:E10" si="1">1 - B3</f>
        <v>0.5</v>
      </c>
      <c r="F3" s="2">
        <f t="shared" ref="F3:F10" si="2" xml:space="preserve"> E3^3 - 3*E3^2 - 3</f>
        <v>-3.625</v>
      </c>
      <c r="G3" s="2">
        <f t="shared" ref="G3:G9" si="3" xml:space="preserve"> (D3 - F3)/(2*B3)</f>
        <v>-2.75</v>
      </c>
      <c r="H3" s="2">
        <f>ABS((G3 - G2)/MAX(G3, 1))</f>
        <v>0.75</v>
      </c>
      <c r="I3" s="1"/>
      <c r="J3" s="1"/>
      <c r="K3" s="1"/>
    </row>
    <row r="4" spans="1:11" ht="15.6" x14ac:dyDescent="0.3">
      <c r="A4" s="3">
        <v>3</v>
      </c>
      <c r="B4" s="2">
        <f t="shared" ref="B4:B6" si="4" xml:space="preserve"> B3/2</f>
        <v>0.25</v>
      </c>
      <c r="C4" s="2">
        <f t="shared" si="0"/>
        <v>1.25</v>
      </c>
      <c r="D4" s="2">
        <f>ROUNDUP( C4^3 - 3*C4^2 - 3, 4)</f>
        <v>-5.7343999999999999</v>
      </c>
      <c r="E4" s="2">
        <f t="shared" si="1"/>
        <v>0.75</v>
      </c>
      <c r="F4" s="2">
        <f t="shared" si="2"/>
        <v>-4.265625</v>
      </c>
      <c r="G4" s="2">
        <f>ROUNDUP( (D4 - F4)/(2*B4), 4)</f>
        <v>-2.9376000000000002</v>
      </c>
      <c r="H4" s="2">
        <f t="shared" ref="H4:H9" si="5">ABS((G4 - G3)/MAX(G4, 1))</f>
        <v>0.18760000000000021</v>
      </c>
      <c r="I4" s="1"/>
      <c r="J4" s="1"/>
      <c r="K4" s="1"/>
    </row>
    <row r="5" spans="1:11" ht="15.6" x14ac:dyDescent="0.3">
      <c r="A5" s="3">
        <v>4</v>
      </c>
      <c r="B5" s="2">
        <f t="shared" si="4"/>
        <v>0.125</v>
      </c>
      <c r="C5" s="2">
        <f t="shared" si="0"/>
        <v>1.125</v>
      </c>
      <c r="D5" s="2">
        <f xml:space="preserve"> ROUNDUP(C5^3 - 3*C5^2 - 3, 4)</f>
        <v>-5.3731</v>
      </c>
      <c r="E5" s="2">
        <f t="shared" si="1"/>
        <v>0.875</v>
      </c>
      <c r="F5" s="2">
        <f>ROUNDUP( E5^3 - 3*E5^2 - 3, 4)</f>
        <v>-4.6269999999999998</v>
      </c>
      <c r="G5" s="2">
        <f t="shared" si="3"/>
        <v>-2.9844000000000008</v>
      </c>
      <c r="H5" s="2">
        <f t="shared" si="5"/>
        <v>4.6800000000000619E-2</v>
      </c>
      <c r="I5" s="1"/>
      <c r="J5" s="1"/>
      <c r="K5" s="1"/>
    </row>
    <row r="6" spans="1:11" ht="15.6" x14ac:dyDescent="0.3">
      <c r="A6" s="3">
        <v>5</v>
      </c>
      <c r="B6" s="2">
        <f t="shared" si="4"/>
        <v>6.25E-2</v>
      </c>
      <c r="C6" s="2">
        <f t="shared" si="0"/>
        <v>1.0625</v>
      </c>
      <c r="D6" s="2">
        <f xml:space="preserve"> ROUNDUP(C6^3 - 3*C6^2 - 3, 4)</f>
        <v>-5.1872999999999996</v>
      </c>
      <c r="E6" s="2">
        <f t="shared" si="1"/>
        <v>0.9375</v>
      </c>
      <c r="F6" s="2">
        <f t="shared" si="2"/>
        <v>-4.812744140625</v>
      </c>
      <c r="G6" s="2">
        <f xml:space="preserve"> ROUNDUP( (D6 - F6)/(2*B6), 4)</f>
        <v>-2.9965000000000002</v>
      </c>
      <c r="H6" s="2">
        <f t="shared" si="5"/>
        <v>1.2099999999999334E-2</v>
      </c>
      <c r="I6" s="1"/>
      <c r="J6" s="1"/>
      <c r="K6" s="1"/>
    </row>
    <row r="7" spans="1:11" ht="15.6" x14ac:dyDescent="0.3">
      <c r="A7" s="3">
        <v>6</v>
      </c>
      <c r="B7" s="2">
        <f xml:space="preserve"> ROUNDUP(B6/2, 4)</f>
        <v>3.1300000000000001E-2</v>
      </c>
      <c r="C7" s="2">
        <f t="shared" si="0"/>
        <v>1.0313000000000001</v>
      </c>
      <c r="D7" s="2">
        <f xml:space="preserve"> ROUNDUP(C7^3 - 3*C7^2 - 3, 4)</f>
        <v>-5.0938999999999997</v>
      </c>
      <c r="E7" s="2">
        <f t="shared" si="1"/>
        <v>0.96870000000000001</v>
      </c>
      <c r="F7" s="2">
        <f t="shared" si="2"/>
        <v>-4.9061306642969997</v>
      </c>
      <c r="G7" s="2">
        <f t="shared" si="3"/>
        <v>-2.9995101549999985</v>
      </c>
      <c r="H7" s="2">
        <f t="shared" si="5"/>
        <v>3.010154999998349E-3</v>
      </c>
      <c r="I7" s="1"/>
      <c r="J7" s="1"/>
      <c r="K7" s="1"/>
    </row>
    <row r="8" spans="1:11" ht="15.6" x14ac:dyDescent="0.3">
      <c r="A8" s="6">
        <v>7</v>
      </c>
      <c r="B8" s="2">
        <f xml:space="preserve"> ROUNDUP(B7/2, 4)</f>
        <v>1.5699999999999999E-2</v>
      </c>
      <c r="C8" s="2">
        <f t="shared" si="0"/>
        <v>1.0157</v>
      </c>
      <c r="D8" s="2">
        <f t="shared" ref="D8:D10" si="6" xml:space="preserve"> C8^3 - 3*C8^2 - 3</f>
        <v>-5.0470961301070005</v>
      </c>
      <c r="E8" s="2">
        <f t="shared" si="1"/>
        <v>0.98429999999999995</v>
      </c>
      <c r="F8" s="2">
        <f t="shared" si="2"/>
        <v>-4.9529038698929995</v>
      </c>
      <c r="G8" s="2">
        <f xml:space="preserve"> ROUNDUP( (D8 - F8)/(2*B8), 4)</f>
        <v>-2.9998</v>
      </c>
      <c r="H8" s="4">
        <f xml:space="preserve"> ROUNDUP(ABS((G8 - G7)/MAX(G8, 1)), 4)</f>
        <v>3.0000000000000003E-4</v>
      </c>
      <c r="I8" s="1"/>
      <c r="J8" s="1"/>
      <c r="K8" s="1"/>
    </row>
    <row r="9" spans="1:11" ht="15.6" x14ac:dyDescent="0.3">
      <c r="A9" s="3">
        <v>8</v>
      </c>
      <c r="B9" s="2">
        <f xml:space="preserve"> ROUNDUP(B8/2, 4)</f>
        <v>7.899999999999999E-3</v>
      </c>
      <c r="C9" s="2">
        <f t="shared" si="0"/>
        <v>1.0079</v>
      </c>
      <c r="D9" s="2">
        <f t="shared" si="6"/>
        <v>-5.023699506961</v>
      </c>
      <c r="E9" s="2">
        <f t="shared" si="1"/>
        <v>0.99209999999999998</v>
      </c>
      <c r="F9" s="2">
        <f t="shared" si="2"/>
        <v>-4.976300493039</v>
      </c>
      <c r="G9" s="2">
        <f t="shared" si="3"/>
        <v>-2.9999375899999983</v>
      </c>
      <c r="H9" s="2">
        <f t="shared" si="5"/>
        <v>1.3758999999824439E-4</v>
      </c>
      <c r="I9" s="1"/>
      <c r="J9" s="1"/>
      <c r="K9" s="1"/>
    </row>
    <row r="10" spans="1:11" ht="15.6" x14ac:dyDescent="0.3">
      <c r="A10" s="8">
        <v>9</v>
      </c>
      <c r="B10" s="2">
        <f xml:space="preserve"> ROUNDUP(B9/2, 4)</f>
        <v>4.0000000000000001E-3</v>
      </c>
      <c r="C10" s="2">
        <f t="shared" si="0"/>
        <v>1.004</v>
      </c>
      <c r="D10" s="2">
        <f t="shared" si="6"/>
        <v>-5.0119999360000005</v>
      </c>
      <c r="E10" s="2">
        <f t="shared" si="1"/>
        <v>0.996</v>
      </c>
      <c r="F10" s="2">
        <f t="shared" si="2"/>
        <v>-4.9880000639999995</v>
      </c>
      <c r="G10" s="2">
        <f xml:space="preserve"> ROUNDUP((D10 - F10)/(2*B10), 4)</f>
        <v>-3</v>
      </c>
      <c r="H10" s="2">
        <f xml:space="preserve"> ROUNDUP(ABS((G10 - G9)/MAX(G10, 1)), 4)</f>
        <v>1E-4</v>
      </c>
      <c r="I10" s="1"/>
      <c r="J10" s="1"/>
      <c r="K10" s="1"/>
    </row>
    <row r="11" spans="1:11" ht="15.6" x14ac:dyDescent="0.3">
      <c r="A11" s="1"/>
      <c r="B11" s="2"/>
      <c r="C11" s="2"/>
      <c r="D11" s="2"/>
      <c r="E11" s="2"/>
      <c r="F11" s="2"/>
      <c r="G11" s="2"/>
      <c r="H11" s="2"/>
      <c r="I11" s="1"/>
      <c r="J11" s="1"/>
      <c r="K11" s="1"/>
    </row>
    <row r="12" spans="1:11" ht="15.6" x14ac:dyDescent="0.3">
      <c r="A12" s="1"/>
      <c r="B12" s="2"/>
      <c r="C12" s="2"/>
      <c r="D12" s="2"/>
      <c r="E12" s="2"/>
      <c r="F12" s="2"/>
      <c r="G12" s="2"/>
      <c r="H12" s="2"/>
      <c r="I12" s="1"/>
      <c r="J12" s="1"/>
      <c r="K12" s="1"/>
    </row>
    <row r="13" spans="1:11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K34" sqref="K34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13.6640625" bestFit="1" customWidth="1"/>
    <col min="4" max="4" width="16.33203125" bestFit="1" customWidth="1"/>
    <col min="5" max="5" width="9.77734375" bestFit="1" customWidth="1"/>
    <col min="6" max="6" width="15.77734375" bestFit="1" customWidth="1"/>
    <col min="7" max="7" width="21.44140625" bestFit="1" customWidth="1"/>
    <col min="8" max="9" width="20.77734375" bestFit="1" customWidth="1"/>
    <col min="10" max="10" width="20.21875" bestFit="1" customWidth="1"/>
    <col min="11" max="11" width="11" bestFit="1" customWidth="1"/>
    <col min="12" max="12" width="9" bestFit="1" customWidth="1"/>
  </cols>
  <sheetData>
    <row r="1" spans="1:11" ht="15.6" x14ac:dyDescent="0.3">
      <c r="A1" s="14" t="s">
        <v>41</v>
      </c>
      <c r="B1" s="2"/>
      <c r="C1" s="15" t="s">
        <v>65</v>
      </c>
      <c r="D1" s="2">
        <f xml:space="preserve"> 2*J$1^4 - 3*J$13^3 + J$18^2</f>
        <v>3</v>
      </c>
      <c r="E1" s="2"/>
      <c r="F1" s="2"/>
      <c r="G1" s="2"/>
      <c r="H1" s="2"/>
      <c r="I1" s="13" t="s">
        <v>63</v>
      </c>
      <c r="J1" s="3">
        <v>-1</v>
      </c>
      <c r="K1" s="1"/>
    </row>
    <row r="2" spans="1:11" ht="15.6" x14ac:dyDescent="0.3">
      <c r="A2" s="6"/>
      <c r="B2" s="2"/>
      <c r="C2" s="2"/>
      <c r="D2" s="2"/>
      <c r="E2" s="2"/>
      <c r="F2" s="2"/>
      <c r="G2" s="2"/>
      <c r="H2" s="4"/>
      <c r="I2" s="1"/>
      <c r="J2" s="1"/>
      <c r="K2" s="1"/>
    </row>
    <row r="3" spans="1:11" ht="15.6" x14ac:dyDescent="0.3">
      <c r="A3" s="1" t="s">
        <v>0</v>
      </c>
      <c r="B3" s="1" t="s">
        <v>1</v>
      </c>
      <c r="C3" s="1" t="s">
        <v>8</v>
      </c>
      <c r="D3" s="1" t="s">
        <v>66</v>
      </c>
      <c r="E3" s="1" t="s">
        <v>9</v>
      </c>
      <c r="F3" s="1" t="s">
        <v>67</v>
      </c>
      <c r="G3" s="1" t="s">
        <v>44</v>
      </c>
      <c r="H3" s="1" t="s">
        <v>7</v>
      </c>
      <c r="I3" s="1"/>
      <c r="J3" s="1"/>
      <c r="K3" s="1"/>
    </row>
    <row r="4" spans="1:11" ht="15.6" x14ac:dyDescent="0.3">
      <c r="A4" s="3">
        <v>1</v>
      </c>
      <c r="B4" s="2">
        <f xml:space="preserve"> 1</f>
        <v>1</v>
      </c>
      <c r="C4" s="2">
        <f>J$1 + 2*B4</f>
        <v>1</v>
      </c>
      <c r="D4" s="2">
        <f xml:space="preserve"> 2*C4^4 - 3*J$13^3 + J$18^2</f>
        <v>3</v>
      </c>
      <c r="E4" s="2">
        <f xml:space="preserve"> J$1 - 2 *B4</f>
        <v>-3</v>
      </c>
      <c r="F4" s="2">
        <f xml:space="preserve"> 2*E4^4 - 3*J$13^3 + J$18^2</f>
        <v>163</v>
      </c>
      <c r="G4" s="2">
        <f xml:space="preserve"> (D4 - (2*D$1) +F4)/((2*B4)^2)</f>
        <v>40</v>
      </c>
      <c r="H4" s="5" t="s">
        <v>18</v>
      </c>
      <c r="I4" s="1"/>
      <c r="J4" s="1"/>
      <c r="K4" s="1"/>
    </row>
    <row r="5" spans="1:11" ht="15.6" x14ac:dyDescent="0.3">
      <c r="A5" s="3">
        <v>2</v>
      </c>
      <c r="B5" s="2">
        <f xml:space="preserve"> B4/2</f>
        <v>0.5</v>
      </c>
      <c r="C5" s="2">
        <f>J$1 + 2*B5</f>
        <v>0</v>
      </c>
      <c r="D5" s="2">
        <f xml:space="preserve"> 2*C5^4 - 3*J$13^3 + J$18^2</f>
        <v>1</v>
      </c>
      <c r="E5" s="2">
        <f xml:space="preserve"> J$1 - 2 *B5</f>
        <v>-2</v>
      </c>
      <c r="F5" s="2">
        <f xml:space="preserve"> 2*E5^4 - 3*J$13^3 + J$18^2</f>
        <v>33</v>
      </c>
      <c r="G5" s="2">
        <f xml:space="preserve"> (D5 - (2*D$1) +F5)/((2*B5)^2)</f>
        <v>28</v>
      </c>
      <c r="H5" s="2">
        <f>ABS((G4 - G5))/ABS(MAX(G5, 1))</f>
        <v>0.42857142857142855</v>
      </c>
      <c r="I5" s="1"/>
      <c r="J5" s="1"/>
      <c r="K5" s="1"/>
    </row>
    <row r="6" spans="1:11" ht="15.6" x14ac:dyDescent="0.3">
      <c r="A6" s="3">
        <v>3</v>
      </c>
      <c r="B6" s="2">
        <f t="shared" ref="B6:B10" si="0" xml:space="preserve"> B5/2</f>
        <v>0.25</v>
      </c>
      <c r="C6" s="2">
        <f t="shared" ref="C6:C10" si="1">J$1 + 2*B6</f>
        <v>-0.5</v>
      </c>
      <c r="D6" s="2">
        <f t="shared" ref="D6:D10" si="2" xml:space="preserve"> 2*C6^4 - 3*J$13^3 + J$18^2</f>
        <v>1.125</v>
      </c>
      <c r="E6" s="2">
        <f t="shared" ref="E6:E10" si="3" xml:space="preserve"> J$1 - 2 *B6</f>
        <v>-1.5</v>
      </c>
      <c r="F6" s="2">
        <f t="shared" ref="F6:F10" si="4" xml:space="preserve"> 2*E6^4 - 3*J$13^3 + J$18^2</f>
        <v>11.125</v>
      </c>
      <c r="G6" s="2">
        <f t="shared" ref="G6:G10" si="5" xml:space="preserve"> (D6 - (2*D$1) +F6)/((2*B6)^2)</f>
        <v>25</v>
      </c>
      <c r="H6" s="2">
        <f t="shared" ref="H6:H10" si="6">ABS((G5 - G6))/ABS(MAX(G6, 1))</f>
        <v>0.12</v>
      </c>
      <c r="I6" s="1"/>
      <c r="J6" s="1"/>
      <c r="K6" s="1"/>
    </row>
    <row r="7" spans="1:11" ht="15.6" x14ac:dyDescent="0.3">
      <c r="A7" s="3">
        <v>4</v>
      </c>
      <c r="B7" s="2">
        <f t="shared" si="0"/>
        <v>0.125</v>
      </c>
      <c r="C7" s="2">
        <f t="shared" si="1"/>
        <v>-0.75</v>
      </c>
      <c r="D7" s="2">
        <f t="shared" si="2"/>
        <v>1.6328125</v>
      </c>
      <c r="E7" s="2">
        <f t="shared" si="3"/>
        <v>-1.25</v>
      </c>
      <c r="F7" s="2">
        <f t="shared" si="4"/>
        <v>5.8828125</v>
      </c>
      <c r="G7" s="2">
        <f t="shared" si="5"/>
        <v>24.25</v>
      </c>
      <c r="H7" s="2">
        <f t="shared" si="6"/>
        <v>3.0927835051546393E-2</v>
      </c>
      <c r="I7" s="1"/>
      <c r="J7" s="1"/>
      <c r="K7" s="1"/>
    </row>
    <row r="8" spans="1:11" ht="15.6" x14ac:dyDescent="0.3">
      <c r="A8" s="3">
        <v>5</v>
      </c>
      <c r="B8" s="2">
        <f t="shared" si="0"/>
        <v>6.25E-2</v>
      </c>
      <c r="C8" s="2">
        <f t="shared" si="1"/>
        <v>-0.875</v>
      </c>
      <c r="D8" s="2">
        <f t="shared" si="2"/>
        <v>2.17236328125</v>
      </c>
      <c r="E8" s="2">
        <f t="shared" si="3"/>
        <v>-1.125</v>
      </c>
      <c r="F8" s="2">
        <f t="shared" si="4"/>
        <v>4.20361328125</v>
      </c>
      <c r="G8" s="2">
        <f t="shared" si="5"/>
        <v>24.0625</v>
      </c>
      <c r="H8" s="2">
        <f t="shared" si="6"/>
        <v>7.7922077922077922E-3</v>
      </c>
      <c r="I8" s="1"/>
      <c r="J8" s="1"/>
      <c r="K8" s="1"/>
    </row>
    <row r="9" spans="1:11" ht="15.6" x14ac:dyDescent="0.3">
      <c r="A9" s="3">
        <v>6</v>
      </c>
      <c r="B9" s="2">
        <f t="shared" si="0"/>
        <v>3.125E-2</v>
      </c>
      <c r="C9" s="2">
        <f t="shared" si="1"/>
        <v>-0.9375</v>
      </c>
      <c r="D9" s="2">
        <f t="shared" si="2"/>
        <v>2.544952392578125</v>
      </c>
      <c r="E9" s="2">
        <f t="shared" si="3"/>
        <v>-1.0625</v>
      </c>
      <c r="F9" s="2">
        <f t="shared" si="4"/>
        <v>3.548858642578125</v>
      </c>
      <c r="G9" s="2">
        <f t="shared" si="5"/>
        <v>24.015625</v>
      </c>
      <c r="H9" s="2">
        <f t="shared" si="6"/>
        <v>1.9518542615484711E-3</v>
      </c>
      <c r="I9" s="1"/>
      <c r="J9" s="1"/>
      <c r="K9" s="1"/>
    </row>
    <row r="10" spans="1:11" ht="15.6" x14ac:dyDescent="0.3">
      <c r="A10" s="3">
        <v>7</v>
      </c>
      <c r="B10" s="2">
        <f t="shared" si="0"/>
        <v>1.5625E-2</v>
      </c>
      <c r="C10" s="2">
        <f t="shared" si="1"/>
        <v>-0.96875</v>
      </c>
      <c r="D10" s="2">
        <f t="shared" si="2"/>
        <v>2.7614765167236328</v>
      </c>
      <c r="E10" s="2">
        <f t="shared" si="3"/>
        <v>-1.03125</v>
      </c>
      <c r="F10" s="2">
        <f t="shared" si="4"/>
        <v>3.2619647979736328</v>
      </c>
      <c r="G10" s="2">
        <f t="shared" si="5"/>
        <v>24.00390625</v>
      </c>
      <c r="H10" s="2">
        <f t="shared" si="6"/>
        <v>4.8820179007323027E-4</v>
      </c>
      <c r="I10" s="1"/>
      <c r="J10" s="1"/>
      <c r="K10" s="1"/>
    </row>
    <row r="11" spans="1:11" ht="15.6" x14ac:dyDescent="0.3">
      <c r="I11" s="1"/>
      <c r="J11" s="1"/>
      <c r="K11" s="1"/>
    </row>
    <row r="12" spans="1:11" ht="15.6" x14ac:dyDescent="0.3">
      <c r="I12" s="1"/>
      <c r="J12" s="1"/>
      <c r="K12" s="1"/>
    </row>
    <row r="13" spans="1:11" ht="15.6" x14ac:dyDescent="0.3">
      <c r="A13" s="1" t="s">
        <v>0</v>
      </c>
      <c r="B13" s="1" t="s">
        <v>10</v>
      </c>
      <c r="C13" s="1" t="s">
        <v>11</v>
      </c>
      <c r="D13" s="1" t="s">
        <v>68</v>
      </c>
      <c r="E13" s="1" t="s">
        <v>13</v>
      </c>
      <c r="F13" s="1" t="s">
        <v>69</v>
      </c>
      <c r="G13" s="1" t="s">
        <v>46</v>
      </c>
      <c r="H13" s="1" t="s">
        <v>7</v>
      </c>
      <c r="I13" s="13" t="s">
        <v>62</v>
      </c>
      <c r="J13" s="3">
        <v>1</v>
      </c>
      <c r="K13" s="1"/>
    </row>
    <row r="14" spans="1:11" ht="15.6" x14ac:dyDescent="0.3">
      <c r="A14" s="3">
        <v>1</v>
      </c>
      <c r="B14" s="2">
        <f xml:space="preserve"> 1</f>
        <v>1</v>
      </c>
      <c r="C14" s="2">
        <f>J$13 + 2*B14</f>
        <v>3</v>
      </c>
      <c r="D14" s="2">
        <f xml:space="preserve"> 2*J$1^4 - 3*C14^3 + J$18^2</f>
        <v>-75</v>
      </c>
      <c r="E14" s="2">
        <f xml:space="preserve"> J$13 - 2 *B14</f>
        <v>-1</v>
      </c>
      <c r="F14" s="2">
        <f xml:space="preserve"> 2*J$1^4 - 3*E14^3 + J$18^2</f>
        <v>9</v>
      </c>
      <c r="G14" s="2">
        <f xml:space="preserve"> (D14 - (2*D$1) +F14)/((2*B14)^2)</f>
        <v>-18</v>
      </c>
      <c r="H14" s="5" t="s">
        <v>18</v>
      </c>
      <c r="I14" s="1"/>
      <c r="J14" s="1"/>
      <c r="K14" s="1"/>
    </row>
    <row r="15" spans="1:11" ht="15.6" x14ac:dyDescent="0.3">
      <c r="A15" s="3">
        <v>2</v>
      </c>
      <c r="B15" s="2">
        <f xml:space="preserve"> B14/2</f>
        <v>0.5</v>
      </c>
      <c r="C15" s="2">
        <f>J$13 + 2*B15</f>
        <v>2</v>
      </c>
      <c r="D15" s="2">
        <f xml:space="preserve"> 2*J$1^4 - 3*C15^3 + J$18^2</f>
        <v>-18</v>
      </c>
      <c r="E15" s="2">
        <f xml:space="preserve"> J$13 - 2 *B15</f>
        <v>0</v>
      </c>
      <c r="F15" s="2">
        <f xml:space="preserve"> 2*J$1^4 - 3*E15^3 + J$18^2</f>
        <v>6</v>
      </c>
      <c r="G15" s="2">
        <f xml:space="preserve"> (D15 - (2*D$1) +F15)/((2*B15)^2)</f>
        <v>-18</v>
      </c>
      <c r="H15" s="2">
        <f>ABS((G14 - G15))/ABS(MAX(G15, 1))</f>
        <v>0</v>
      </c>
      <c r="K15" s="1"/>
    </row>
    <row r="16" spans="1:11" ht="15.6" x14ac:dyDescent="0.3">
      <c r="K16" s="1"/>
    </row>
    <row r="17" spans="1:12" ht="15.6" x14ac:dyDescent="0.3">
      <c r="K17" s="1"/>
    </row>
    <row r="18" spans="1:12" ht="15.6" x14ac:dyDescent="0.3">
      <c r="A18" s="1" t="s">
        <v>0</v>
      </c>
      <c r="B18" s="1" t="s">
        <v>52</v>
      </c>
      <c r="C18" s="1" t="s">
        <v>70</v>
      </c>
      <c r="D18" s="1" t="s">
        <v>71</v>
      </c>
      <c r="E18" s="1" t="s">
        <v>72</v>
      </c>
      <c r="F18" s="1" t="s">
        <v>73</v>
      </c>
      <c r="G18" s="1" t="s">
        <v>74</v>
      </c>
      <c r="H18" s="1" t="s">
        <v>7</v>
      </c>
      <c r="I18" s="13" t="s">
        <v>64</v>
      </c>
      <c r="J18" s="3">
        <v>-2</v>
      </c>
      <c r="K18" s="1"/>
    </row>
    <row r="19" spans="1:12" ht="15.6" x14ac:dyDescent="0.3">
      <c r="A19" s="3">
        <v>1</v>
      </c>
      <c r="B19" s="2">
        <f xml:space="preserve"> 1</f>
        <v>1</v>
      </c>
      <c r="C19" s="2">
        <f>J$18 + 2*B19</f>
        <v>0</v>
      </c>
      <c r="D19" s="2">
        <f xml:space="preserve"> 2*J$1^4 - 3*J$13^3 + C19^2</f>
        <v>-1</v>
      </c>
      <c r="E19" s="2">
        <f xml:space="preserve"> J$18 - 2 *B19</f>
        <v>-4</v>
      </c>
      <c r="F19" s="2">
        <f xml:space="preserve"> 2*J$1^4 - 3*J$13^3 + E19^2</f>
        <v>15</v>
      </c>
      <c r="G19" s="2">
        <f xml:space="preserve"> (D19 - (2*D$1) +F19)/((2*B19)^2)</f>
        <v>2</v>
      </c>
      <c r="H19" s="5" t="s">
        <v>18</v>
      </c>
      <c r="L19" s="1"/>
    </row>
    <row r="20" spans="1:12" ht="15.6" x14ac:dyDescent="0.3">
      <c r="A20" s="3">
        <v>2</v>
      </c>
      <c r="B20" s="2">
        <f xml:space="preserve"> B19/2</f>
        <v>0.5</v>
      </c>
      <c r="C20" s="2">
        <f>J$18 + 2*B20</f>
        <v>-1</v>
      </c>
      <c r="D20" s="2">
        <f xml:space="preserve"> 2*J$1^4 - 3*J$13^3 + C20^2</f>
        <v>0</v>
      </c>
      <c r="E20" s="2">
        <f xml:space="preserve"> J$18 - 2 *B20</f>
        <v>-3</v>
      </c>
      <c r="F20" s="2">
        <f xml:space="preserve"> 2*J$1^4 - 3*J$13^3 + E20^2</f>
        <v>8</v>
      </c>
      <c r="G20" s="2">
        <f xml:space="preserve"> (D20 - (2*D$1) +F20)/((2*B20)^2)</f>
        <v>2</v>
      </c>
      <c r="H20" s="2">
        <f>ABS((G19 - G20))/ABS(MAX(G20, 1))</f>
        <v>0</v>
      </c>
      <c r="K20" s="1"/>
    </row>
    <row r="23" spans="1:12" ht="15.6" x14ac:dyDescent="0.3">
      <c r="A23" s="1" t="s">
        <v>0</v>
      </c>
      <c r="B23" s="1" t="s">
        <v>25</v>
      </c>
      <c r="C23" s="1" t="s">
        <v>2</v>
      </c>
      <c r="D23" s="1" t="s">
        <v>4</v>
      </c>
      <c r="E23" s="1" t="s">
        <v>20</v>
      </c>
      <c r="F23" s="1" t="s">
        <v>22</v>
      </c>
      <c r="G23" s="1" t="s">
        <v>75</v>
      </c>
      <c r="H23" s="1" t="s">
        <v>76</v>
      </c>
      <c r="I23" s="1" t="s">
        <v>77</v>
      </c>
      <c r="J23" s="1" t="s">
        <v>78</v>
      </c>
      <c r="K23" s="1" t="s">
        <v>79</v>
      </c>
      <c r="L23" s="8" t="s">
        <v>7</v>
      </c>
    </row>
    <row r="24" spans="1:12" ht="15.6" x14ac:dyDescent="0.3">
      <c r="A24" s="3">
        <v>1</v>
      </c>
      <c r="B24" s="2">
        <f xml:space="preserve"> 1</f>
        <v>1</v>
      </c>
      <c r="C24" s="2">
        <f>J$1 + B24</f>
        <v>0</v>
      </c>
      <c r="D24" s="2">
        <f>J$1 - B24</f>
        <v>-2</v>
      </c>
      <c r="E24" s="2">
        <f>J$13 + B24</f>
        <v>2</v>
      </c>
      <c r="F24" s="2">
        <f>J$13 - B24</f>
        <v>0</v>
      </c>
      <c r="G24" s="2">
        <f xml:space="preserve"> 2*C24^4 - 3*E24^3 + J$18^2</f>
        <v>-20</v>
      </c>
      <c r="H24" s="2">
        <f xml:space="preserve"> 2*C24^4 - 3*F24^3 + J$18^2</f>
        <v>4</v>
      </c>
      <c r="I24" s="2">
        <f xml:space="preserve"> 2*D24^4 - 3*E24^3 + J$18^2</f>
        <v>12</v>
      </c>
      <c r="J24" s="2">
        <f xml:space="preserve"> 2*D24^4 - 3*F24^3 + J$18^2</f>
        <v>36</v>
      </c>
      <c r="K24" s="2">
        <f>(G24 - I24 - H24 + J24)/(4*(B24^2))</f>
        <v>0</v>
      </c>
      <c r="L24" s="5" t="s">
        <v>18</v>
      </c>
    </row>
    <row r="25" spans="1:12" ht="15.6" x14ac:dyDescent="0.3">
      <c r="A25" s="3">
        <v>2</v>
      </c>
      <c r="B25" s="2">
        <f xml:space="preserve"> B24/2</f>
        <v>0.5</v>
      </c>
      <c r="C25" s="2">
        <f>J$1 + B25</f>
        <v>-0.5</v>
      </c>
      <c r="D25" s="2">
        <f>J$1 - B25</f>
        <v>-1.5</v>
      </c>
      <c r="E25" s="2">
        <f>J$13 + B25</f>
        <v>1.5</v>
      </c>
      <c r="F25" s="2">
        <f>J$13 - B25</f>
        <v>0.5</v>
      </c>
      <c r="G25" s="2">
        <f xml:space="preserve"> 2*C25^4 - 3*E25^3 + J$18^2</f>
        <v>-6</v>
      </c>
      <c r="H25" s="2">
        <f xml:space="preserve"> 2*C25^4 - 3*F25^3 + J$18^2</f>
        <v>3.75</v>
      </c>
      <c r="I25" s="2">
        <f xml:space="preserve"> 2*D25^4 - 3*E25^3 + J$18^2</f>
        <v>4</v>
      </c>
      <c r="J25" s="2">
        <f xml:space="preserve"> 2*D25^4 - 3*F25^3 + J$18^2</f>
        <v>13.75</v>
      </c>
      <c r="K25" s="2">
        <f>(G25 - I25 - H25 + J25)/(4*(B25^2))</f>
        <v>0</v>
      </c>
      <c r="L25" s="2">
        <f>ABS((K24 - K25))/ABS(MAX(K25, 1))</f>
        <v>0</v>
      </c>
    </row>
    <row r="28" spans="1:12" ht="15.6" x14ac:dyDescent="0.3">
      <c r="A28" s="1" t="s">
        <v>0</v>
      </c>
      <c r="B28" s="1" t="s">
        <v>80</v>
      </c>
      <c r="C28" s="1" t="s">
        <v>2</v>
      </c>
      <c r="D28" s="1" t="s">
        <v>4</v>
      </c>
      <c r="E28" s="1" t="s">
        <v>57</v>
      </c>
      <c r="F28" s="1" t="s">
        <v>59</v>
      </c>
      <c r="G28" s="1" t="s">
        <v>81</v>
      </c>
      <c r="H28" s="1" t="s">
        <v>82</v>
      </c>
      <c r="I28" s="1" t="s">
        <v>83</v>
      </c>
      <c r="J28" s="1" t="s">
        <v>84</v>
      </c>
      <c r="K28" s="1" t="s">
        <v>85</v>
      </c>
      <c r="L28" s="8" t="s">
        <v>7</v>
      </c>
    </row>
    <row r="29" spans="1:12" ht="15.6" x14ac:dyDescent="0.3">
      <c r="A29" s="3">
        <v>1</v>
      </c>
      <c r="B29" s="2">
        <f xml:space="preserve"> 1</f>
        <v>1</v>
      </c>
      <c r="C29" s="2">
        <f>J$1 + B29</f>
        <v>0</v>
      </c>
      <c r="D29" s="2">
        <f>J$1 - B29</f>
        <v>-2</v>
      </c>
      <c r="E29" s="2">
        <f>J$18 + B29</f>
        <v>-1</v>
      </c>
      <c r="F29" s="2">
        <f>J$18 - B29</f>
        <v>-3</v>
      </c>
      <c r="G29" s="2">
        <f xml:space="preserve"> 2*C29^4 - 3*J$13^3 + E29^2</f>
        <v>-2</v>
      </c>
      <c r="H29" s="2">
        <f xml:space="preserve"> 2*C29^4 - 3*J$13^3 + F29^2</f>
        <v>6</v>
      </c>
      <c r="I29" s="2">
        <f xml:space="preserve"> 2*D29^4 - 3*J$13^3 + E29^2</f>
        <v>30</v>
      </c>
      <c r="J29" s="2">
        <f xml:space="preserve"> 2*D29^4 - 3*J$13^3 + F29^2</f>
        <v>38</v>
      </c>
      <c r="K29" s="2">
        <f>(G29 - I29 - H29 + J29)/(4*(B29^2))</f>
        <v>0</v>
      </c>
      <c r="L29" s="5" t="s">
        <v>18</v>
      </c>
    </row>
    <row r="30" spans="1:12" ht="15.6" x14ac:dyDescent="0.3">
      <c r="A30" s="3">
        <v>2</v>
      </c>
      <c r="B30" s="2">
        <f xml:space="preserve"> B29/2</f>
        <v>0.5</v>
      </c>
      <c r="C30" s="2">
        <f>J$1 + B30</f>
        <v>-0.5</v>
      </c>
      <c r="D30" s="2">
        <f>J$1 - B30</f>
        <v>-1.5</v>
      </c>
      <c r="E30" s="2">
        <f>J$18 + B30</f>
        <v>-1.5</v>
      </c>
      <c r="F30" s="2">
        <f>J$18 - B30</f>
        <v>-2.5</v>
      </c>
      <c r="G30" s="2">
        <f xml:space="preserve"> 2*C30^4 - 3*J$13^3 + E30^2</f>
        <v>-0.625</v>
      </c>
      <c r="H30" s="2">
        <f xml:space="preserve"> 2*C30^4 - 3*J$13^3 + F30^2</f>
        <v>3.375</v>
      </c>
      <c r="I30" s="2">
        <f xml:space="preserve"> 2*D30^4 - 3*J$13^3 + E30^2</f>
        <v>9.375</v>
      </c>
      <c r="J30" s="2">
        <f xml:space="preserve"> 2*D30^4 - 3*J$13^3 + F30^2</f>
        <v>13.375</v>
      </c>
      <c r="K30" s="2">
        <f>(G30 - I30 - H30 + J30)/(4*(B30^2))</f>
        <v>0</v>
      </c>
      <c r="L30" s="2">
        <f>ABS((K29 - K30))/ABS(MAX(K30, 1))</f>
        <v>0</v>
      </c>
    </row>
    <row r="33" spans="1:12" ht="15.6" x14ac:dyDescent="0.3">
      <c r="A33" s="1" t="s">
        <v>0</v>
      </c>
      <c r="B33" s="1" t="s">
        <v>86</v>
      </c>
      <c r="C33" s="1" t="s">
        <v>20</v>
      </c>
      <c r="D33" s="1" t="s">
        <v>22</v>
      </c>
      <c r="E33" s="1" t="s">
        <v>57</v>
      </c>
      <c r="F33" s="1" t="s">
        <v>59</v>
      </c>
      <c r="G33" s="1" t="s">
        <v>87</v>
      </c>
      <c r="H33" s="1" t="s">
        <v>88</v>
      </c>
      <c r="I33" s="1" t="s">
        <v>89</v>
      </c>
      <c r="J33" s="1" t="s">
        <v>90</v>
      </c>
      <c r="K33" s="1" t="s">
        <v>91</v>
      </c>
      <c r="L33" s="8" t="s">
        <v>7</v>
      </c>
    </row>
    <row r="34" spans="1:12" ht="15.6" x14ac:dyDescent="0.3">
      <c r="A34" s="3">
        <v>1</v>
      </c>
      <c r="B34" s="2">
        <f xml:space="preserve"> 1</f>
        <v>1</v>
      </c>
      <c r="C34" s="2">
        <f>J$13 + B34</f>
        <v>2</v>
      </c>
      <c r="D34" s="2">
        <f>J$13 - B34</f>
        <v>0</v>
      </c>
      <c r="E34" s="2">
        <f>J$18 + B34</f>
        <v>-1</v>
      </c>
      <c r="F34" s="2">
        <f>J$18 - B34</f>
        <v>-3</v>
      </c>
      <c r="G34" s="2">
        <f xml:space="preserve"> 2*J$1^4 - 3*C34^3 + E34^2</f>
        <v>-21</v>
      </c>
      <c r="H34" s="2">
        <f xml:space="preserve"> 2*J$1^4 - 3*C34^3 + F34^2</f>
        <v>-13</v>
      </c>
      <c r="I34" s="2">
        <f xml:space="preserve"> 2*J$1^4 - 3*D34^3 + E34^2</f>
        <v>3</v>
      </c>
      <c r="J34" s="2">
        <f xml:space="preserve"> 2*J$1^4 - 3*D34^3 + F34^2</f>
        <v>11</v>
      </c>
      <c r="K34" s="2">
        <f>(G34 - I34 - H34 + J34)/(4*(B34^2))</f>
        <v>0</v>
      </c>
      <c r="L34" s="5" t="s">
        <v>18</v>
      </c>
    </row>
    <row r="35" spans="1:12" ht="15.6" x14ac:dyDescent="0.3">
      <c r="A35" s="3">
        <v>2</v>
      </c>
      <c r="B35" s="2">
        <f xml:space="preserve"> B34/2</f>
        <v>0.5</v>
      </c>
      <c r="C35" s="2">
        <f>J$13 + B35</f>
        <v>1.5</v>
      </c>
      <c r="D35" s="2">
        <f>J$13 - B35</f>
        <v>0.5</v>
      </c>
      <c r="E35" s="2">
        <f>J$18 + B35</f>
        <v>-1.5</v>
      </c>
      <c r="F35" s="2">
        <f>J$18 - B35</f>
        <v>-2.5</v>
      </c>
      <c r="G35" s="2">
        <f xml:space="preserve"> 2*J$1^4 - 3*C35^3 + E35^2</f>
        <v>-5.875</v>
      </c>
      <c r="H35" s="2">
        <f xml:space="preserve"> 2*J$1^4 - 3*C35^3 + F35^2</f>
        <v>-1.875</v>
      </c>
      <c r="I35" s="2">
        <f xml:space="preserve"> 2*J$1^4 - 3*D35^3 + E35^2</f>
        <v>3.875</v>
      </c>
      <c r="J35" s="2">
        <f xml:space="preserve"> 2*J$1^4 - 3*D35^3 + F35^2</f>
        <v>7.875</v>
      </c>
      <c r="K35" s="2">
        <f>(G35 - I35 - H35 + J35)/(4*(B35^2))</f>
        <v>0</v>
      </c>
      <c r="L35" s="2">
        <f>ABS((K34 - K35))/ABS(MAX(K35, 1))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0" sqref="A10"/>
    </sheetView>
  </sheetViews>
  <sheetFormatPr defaultRowHeight="14.4" x14ac:dyDescent="0.3"/>
  <cols>
    <col min="1" max="1" width="10" customWidth="1"/>
    <col min="2" max="2" width="10" bestFit="1" customWidth="1"/>
    <col min="3" max="3" width="9.44140625" bestFit="1" customWidth="1"/>
    <col min="4" max="4" width="14.109375" bestFit="1" customWidth="1"/>
    <col min="5" max="5" width="9.77734375" bestFit="1" customWidth="1"/>
    <col min="6" max="6" width="13.5546875" bestFit="1" customWidth="1"/>
    <col min="7" max="7" width="14.77734375" bestFit="1" customWidth="1"/>
    <col min="8" max="8" width="10.21875" bestFit="1" customWidth="1"/>
  </cols>
  <sheetData>
    <row r="1" spans="1:11" ht="15.6" x14ac:dyDescent="0.3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7</v>
      </c>
      <c r="I1" s="1"/>
      <c r="J1" s="1"/>
      <c r="K1" s="1"/>
    </row>
    <row r="2" spans="1:11" ht="15.6" x14ac:dyDescent="0.3">
      <c r="A2" s="3">
        <v>1</v>
      </c>
      <c r="B2" s="2">
        <f xml:space="preserve"> 1</f>
        <v>1</v>
      </c>
      <c r="C2" s="2">
        <f>0.5 + 2*B2</f>
        <v>2.5</v>
      </c>
      <c r="D2" s="2">
        <f xml:space="preserve"> (SIN(C2)*COS(2*C2))^4</f>
        <v>8.3058013941373732E-4</v>
      </c>
      <c r="E2" s="2">
        <f>0.5 - 2*B2</f>
        <v>-1.5</v>
      </c>
      <c r="F2" s="2">
        <f xml:space="preserve"> (SIN(E2)*COS(2*E2))^4</f>
        <v>0.95097806199122614</v>
      </c>
      <c r="G2" s="2">
        <f xml:space="preserve"> (D2 - 2*B$11 +F2)/((2*B2)^2)</f>
        <v>0.23570102342139729</v>
      </c>
      <c r="H2" s="5" t="s">
        <v>18</v>
      </c>
      <c r="I2" s="1"/>
      <c r="J2" s="1"/>
      <c r="K2" s="1"/>
    </row>
    <row r="3" spans="1:11" ht="15.6" x14ac:dyDescent="0.3">
      <c r="A3" s="3">
        <v>2</v>
      </c>
      <c r="B3" s="2">
        <f xml:space="preserve"> B2/2</f>
        <v>0.5</v>
      </c>
      <c r="C3" s="2">
        <f t="shared" ref="C3:C10" si="0">0.5 + 2*B3</f>
        <v>1.5</v>
      </c>
      <c r="D3" s="2">
        <f t="shared" ref="D3:D10" si="1" xml:space="preserve"> (SIN(C3)*COS(2*C3))^4</f>
        <v>0.95097806199122614</v>
      </c>
      <c r="E3" s="2">
        <f t="shared" ref="E3:E8" si="2">0.5 - 2*B3</f>
        <v>-0.5</v>
      </c>
      <c r="F3" s="2">
        <f t="shared" ref="F3:F8" si="3" xml:space="preserve"> (SIN(E3)*COS(2*E3))^4</f>
        <v>4.5022742225253772E-3</v>
      </c>
      <c r="G3" s="2">
        <f t="shared" ref="G3:G10" si="4" xml:space="preserve"> (D3 - 2*B$11 +F3)/((2*B3)^2)</f>
        <v>0.94647578776870078</v>
      </c>
      <c r="H3" s="2">
        <f>ABS((G3 - G2)/MAX(G3, 1))</f>
        <v>0.71077476434730347</v>
      </c>
      <c r="I3" s="1"/>
      <c r="J3" s="1"/>
      <c r="K3" s="1"/>
    </row>
    <row r="4" spans="1:11" ht="15.6" x14ac:dyDescent="0.3">
      <c r="A4" s="3">
        <v>3</v>
      </c>
      <c r="B4" s="2">
        <f t="shared" ref="B4:B10" si="5" xml:space="preserve"> B3/2</f>
        <v>0.25</v>
      </c>
      <c r="C4" s="2">
        <f t="shared" si="0"/>
        <v>1</v>
      </c>
      <c r="D4" s="2">
        <f t="shared" si="1"/>
        <v>1.5036368898895093E-2</v>
      </c>
      <c r="E4" s="2">
        <f t="shared" si="2"/>
        <v>0</v>
      </c>
      <c r="F4" s="2">
        <f t="shared" si="3"/>
        <v>0</v>
      </c>
      <c r="G4" s="2">
        <f t="shared" si="4"/>
        <v>2.4127281815377356E-2</v>
      </c>
      <c r="H4" s="2">
        <f t="shared" ref="H4:H10" si="6">ABS((G4 - G3)/MAX(G4, 1))</f>
        <v>0.92234850595332341</v>
      </c>
      <c r="I4" s="1"/>
      <c r="J4" s="1"/>
      <c r="K4" s="1"/>
    </row>
    <row r="5" spans="1:11" ht="15.6" x14ac:dyDescent="0.3">
      <c r="A5" s="3">
        <v>4</v>
      </c>
      <c r="B5" s="2">
        <f t="shared" si="5"/>
        <v>0.125</v>
      </c>
      <c r="C5" s="2">
        <f t="shared" si="0"/>
        <v>0.75</v>
      </c>
      <c r="D5" s="2">
        <f t="shared" si="1"/>
        <v>5.4051607230352631E-6</v>
      </c>
      <c r="E5" s="2">
        <f t="shared" si="2"/>
        <v>0.25</v>
      </c>
      <c r="F5" s="2">
        <f t="shared" si="3"/>
        <v>2.2221763520252347E-3</v>
      </c>
      <c r="G5" s="2">
        <f t="shared" si="4"/>
        <v>-0.10843147091683975</v>
      </c>
      <c r="H5" s="2">
        <f t="shared" si="6"/>
        <v>0.13255875273221709</v>
      </c>
      <c r="I5" s="1"/>
      <c r="J5" s="1"/>
      <c r="K5" s="1"/>
    </row>
    <row r="6" spans="1:11" ht="15.6" x14ac:dyDescent="0.3">
      <c r="A6" s="3">
        <v>5</v>
      </c>
      <c r="B6" s="2">
        <f t="shared" si="5"/>
        <v>6.25E-2</v>
      </c>
      <c r="C6" s="2">
        <f t="shared" si="0"/>
        <v>0.625</v>
      </c>
      <c r="D6" s="2">
        <f t="shared" si="1"/>
        <v>1.1585942858969812E-3</v>
      </c>
      <c r="E6" s="2">
        <f t="shared" si="2"/>
        <v>0.375</v>
      </c>
      <c r="F6" s="2">
        <f t="shared" si="3"/>
        <v>5.1584969931542596E-3</v>
      </c>
      <c r="G6" s="2">
        <f t="shared" si="4"/>
        <v>-0.17199725862396881</v>
      </c>
      <c r="H6" s="2">
        <f t="shared" si="6"/>
        <v>6.3565787707129062E-2</v>
      </c>
      <c r="I6" s="1"/>
      <c r="J6" s="1"/>
      <c r="K6" s="1"/>
    </row>
    <row r="7" spans="1:11" ht="15.6" x14ac:dyDescent="0.3">
      <c r="A7" s="3">
        <v>6</v>
      </c>
      <c r="B7" s="2">
        <f t="shared" si="5"/>
        <v>3.125E-2</v>
      </c>
      <c r="C7" s="2">
        <f t="shared" si="0"/>
        <v>0.5625</v>
      </c>
      <c r="D7" s="2">
        <f t="shared" si="1"/>
        <v>2.7958601416851053E-3</v>
      </c>
      <c r="E7" s="2">
        <f t="shared" si="2"/>
        <v>0.4375</v>
      </c>
      <c r="F7" s="2">
        <f t="shared" si="3"/>
        <v>5.439514148420743E-3</v>
      </c>
      <c r="G7" s="2">
        <f t="shared" si="4"/>
        <v>-0.19690858366589592</v>
      </c>
      <c r="H7" s="2">
        <f t="shared" si="6"/>
        <v>2.4911325041927113E-2</v>
      </c>
      <c r="I7" s="1"/>
      <c r="J7" s="1"/>
      <c r="K7" s="1"/>
    </row>
    <row r="8" spans="1:11" ht="15.6" x14ac:dyDescent="0.3">
      <c r="A8" s="3">
        <v>7</v>
      </c>
      <c r="B8" s="2">
        <f t="shared" si="5"/>
        <v>1.5625E-2</v>
      </c>
      <c r="C8" s="2">
        <f t="shared" si="0"/>
        <v>0.53125</v>
      </c>
      <c r="D8" s="2">
        <f t="shared" si="1"/>
        <v>3.6958005563337156E-3</v>
      </c>
      <c r="E8" s="2">
        <f t="shared" si="2"/>
        <v>0.46875</v>
      </c>
      <c r="F8" s="2">
        <f t="shared" si="3"/>
        <v>5.1096358595918105E-3</v>
      </c>
      <c r="G8" s="2">
        <f t="shared" si="4"/>
        <v>-0.20389071782423329</v>
      </c>
      <c r="H8" s="2">
        <f t="shared" si="6"/>
        <v>6.9821341583373719E-3</v>
      </c>
      <c r="I8" s="1"/>
      <c r="J8" s="1"/>
      <c r="K8" s="1"/>
    </row>
    <row r="9" spans="1:11" ht="15.6" x14ac:dyDescent="0.3">
      <c r="A9" s="3">
        <v>8</v>
      </c>
      <c r="B9" s="2">
        <f t="shared" si="5"/>
        <v>7.8125E-3</v>
      </c>
      <c r="C9" s="2">
        <f t="shared" si="0"/>
        <v>0.515625</v>
      </c>
      <c r="D9" s="2">
        <f t="shared" si="1"/>
        <v>4.1177644834327681E-3</v>
      </c>
      <c r="E9" s="2">
        <f>0.5 - 2*B9</f>
        <v>0.484375</v>
      </c>
      <c r="F9" s="2">
        <f xml:space="preserve"> (SIN(E9)*COS(2*E9))^4</f>
        <v>4.8365674591816813E-3</v>
      </c>
      <c r="G9" s="2">
        <f t="shared" si="4"/>
        <v>-0.20568679397910472</v>
      </c>
      <c r="H9" s="2">
        <f t="shared" si="6"/>
        <v>1.7960761548714288E-3</v>
      </c>
      <c r="I9" s="1"/>
      <c r="J9" s="1"/>
      <c r="K9" s="1"/>
    </row>
    <row r="10" spans="1:11" ht="15.6" x14ac:dyDescent="0.3">
      <c r="A10" s="12">
        <v>9</v>
      </c>
      <c r="B10" s="2">
        <f t="shared" si="5"/>
        <v>3.90625E-3</v>
      </c>
      <c r="C10" s="2">
        <f t="shared" si="0"/>
        <v>0.5078125</v>
      </c>
      <c r="D10" s="2">
        <f t="shared" si="1"/>
        <v>4.3155336834807198E-3</v>
      </c>
      <c r="E10" s="2">
        <f>0.5 - 2*B10</f>
        <v>0.4921875</v>
      </c>
      <c r="F10" s="2">
        <f xml:space="preserve"> (SIN(E10)*COS(2*E10))^4</f>
        <v>4.6764330338591826E-3</v>
      </c>
      <c r="G10" s="2">
        <f t="shared" si="4"/>
        <v>-0.20613902681459706</v>
      </c>
      <c r="H10" s="4">
        <f t="shared" si="6"/>
        <v>4.5223283549233884E-4</v>
      </c>
      <c r="I10" s="1"/>
      <c r="J10" s="1"/>
      <c r="K10" s="1"/>
    </row>
    <row r="11" spans="1:11" ht="15.6" x14ac:dyDescent="0.3">
      <c r="A11" s="1" t="s">
        <v>16</v>
      </c>
      <c r="B11" s="2">
        <f xml:space="preserve"> (SIN(0.5)*COS(2*0.5))^4</f>
        <v>4.5022742225253772E-3</v>
      </c>
      <c r="C11" s="2"/>
      <c r="D11" s="2"/>
      <c r="E11" s="2"/>
      <c r="F11" s="2"/>
      <c r="G11" s="2"/>
      <c r="H11" s="2"/>
      <c r="I11" s="1"/>
      <c r="J11" s="1"/>
      <c r="K11" s="1"/>
    </row>
    <row r="12" spans="1:11" ht="15.6" x14ac:dyDescent="0.3">
      <c r="A12" s="1" t="s">
        <v>17</v>
      </c>
      <c r="B12" s="2">
        <f>10^-3</f>
        <v>1E-3</v>
      </c>
      <c r="C12" s="2"/>
      <c r="D12" s="2"/>
      <c r="E12" s="2"/>
      <c r="F12" s="2"/>
      <c r="G12" s="2"/>
      <c r="H12" s="2"/>
      <c r="I12" s="1"/>
      <c r="J12" s="1"/>
      <c r="K12" s="1"/>
    </row>
    <row r="13" spans="1:11" ht="15.6" x14ac:dyDescent="0.3">
      <c r="A13" s="1"/>
      <c r="B13" s="2"/>
      <c r="C13" s="2"/>
      <c r="D13" s="2"/>
      <c r="E13" s="2"/>
      <c r="F13" s="2"/>
      <c r="G13" s="2"/>
      <c r="H13" s="2"/>
      <c r="I13" s="1"/>
      <c r="J13" s="1"/>
      <c r="K13" s="1"/>
    </row>
    <row r="14" spans="1:11" ht="15.6" x14ac:dyDescent="0.3">
      <c r="A14" s="1"/>
      <c r="B14" s="2"/>
      <c r="C14" s="2"/>
      <c r="D14" s="2"/>
      <c r="E14" s="2"/>
      <c r="F14" s="2"/>
      <c r="G14" s="2"/>
      <c r="H14" s="2"/>
      <c r="I14" s="1"/>
      <c r="J14" s="1"/>
      <c r="K14" s="1"/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7" sqref="A7"/>
    </sheetView>
  </sheetViews>
  <sheetFormatPr defaultRowHeight="14.4" x14ac:dyDescent="0.3"/>
  <cols>
    <col min="3" max="3" width="9" bestFit="1" customWidth="1"/>
    <col min="4" max="4" width="11.33203125" bestFit="1" customWidth="1"/>
    <col min="6" max="6" width="10.77734375" bestFit="1" customWidth="1"/>
    <col min="7" max="7" width="10.109375" bestFit="1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ht="15.6" x14ac:dyDescent="0.3">
      <c r="A2" s="3">
        <v>1</v>
      </c>
      <c r="B2" s="2">
        <v>1</v>
      </c>
      <c r="C2" s="2">
        <f t="shared" ref="C2:C8" si="0" xml:space="preserve"> B2 + 1</f>
        <v>2</v>
      </c>
      <c r="D2" s="2">
        <f xml:space="preserve"> (C2^3) + 3</f>
        <v>11</v>
      </c>
      <c r="E2" s="2">
        <f xml:space="preserve"> 1 - B2</f>
        <v>0</v>
      </c>
      <c r="F2" s="2">
        <f xml:space="preserve"> (E2^3) + 3</f>
        <v>3</v>
      </c>
      <c r="G2" s="2">
        <f xml:space="preserve"> (D2 - F2)/(2*B2)</f>
        <v>4</v>
      </c>
      <c r="H2" s="7" t="s">
        <v>18</v>
      </c>
      <c r="I2" s="1"/>
      <c r="J2" s="1"/>
      <c r="K2" s="1"/>
    </row>
    <row r="3" spans="1:11" ht="15.6" x14ac:dyDescent="0.3">
      <c r="A3" s="3">
        <v>2</v>
      </c>
      <c r="B3" s="2">
        <f>B2/2</f>
        <v>0.5</v>
      </c>
      <c r="C3" s="2">
        <f t="shared" si="0"/>
        <v>1.5</v>
      </c>
      <c r="D3" s="2">
        <f xml:space="preserve"> (C3^3) + 3</f>
        <v>6.375</v>
      </c>
      <c r="E3" s="2">
        <f xml:space="preserve"> 1 -B3</f>
        <v>0.5</v>
      </c>
      <c r="F3" s="2">
        <f xml:space="preserve"> (E3^3) +3</f>
        <v>3.125</v>
      </c>
      <c r="G3" s="2">
        <f xml:space="preserve"> (D3-F3)/(2*B3)</f>
        <v>3.25</v>
      </c>
      <c r="H3" s="2">
        <f>ABS(G2 -G3)/G3</f>
        <v>0.23076923076923078</v>
      </c>
      <c r="I3" s="1"/>
      <c r="J3" s="1"/>
      <c r="K3" s="1"/>
    </row>
    <row r="4" spans="1:11" ht="15.6" x14ac:dyDescent="0.3">
      <c r="A4" s="3">
        <v>3</v>
      </c>
      <c r="B4" s="2">
        <f>B3/2</f>
        <v>0.25</v>
      </c>
      <c r="C4" s="2">
        <f t="shared" si="0"/>
        <v>1.25</v>
      </c>
      <c r="D4" s="2">
        <f xml:space="preserve"> (C4^3) + 3</f>
        <v>4.953125</v>
      </c>
      <c r="E4" s="2">
        <f t="shared" ref="E4:E6" si="1" xml:space="preserve"> 1 -B4</f>
        <v>0.75</v>
      </c>
      <c r="F4" s="2">
        <f>(E4^3) +3</f>
        <v>3.421875</v>
      </c>
      <c r="G4" s="2">
        <f>(D4-F4)/(2*B4)</f>
        <v>3.0625</v>
      </c>
      <c r="H4" s="2">
        <f t="shared" ref="H4:H8" si="2">ABS(G3 -G4)/G4</f>
        <v>6.1224489795918366E-2</v>
      </c>
      <c r="I4" s="1"/>
      <c r="J4" s="1"/>
      <c r="K4" s="1"/>
    </row>
    <row r="5" spans="1:11" ht="15.6" x14ac:dyDescent="0.3">
      <c r="A5" s="3">
        <v>4</v>
      </c>
      <c r="B5" s="2">
        <f t="shared" ref="B5:B6" si="3">B4/2</f>
        <v>0.125</v>
      </c>
      <c r="C5" s="2">
        <f t="shared" si="0"/>
        <v>1.125</v>
      </c>
      <c r="D5" s="2">
        <f xml:space="preserve"> (C5^3) + 3</f>
        <v>4.423828125</v>
      </c>
      <c r="E5" s="2">
        <f t="shared" si="1"/>
        <v>0.875</v>
      </c>
      <c r="F5" s="2">
        <f t="shared" ref="F5:F8" si="4">(E5^3) +3</f>
        <v>3.669921875</v>
      </c>
      <c r="G5" s="2">
        <f t="shared" ref="G5:G8" si="5">(D5-F5)/(2*B5)</f>
        <v>3.015625</v>
      </c>
      <c r="H5" s="2">
        <f t="shared" si="2"/>
        <v>1.5544041450777202E-2</v>
      </c>
      <c r="I5" s="1"/>
      <c r="J5" s="1"/>
      <c r="K5" s="1"/>
    </row>
    <row r="6" spans="1:11" ht="15.6" x14ac:dyDescent="0.3">
      <c r="A6" s="3">
        <v>5</v>
      </c>
      <c r="B6" s="2">
        <f t="shared" si="3"/>
        <v>6.25E-2</v>
      </c>
      <c r="C6" s="2">
        <f t="shared" si="0"/>
        <v>1.0625</v>
      </c>
      <c r="D6" s="2">
        <f>(C6^3) + 3</f>
        <v>4.199462890625</v>
      </c>
      <c r="E6" s="2">
        <f t="shared" si="1"/>
        <v>0.9375</v>
      </c>
      <c r="F6" s="2">
        <f t="shared" si="4"/>
        <v>3.823974609375</v>
      </c>
      <c r="G6" s="2">
        <f t="shared" si="5"/>
        <v>3.00390625</v>
      </c>
      <c r="H6" s="2">
        <f t="shared" si="2"/>
        <v>3.9011703511053317E-3</v>
      </c>
      <c r="I6" s="1"/>
      <c r="J6" s="1"/>
      <c r="K6" s="1"/>
    </row>
    <row r="7" spans="1:11" ht="15.6" x14ac:dyDescent="0.3">
      <c r="A7" s="6">
        <v>6</v>
      </c>
      <c r="B7" s="2">
        <f>B6/2</f>
        <v>3.125E-2</v>
      </c>
      <c r="C7" s="2">
        <f t="shared" si="0"/>
        <v>1.03125</v>
      </c>
      <c r="D7" s="2">
        <f xml:space="preserve"> (C7^3) + 3</f>
        <v>4.096710205078125</v>
      </c>
      <c r="E7" s="2">
        <f>1 - B7</f>
        <v>0.96875</v>
      </c>
      <c r="F7" s="2">
        <f t="shared" si="4"/>
        <v>3.909149169921875</v>
      </c>
      <c r="G7" s="2">
        <f t="shared" si="5"/>
        <v>3.0009765625</v>
      </c>
      <c r="H7" s="4">
        <f t="shared" si="2"/>
        <v>9.7624471200780994E-4</v>
      </c>
      <c r="I7" s="1"/>
      <c r="J7" s="1"/>
      <c r="K7" s="1"/>
    </row>
    <row r="8" spans="1:11" ht="15.6" x14ac:dyDescent="0.3">
      <c r="A8" s="3">
        <v>7</v>
      </c>
      <c r="B8" s="2">
        <f>B7/2</f>
        <v>1.5625E-2</v>
      </c>
      <c r="C8" s="2">
        <f t="shared" si="0"/>
        <v>1.015625</v>
      </c>
      <c r="D8" s="2">
        <f xml:space="preserve"> (C8^3) + 3</f>
        <v>4.0476112365722656</v>
      </c>
      <c r="E8" s="2">
        <f xml:space="preserve"> 1 -B8</f>
        <v>0.984375</v>
      </c>
      <c r="F8" s="2">
        <f t="shared" si="4"/>
        <v>3.9538536071777344</v>
      </c>
      <c r="G8" s="2">
        <f t="shared" si="5"/>
        <v>3.000244140625</v>
      </c>
      <c r="H8" s="2">
        <f t="shared" si="2"/>
        <v>2.4412075840182277E-4</v>
      </c>
      <c r="I8" s="1"/>
      <c r="J8" s="1"/>
      <c r="K8" s="1"/>
    </row>
    <row r="9" spans="1:11" ht="15.6" x14ac:dyDescent="0.3">
      <c r="A9" s="3"/>
      <c r="B9" s="2"/>
      <c r="C9" s="2"/>
      <c r="D9" s="2"/>
      <c r="E9" s="2"/>
      <c r="F9" s="2"/>
      <c r="G9" s="2"/>
      <c r="H9" s="2"/>
      <c r="I9" s="1"/>
      <c r="J9" s="1"/>
      <c r="K9" s="1"/>
    </row>
    <row r="10" spans="1:11" ht="15.6" x14ac:dyDescent="0.3">
      <c r="A10" s="1"/>
      <c r="B10" s="2"/>
      <c r="C10" s="2"/>
      <c r="D10" s="2"/>
      <c r="E10" s="2"/>
      <c r="F10" s="2"/>
      <c r="G10" s="2"/>
      <c r="H10" s="2"/>
      <c r="I10" s="1"/>
      <c r="J10" s="1"/>
      <c r="K10" s="1"/>
    </row>
    <row r="11" spans="1:11" ht="15.6" x14ac:dyDescent="0.3">
      <c r="A11" s="1"/>
      <c r="B11" s="2"/>
      <c r="C11" s="2"/>
      <c r="D11" s="2"/>
      <c r="E11" s="2"/>
      <c r="F11" s="2"/>
      <c r="G11" s="2"/>
      <c r="H11" s="2"/>
      <c r="I11" s="1"/>
      <c r="J11" s="1"/>
      <c r="K11" s="1"/>
    </row>
    <row r="12" spans="1:11" ht="15.6" x14ac:dyDescent="0.3">
      <c r="A12" s="1"/>
      <c r="B12" s="2">
        <f>10^-3</f>
        <v>1E-3</v>
      </c>
      <c r="C12" s="2"/>
      <c r="D12" s="2"/>
      <c r="E12" s="2"/>
      <c r="F12" s="2"/>
      <c r="G12" s="2"/>
      <c r="H12" s="2"/>
      <c r="I12" s="1"/>
      <c r="J12" s="1"/>
      <c r="K12" s="1"/>
    </row>
    <row r="13" spans="1:11" ht="15.6" x14ac:dyDescent="0.3">
      <c r="A13" s="1"/>
      <c r="B13" s="2"/>
      <c r="C13" s="2"/>
      <c r="D13" s="2"/>
      <c r="E13" s="2"/>
      <c r="F13" s="2"/>
      <c r="G13" s="2"/>
      <c r="H13" s="2"/>
      <c r="I13" s="1"/>
      <c r="J13" s="1"/>
      <c r="K13" s="1"/>
    </row>
    <row r="14" spans="1:11" ht="15.6" x14ac:dyDescent="0.3">
      <c r="A14" s="1"/>
      <c r="B14" s="2"/>
      <c r="C14" s="2" t="s">
        <v>19</v>
      </c>
      <c r="D14" s="2"/>
      <c r="E14" s="2"/>
      <c r="F14" s="2"/>
      <c r="G14" s="2"/>
      <c r="H14" s="2"/>
      <c r="I14" s="1"/>
      <c r="J14" s="1"/>
      <c r="K14" s="1"/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4" sqref="E4"/>
    </sheetView>
  </sheetViews>
  <sheetFormatPr defaultRowHeight="14.4" x14ac:dyDescent="0.3"/>
  <cols>
    <col min="1" max="1" width="10" customWidth="1"/>
    <col min="2" max="2" width="10" bestFit="1" customWidth="1"/>
    <col min="3" max="3" width="9.44140625" bestFit="1" customWidth="1"/>
    <col min="4" max="4" width="14.109375" bestFit="1" customWidth="1"/>
    <col min="5" max="5" width="9.77734375" bestFit="1" customWidth="1"/>
    <col min="6" max="6" width="13.5546875" bestFit="1" customWidth="1"/>
    <col min="7" max="7" width="12.5546875" bestFit="1" customWidth="1"/>
  </cols>
  <sheetData>
    <row r="1" spans="1:11" ht="15.6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7</v>
      </c>
      <c r="I1" s="1"/>
      <c r="J1" s="1"/>
      <c r="K1" s="1"/>
    </row>
    <row r="2" spans="1:11" ht="15.6" x14ac:dyDescent="0.3">
      <c r="A2" s="3">
        <v>1</v>
      </c>
      <c r="B2" s="2">
        <f xml:space="preserve"> ROUNDUP(1, 4)</f>
        <v>1</v>
      </c>
      <c r="C2" s="2">
        <f>ROUNDUP(1 + 2*B2, 4)</f>
        <v>3</v>
      </c>
      <c r="D2" s="2">
        <f xml:space="preserve"> ROUNDUP(1 + 3*(C2^2), 4)</f>
        <v>28</v>
      </c>
      <c r="E2" s="2">
        <f>ROUNDUP(1 - 2*B2, 4)</f>
        <v>-1</v>
      </c>
      <c r="F2" s="2">
        <f xml:space="preserve"> ROUNDUP(1 + 3*(E2^2), 4)</f>
        <v>4</v>
      </c>
      <c r="G2" s="2">
        <f xml:space="preserve"> ROUNDUP((D2 - 2*B$11 +F2)/(2*B2)^2, 4)</f>
        <v>6</v>
      </c>
      <c r="H2" s="5" t="s">
        <v>18</v>
      </c>
      <c r="I2" s="1"/>
      <c r="J2" s="1"/>
      <c r="K2" s="1"/>
    </row>
    <row r="3" spans="1:11" ht="15.6" x14ac:dyDescent="0.3">
      <c r="A3" s="3">
        <v>2</v>
      </c>
      <c r="B3" s="2">
        <f xml:space="preserve"> ROUNDUP(B2/2, 4)</f>
        <v>0.5</v>
      </c>
      <c r="C3" s="2">
        <f>ROUNDUP(1 + 2*B3, 4)</f>
        <v>2</v>
      </c>
      <c r="D3" s="2">
        <f t="shared" ref="D3:D9" si="0" xml:space="preserve"> ROUNDUP(1 + 3*(C3^2), 4)</f>
        <v>13</v>
      </c>
      <c r="E3" s="2">
        <f t="shared" ref="E3:E8" si="1">ROUNDUP(1 - 2*B3, 4)</f>
        <v>0</v>
      </c>
      <c r="F3" s="2">
        <f t="shared" ref="F3:F9" si="2" xml:space="preserve"> ROUNDUP(1 + 3*(E3^2), 4)</f>
        <v>1</v>
      </c>
      <c r="G3" s="2">
        <f t="shared" ref="G3:G9" si="3" xml:space="preserve"> ROUNDUP((D3 - 2*B$11 +F3)/(2*B3)^2, 4)</f>
        <v>6</v>
      </c>
      <c r="H3" s="4">
        <f xml:space="preserve"> ROUNDUP(ABS(G2 - G3)/G3, 4)</f>
        <v>0</v>
      </c>
      <c r="I3" s="1"/>
      <c r="J3" s="1"/>
      <c r="K3" s="1"/>
    </row>
    <row r="4" spans="1:11" ht="15.6" x14ac:dyDescent="0.3">
      <c r="A4" s="3">
        <v>3</v>
      </c>
      <c r="B4" s="2">
        <f xml:space="preserve"> ROUNDUP(B3/2, 4)</f>
        <v>0.25</v>
      </c>
      <c r="C4" s="2">
        <f t="shared" ref="C4:C8" si="4">ROUNDUP(1 + 2*B4, 4)</f>
        <v>1.5</v>
      </c>
      <c r="D4" s="2">
        <f t="shared" si="0"/>
        <v>7.75</v>
      </c>
      <c r="E4" s="2">
        <f t="shared" si="1"/>
        <v>0.5</v>
      </c>
      <c r="F4" s="2">
        <f t="shared" si="2"/>
        <v>1.75</v>
      </c>
      <c r="G4" s="2">
        <f t="shared" si="3"/>
        <v>6</v>
      </c>
      <c r="H4" s="2">
        <f t="shared" ref="H4:H9" si="5" xml:space="preserve"> ROUNDUP(ABS(G3 - G4)/G4, 4)</f>
        <v>0</v>
      </c>
      <c r="I4" s="1"/>
      <c r="J4" s="1"/>
      <c r="K4" s="1"/>
    </row>
    <row r="5" spans="1:11" ht="15.6" x14ac:dyDescent="0.3">
      <c r="A5" s="3">
        <v>4</v>
      </c>
      <c r="B5" s="2">
        <f t="shared" ref="B5:B9" si="6" xml:space="preserve"> ROUNDUP(B4/2, 4)</f>
        <v>0.125</v>
      </c>
      <c r="C5" s="2">
        <f t="shared" si="4"/>
        <v>1.25</v>
      </c>
      <c r="D5" s="2">
        <f t="shared" si="0"/>
        <v>5.6875</v>
      </c>
      <c r="E5" s="2">
        <f t="shared" si="1"/>
        <v>0.75</v>
      </c>
      <c r="F5" s="2">
        <f t="shared" si="2"/>
        <v>2.6875</v>
      </c>
      <c r="G5" s="2">
        <f t="shared" si="3"/>
        <v>6</v>
      </c>
      <c r="H5" s="2">
        <f t="shared" si="5"/>
        <v>0</v>
      </c>
      <c r="I5" s="1"/>
      <c r="J5" s="1"/>
      <c r="K5" s="1"/>
    </row>
    <row r="6" spans="1:11" ht="15.6" x14ac:dyDescent="0.3">
      <c r="A6" s="3">
        <v>5</v>
      </c>
      <c r="B6" s="2">
        <f t="shared" si="6"/>
        <v>6.25E-2</v>
      </c>
      <c r="C6" s="2">
        <f t="shared" si="4"/>
        <v>1.125</v>
      </c>
      <c r="D6" s="2">
        <f t="shared" si="0"/>
        <v>4.7968999999999999</v>
      </c>
      <c r="E6" s="2">
        <f t="shared" si="1"/>
        <v>0.875</v>
      </c>
      <c r="F6" s="2">
        <f t="shared" si="2"/>
        <v>3.2969000000000004</v>
      </c>
      <c r="G6" s="2">
        <f t="shared" si="3"/>
        <v>6.0032999999999994</v>
      </c>
      <c r="H6" s="2">
        <f t="shared" si="5"/>
        <v>6.0000000000000006E-4</v>
      </c>
      <c r="I6" s="1"/>
      <c r="J6" s="1"/>
      <c r="K6" s="1"/>
    </row>
    <row r="7" spans="1:11" ht="15.6" x14ac:dyDescent="0.3">
      <c r="A7" s="3">
        <v>6</v>
      </c>
      <c r="B7" s="2">
        <f t="shared" si="6"/>
        <v>3.1300000000000001E-2</v>
      </c>
      <c r="C7" s="2">
        <f t="shared" si="4"/>
        <v>1.0626</v>
      </c>
      <c r="D7" s="2">
        <f t="shared" si="0"/>
        <v>4.3873999999999995</v>
      </c>
      <c r="E7" s="2">
        <f t="shared" si="1"/>
        <v>0.93740000000000001</v>
      </c>
      <c r="F7" s="2">
        <f t="shared" si="2"/>
        <v>3.6362000000000001</v>
      </c>
      <c r="G7" s="2">
        <f t="shared" si="3"/>
        <v>6.0224000000000002</v>
      </c>
      <c r="H7" s="2">
        <f t="shared" si="5"/>
        <v>3.1999999999999997E-3</v>
      </c>
      <c r="I7" s="1"/>
      <c r="J7" s="1"/>
      <c r="K7" s="1"/>
    </row>
    <row r="8" spans="1:11" ht="15.6" x14ac:dyDescent="0.3">
      <c r="A8" s="3">
        <v>7</v>
      </c>
      <c r="B8" s="2">
        <f t="shared" si="6"/>
        <v>1.5699999999999999E-2</v>
      </c>
      <c r="C8" s="2">
        <f t="shared" si="4"/>
        <v>1.0314000000000001</v>
      </c>
      <c r="D8" s="2">
        <f t="shared" si="0"/>
        <v>4.1913999999999998</v>
      </c>
      <c r="E8" s="2">
        <f t="shared" si="1"/>
        <v>0.96860000000000002</v>
      </c>
      <c r="F8" s="2">
        <f t="shared" si="2"/>
        <v>3.8146</v>
      </c>
      <c r="G8" s="2">
        <f t="shared" si="3"/>
        <v>6.0854999999999997</v>
      </c>
      <c r="H8" s="2">
        <f t="shared" si="5"/>
        <v>1.04E-2</v>
      </c>
      <c r="I8" s="1"/>
      <c r="J8" s="1"/>
      <c r="K8" s="1"/>
    </row>
    <row r="9" spans="1:11" ht="15.6" x14ac:dyDescent="0.3">
      <c r="A9" s="3">
        <v>8</v>
      </c>
      <c r="B9" s="2">
        <f t="shared" si="6"/>
        <v>7.899999999999999E-3</v>
      </c>
      <c r="C9" s="2">
        <f>ROUNDUP(1 + 2*B9, 4)</f>
        <v>1.0158</v>
      </c>
      <c r="D9" s="2">
        <f t="shared" si="0"/>
        <v>4.0956000000000001</v>
      </c>
      <c r="E9" s="2">
        <f>ROUNDUP(1 - 2*B9, 4)</f>
        <v>0.98419999999999996</v>
      </c>
      <c r="F9" s="2">
        <f t="shared" si="2"/>
        <v>3.9060000000000001</v>
      </c>
      <c r="G9" s="2">
        <f t="shared" si="3"/>
        <v>6.4093</v>
      </c>
      <c r="H9" s="2">
        <f t="shared" si="5"/>
        <v>5.0600000000000006E-2</v>
      </c>
      <c r="I9" s="1"/>
      <c r="J9" s="1"/>
      <c r="K9" s="1"/>
    </row>
    <row r="10" spans="1:11" ht="15.6" x14ac:dyDescent="0.3">
      <c r="A10" s="1"/>
      <c r="B10" s="2"/>
      <c r="C10" s="2"/>
      <c r="D10" s="2"/>
      <c r="E10" s="2"/>
      <c r="F10" s="2"/>
      <c r="G10" s="2"/>
      <c r="H10" s="2"/>
      <c r="I10" s="1"/>
      <c r="J10" s="1"/>
      <c r="K10" s="1"/>
    </row>
    <row r="11" spans="1:11" ht="15.6" x14ac:dyDescent="0.3">
      <c r="A11" s="1" t="s">
        <v>16</v>
      </c>
      <c r="B11" s="2">
        <f>ROUNDUP(1^3 + 3* (1^3), 4)</f>
        <v>4</v>
      </c>
      <c r="C11" s="2"/>
      <c r="D11" s="2"/>
      <c r="E11" s="2"/>
      <c r="F11" s="2"/>
      <c r="G11" s="2"/>
      <c r="H11" s="2"/>
      <c r="I11" s="1"/>
      <c r="J11" s="1"/>
      <c r="K11" s="1"/>
    </row>
    <row r="12" spans="1:11" ht="15.6" x14ac:dyDescent="0.3">
      <c r="A12" s="1" t="s">
        <v>17</v>
      </c>
      <c r="B12" s="2">
        <f>10^-3</f>
        <v>1E-3</v>
      </c>
      <c r="C12" s="2"/>
      <c r="D12" s="2"/>
      <c r="E12" s="2"/>
      <c r="F12" s="2"/>
      <c r="G12" s="2"/>
      <c r="H12" s="2"/>
      <c r="I12" s="1"/>
      <c r="J12" s="1"/>
      <c r="K12" s="1"/>
    </row>
    <row r="13" spans="1:11" ht="15.6" x14ac:dyDescent="0.3">
      <c r="A13" s="1"/>
      <c r="B13" s="2"/>
      <c r="C13" s="2"/>
      <c r="D13" s="2"/>
      <c r="E13" s="2"/>
      <c r="F13" s="2"/>
      <c r="G13" s="2"/>
      <c r="H13" s="2"/>
      <c r="I13" s="1"/>
      <c r="J13" s="1"/>
      <c r="K13" s="1"/>
    </row>
    <row r="14" spans="1:11" ht="15.6" x14ac:dyDescent="0.3">
      <c r="A14" s="1"/>
      <c r="B14" s="2"/>
      <c r="C14" s="2"/>
      <c r="D14" s="2"/>
      <c r="E14" s="2"/>
      <c r="F14" s="2"/>
      <c r="G14" s="2"/>
      <c r="H14" s="2"/>
      <c r="I14" s="1"/>
      <c r="J14" s="1"/>
      <c r="K14" s="1"/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4" sqref="H4"/>
    </sheetView>
  </sheetViews>
  <sheetFormatPr defaultRowHeight="14.4" x14ac:dyDescent="0.3"/>
  <cols>
    <col min="1" max="1" width="10" customWidth="1"/>
    <col min="2" max="2" width="10" bestFit="1" customWidth="1"/>
    <col min="3" max="3" width="9.44140625" bestFit="1" customWidth="1"/>
    <col min="4" max="4" width="14.109375" bestFit="1" customWidth="1"/>
    <col min="5" max="5" width="9.77734375" bestFit="1" customWidth="1"/>
    <col min="6" max="6" width="13.5546875" bestFit="1" customWidth="1"/>
    <col min="7" max="7" width="15.21875" bestFit="1" customWidth="1"/>
    <col min="8" max="8" width="9.77734375" bestFit="1" customWidth="1"/>
  </cols>
  <sheetData>
    <row r="1" spans="1:11" ht="15.6" x14ac:dyDescent="0.3">
      <c r="A1" s="1" t="s">
        <v>0</v>
      </c>
      <c r="B1" s="1" t="s">
        <v>10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7</v>
      </c>
      <c r="I1" s="1"/>
      <c r="J1" s="1"/>
      <c r="K1" s="1"/>
    </row>
    <row r="2" spans="1:11" ht="15.6" x14ac:dyDescent="0.3">
      <c r="A2" s="3">
        <v>1</v>
      </c>
      <c r="B2" s="2">
        <f xml:space="preserve"> ROUNDUP(1, 4)</f>
        <v>1</v>
      </c>
      <c r="C2" s="2">
        <f>ROUNDUP(4 + B2, 4)</f>
        <v>5</v>
      </c>
      <c r="D2" s="2">
        <f xml:space="preserve"> ROUNDUP((-1 + 3*(C2^2))/((-1)*C2), 4)</f>
        <v>-14.8</v>
      </c>
      <c r="E2" s="2">
        <f>ROUNDUP(4 - B2, 4)</f>
        <v>3</v>
      </c>
      <c r="F2" s="2">
        <f xml:space="preserve"> ROUNDUP((-1 + 3*(E2^2))/((-1)*E2), 4)</f>
        <v>-8.6667000000000005</v>
      </c>
      <c r="G2" s="2">
        <f xml:space="preserve"> ROUNDUP((D2 - F2)/(2*B2), 4)</f>
        <v>-3.0667000000000004</v>
      </c>
      <c r="H2" s="5" t="s">
        <v>18</v>
      </c>
      <c r="I2" s="1"/>
      <c r="J2" s="1"/>
      <c r="K2" s="1"/>
    </row>
    <row r="3" spans="1:11" ht="15.6" x14ac:dyDescent="0.3">
      <c r="A3" s="3">
        <v>2</v>
      </c>
      <c r="B3" s="2">
        <f xml:space="preserve"> ROUNDUP(B2/2, 4)</f>
        <v>0.5</v>
      </c>
      <c r="C3" s="2">
        <f t="shared" ref="C3:C9" si="0">ROUNDUP(4 + B3, 4)</f>
        <v>4.5</v>
      </c>
      <c r="D3" s="2">
        <f t="shared" ref="D3:D8" si="1" xml:space="preserve"> ROUNDUP((-1 + 3*(C3^2))/((-1)*C3), 4)</f>
        <v>-13.277799999999999</v>
      </c>
      <c r="E3" s="2">
        <f t="shared" ref="E3:E9" si="2">ROUNDUP(4 - B3, 4)</f>
        <v>3.5</v>
      </c>
      <c r="F3" s="2">
        <f t="shared" ref="F3:F9" si="3" xml:space="preserve"> ROUNDUP((-1 + 3*(E3^2))/((-1)*E3), 4)</f>
        <v>-10.2143</v>
      </c>
      <c r="G3" s="2">
        <f t="shared" ref="G3:G9" si="4" xml:space="preserve"> ROUNDUP((D3 - F3)/(2*B3), 4)</f>
        <v>-3.0634999999999999</v>
      </c>
      <c r="H3" s="2">
        <f>ABS( ROUNDUP((G2 - G3)/G3, 4))</f>
        <v>1.1000000000000001E-3</v>
      </c>
      <c r="I3" s="1"/>
      <c r="J3" s="1"/>
      <c r="K3" s="1"/>
    </row>
    <row r="4" spans="1:11" ht="15.6" x14ac:dyDescent="0.3">
      <c r="A4" s="6">
        <v>3</v>
      </c>
      <c r="B4" s="2">
        <f xml:space="preserve"> ROUNDUP(B3/2, 4)</f>
        <v>0.25</v>
      </c>
      <c r="C4" s="2">
        <f t="shared" si="0"/>
        <v>4.25</v>
      </c>
      <c r="D4" s="2">
        <f t="shared" si="1"/>
        <v>-12.514799999999999</v>
      </c>
      <c r="E4" s="2">
        <f t="shared" si="2"/>
        <v>3.75</v>
      </c>
      <c r="F4" s="2">
        <f t="shared" si="3"/>
        <v>-10.9834</v>
      </c>
      <c r="G4" s="2">
        <f t="shared" si="4"/>
        <v>-3.0628000000000002</v>
      </c>
      <c r="H4" s="4">
        <f t="shared" ref="H4:H9" si="5">ABS( ROUNDUP((G3 - G4)/G4, 4))</f>
        <v>3.0000000000000003E-4</v>
      </c>
      <c r="I4" s="1"/>
      <c r="J4" s="1"/>
      <c r="K4" s="1"/>
    </row>
    <row r="5" spans="1:11" ht="15.6" x14ac:dyDescent="0.3">
      <c r="A5" s="3">
        <v>4</v>
      </c>
      <c r="B5" s="2">
        <f t="shared" ref="B5:B9" si="6" xml:space="preserve"> ROUNDUP(B4/2, 4)</f>
        <v>0.125</v>
      </c>
      <c r="C5" s="2">
        <f t="shared" si="0"/>
        <v>4.125</v>
      </c>
      <c r="D5" s="2">
        <f t="shared" si="1"/>
        <v>-12.1326</v>
      </c>
      <c r="E5" s="2">
        <f t="shared" si="2"/>
        <v>3.875</v>
      </c>
      <c r="F5" s="2">
        <f t="shared" si="3"/>
        <v>-11.366999999999999</v>
      </c>
      <c r="G5" s="2">
        <f t="shared" si="4"/>
        <v>-3.0623999999999998</v>
      </c>
      <c r="H5" s="2">
        <f t="shared" si="5"/>
        <v>2.0000000000000001E-4</v>
      </c>
      <c r="I5" s="1"/>
      <c r="J5" s="1"/>
      <c r="K5" s="1"/>
    </row>
    <row r="6" spans="1:11" ht="15.6" x14ac:dyDescent="0.3">
      <c r="A6" s="3">
        <v>5</v>
      </c>
      <c r="B6" s="2">
        <f t="shared" si="6"/>
        <v>6.25E-2</v>
      </c>
      <c r="C6" s="2">
        <f t="shared" si="0"/>
        <v>4.0625</v>
      </c>
      <c r="D6" s="2">
        <f t="shared" si="1"/>
        <v>-11.9414</v>
      </c>
      <c r="E6" s="2">
        <f t="shared" si="2"/>
        <v>3.9375</v>
      </c>
      <c r="F6" s="2">
        <f t="shared" si="3"/>
        <v>-11.5586</v>
      </c>
      <c r="G6" s="2">
        <f t="shared" si="4"/>
        <v>-3.0623999999999998</v>
      </c>
      <c r="H6" s="2">
        <f t="shared" si="5"/>
        <v>0</v>
      </c>
      <c r="I6" s="1"/>
      <c r="J6" s="1"/>
      <c r="K6" s="1"/>
    </row>
    <row r="7" spans="1:11" ht="15.6" x14ac:dyDescent="0.3">
      <c r="A7" s="3">
        <v>6</v>
      </c>
      <c r="B7" s="2">
        <f t="shared" si="6"/>
        <v>3.1300000000000001E-2</v>
      </c>
      <c r="C7" s="2">
        <f t="shared" si="0"/>
        <v>4.0312999999999999</v>
      </c>
      <c r="D7" s="2">
        <f t="shared" si="1"/>
        <v>-11.8459</v>
      </c>
      <c r="E7" s="2">
        <f t="shared" si="2"/>
        <v>3.9687000000000001</v>
      </c>
      <c r="F7" s="2">
        <f t="shared" si="3"/>
        <v>-11.654199999999999</v>
      </c>
      <c r="G7" s="2">
        <f t="shared" si="4"/>
        <v>-3.0624000000000002</v>
      </c>
      <c r="H7" s="2">
        <f t="shared" si="5"/>
        <v>1E-4</v>
      </c>
      <c r="I7" s="1"/>
      <c r="J7" s="1"/>
      <c r="K7" s="1"/>
    </row>
    <row r="8" spans="1:11" ht="15.6" x14ac:dyDescent="0.3">
      <c r="A8" s="3">
        <v>7</v>
      </c>
      <c r="B8" s="2">
        <f t="shared" si="6"/>
        <v>1.5699999999999999E-2</v>
      </c>
      <c r="C8" s="2">
        <f t="shared" si="0"/>
        <v>4.0156999999999998</v>
      </c>
      <c r="D8" s="2">
        <f t="shared" si="1"/>
        <v>-11.7981</v>
      </c>
      <c r="E8" s="2">
        <f t="shared" si="2"/>
        <v>3.9843000000000002</v>
      </c>
      <c r="F8" s="2">
        <f t="shared" si="3"/>
        <v>-11.702</v>
      </c>
      <c r="G8" s="2">
        <f t="shared" si="4"/>
        <v>-3.0606000000000004</v>
      </c>
      <c r="H8" s="2">
        <f t="shared" si="5"/>
        <v>6.0000000000000006E-4</v>
      </c>
      <c r="I8" s="1"/>
      <c r="J8" s="1"/>
      <c r="K8" s="1"/>
    </row>
    <row r="9" spans="1:11" ht="15.6" x14ac:dyDescent="0.3">
      <c r="A9" s="3">
        <v>8</v>
      </c>
      <c r="B9" s="2">
        <f t="shared" si="6"/>
        <v>7.899999999999999E-3</v>
      </c>
      <c r="C9" s="2">
        <f t="shared" si="0"/>
        <v>4.0079000000000002</v>
      </c>
      <c r="D9" s="2">
        <f xml:space="preserve"> ROUNDUP((-1 + 3*(C9^2))/((-1)*C9), 4)</f>
        <v>-11.7742</v>
      </c>
      <c r="E9" s="2">
        <f t="shared" si="2"/>
        <v>3.9921000000000002</v>
      </c>
      <c r="F9" s="2">
        <f t="shared" si="3"/>
        <v>-11.725899999999999</v>
      </c>
      <c r="G9" s="2">
        <f t="shared" si="4"/>
        <v>-3.0570000000000004</v>
      </c>
      <c r="H9" s="2">
        <f t="shared" si="5"/>
        <v>1.2000000000000001E-3</v>
      </c>
      <c r="I9" s="1"/>
      <c r="J9" s="1"/>
      <c r="K9" s="1"/>
    </row>
    <row r="10" spans="1:11" ht="15.6" x14ac:dyDescent="0.3">
      <c r="A10" s="1"/>
      <c r="B10" s="2"/>
      <c r="C10" s="2"/>
      <c r="D10" s="2"/>
      <c r="E10" s="2"/>
      <c r="F10" s="2"/>
      <c r="G10" s="2"/>
      <c r="H10" s="2"/>
      <c r="I10" s="1"/>
      <c r="J10" s="1"/>
      <c r="K10" s="1"/>
    </row>
    <row r="11" spans="1:11" ht="15.6" x14ac:dyDescent="0.3">
      <c r="A11" s="1" t="s">
        <v>16</v>
      </c>
      <c r="B11" s="2">
        <f>ROUNDUP(1^3 + 3* (1^3), 4)</f>
        <v>4</v>
      </c>
      <c r="C11" s="2"/>
      <c r="D11" s="2"/>
      <c r="E11" s="2"/>
      <c r="F11" s="2"/>
      <c r="G11" s="2"/>
      <c r="H11" s="2"/>
      <c r="I11" s="1"/>
      <c r="J11" s="1"/>
      <c r="K11" s="1"/>
    </row>
    <row r="12" spans="1:11" ht="15.6" x14ac:dyDescent="0.3">
      <c r="A12" s="1" t="s">
        <v>17</v>
      </c>
      <c r="B12" s="2">
        <f>10^-3</f>
        <v>1E-3</v>
      </c>
      <c r="C12" s="2"/>
      <c r="D12" s="2"/>
      <c r="E12" s="2"/>
      <c r="F12" s="2"/>
      <c r="G12" s="2"/>
      <c r="H12" s="2"/>
      <c r="I12" s="1"/>
      <c r="J12" s="1"/>
      <c r="K12" s="1"/>
    </row>
    <row r="13" spans="1:11" ht="15.6" x14ac:dyDescent="0.3">
      <c r="A13" s="1"/>
      <c r="B13" s="2"/>
      <c r="C13" s="2"/>
      <c r="D13" s="2"/>
      <c r="E13" s="2"/>
      <c r="F13" s="2"/>
      <c r="G13" s="2"/>
      <c r="H13" s="2"/>
      <c r="I13" s="1"/>
      <c r="J13" s="1"/>
      <c r="K13" s="1"/>
    </row>
    <row r="14" spans="1:11" ht="15.6" x14ac:dyDescent="0.3">
      <c r="A14" s="1"/>
      <c r="B14" s="2"/>
      <c r="C14" s="2"/>
      <c r="D14" s="2"/>
      <c r="E14" s="2"/>
      <c r="F14" s="2"/>
      <c r="G14" s="2"/>
      <c r="H14" s="2"/>
      <c r="I14" s="1"/>
      <c r="J14" s="1"/>
      <c r="K14" s="1"/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9" sqref="K19"/>
    </sheetView>
  </sheetViews>
  <sheetFormatPr defaultRowHeight="14.4" x14ac:dyDescent="0.3"/>
  <cols>
    <col min="1" max="1" width="10.21875" bestFit="1" customWidth="1"/>
    <col min="2" max="2" width="10.33203125" bestFit="1" customWidth="1"/>
    <col min="3" max="5" width="9.77734375" bestFit="1" customWidth="1"/>
    <col min="6" max="6" width="13.5546875" bestFit="1" customWidth="1"/>
    <col min="7" max="7" width="19" bestFit="1" customWidth="1"/>
    <col min="8" max="9" width="18.44140625" bestFit="1" customWidth="1"/>
    <col min="10" max="10" width="17.88671875" bestFit="1" customWidth="1"/>
    <col min="11" max="11" width="10.21875" bestFit="1" customWidth="1"/>
    <col min="12" max="12" width="9" bestFit="1" customWidth="1"/>
  </cols>
  <sheetData>
    <row r="1" spans="1:15" ht="15.6" x14ac:dyDescent="0.3">
      <c r="A1" s="1" t="s">
        <v>0</v>
      </c>
      <c r="B1" s="1" t="s">
        <v>25</v>
      </c>
      <c r="C1" s="1" t="s">
        <v>2</v>
      </c>
      <c r="D1" s="1" t="s">
        <v>4</v>
      </c>
      <c r="E1" s="1" t="s">
        <v>20</v>
      </c>
      <c r="F1" s="1" t="s">
        <v>22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8" t="s">
        <v>7</v>
      </c>
      <c r="M1" s="1"/>
      <c r="N1" s="1"/>
      <c r="O1" s="1"/>
    </row>
    <row r="2" spans="1:15" ht="15.6" x14ac:dyDescent="0.3">
      <c r="A2" s="3">
        <v>1</v>
      </c>
      <c r="B2" s="2">
        <f xml:space="preserve"> 0.5</f>
        <v>0.5</v>
      </c>
      <c r="C2" s="2">
        <f>-1 + B2</f>
        <v>-0.5</v>
      </c>
      <c r="D2" s="2">
        <f>-1 - B2</f>
        <v>-1.5</v>
      </c>
      <c r="E2" s="2">
        <f>4 + B2</f>
        <v>4.5</v>
      </c>
      <c r="F2" s="2">
        <f>4 - B2</f>
        <v>3.5</v>
      </c>
      <c r="G2" s="2">
        <f>(C2 + 3*(E2^2))/(C2*E2)</f>
        <v>-26.777777777777779</v>
      </c>
      <c r="H2" s="2">
        <f>(C2 + 3*(F2^2))/(C2*F2)</f>
        <v>-20.714285714285715</v>
      </c>
      <c r="I2" s="2">
        <f>(D2 + 3*(E2^2))/(D2*E2)</f>
        <v>-8.7777777777777786</v>
      </c>
      <c r="J2" s="2">
        <f>(D2 + 3*(F2^2))/(D2*F2)</f>
        <v>-6.7142857142857144</v>
      </c>
      <c r="K2" s="2">
        <f>ROUNDUP((G2 - I2 - H2 + J2)/(4*(B2^2)), 4)</f>
        <v>-4</v>
      </c>
      <c r="L2" s="5" t="s">
        <v>18</v>
      </c>
      <c r="M2" s="1"/>
      <c r="N2" s="1"/>
      <c r="O2" s="1"/>
    </row>
    <row r="3" spans="1:15" ht="15.6" x14ac:dyDescent="0.3">
      <c r="A3" s="3">
        <v>2</v>
      </c>
      <c r="B3" s="2">
        <f xml:space="preserve"> B2/2</f>
        <v>0.25</v>
      </c>
      <c r="C3" s="2">
        <f t="shared" ref="C3:C7" si="0">-1 + B3</f>
        <v>-0.75</v>
      </c>
      <c r="D3" s="2">
        <f t="shared" ref="D3:D7" si="1">-1 - B3</f>
        <v>-1.25</v>
      </c>
      <c r="E3" s="2">
        <f t="shared" ref="E3:E7" si="2">4 + B3</f>
        <v>4.25</v>
      </c>
      <c r="F3" s="2">
        <f t="shared" ref="F3:F7" si="3">4 - B3</f>
        <v>3.75</v>
      </c>
      <c r="G3" s="2">
        <f t="shared" ref="G3:G7" si="4">(C3 + 3*(E3^2))/(C3*E3)</f>
        <v>-16.764705882352942</v>
      </c>
      <c r="H3" s="2">
        <f t="shared" ref="H3:H7" si="5">(C3 + 3*(F3^2))/(C3*F3)</f>
        <v>-14.733333333333333</v>
      </c>
      <c r="I3" s="2">
        <f t="shared" ref="I3:I7" si="6">(D3 + 3*(E3^2))/(D3*E3)</f>
        <v>-9.9647058823529413</v>
      </c>
      <c r="J3" s="2">
        <f t="shared" ref="J3:J7" si="7">(D3 + 3*(F3^2))/(D3*F3)</f>
        <v>-8.7333333333333325</v>
      </c>
      <c r="K3" s="2">
        <f t="shared" ref="K3:K6" si="8">ROUNDUP((G3 - I3 - H3 + J3)/(4*(B3^2)), 4)</f>
        <v>-3.2</v>
      </c>
      <c r="L3" s="7">
        <f>ABS(ROUNDUP((K3 - K2)/K3, 4))</f>
        <v>0.25</v>
      </c>
      <c r="M3" s="1"/>
      <c r="N3" s="1"/>
      <c r="O3" s="1"/>
    </row>
    <row r="4" spans="1:15" ht="15.6" x14ac:dyDescent="0.3">
      <c r="A4" s="3">
        <v>3</v>
      </c>
      <c r="B4" s="2">
        <f t="shared" ref="B4:B7" si="9" xml:space="preserve"> B3/2</f>
        <v>0.125</v>
      </c>
      <c r="C4" s="2">
        <f t="shared" si="0"/>
        <v>-0.875</v>
      </c>
      <c r="D4" s="2">
        <f t="shared" si="1"/>
        <v>-1.125</v>
      </c>
      <c r="E4" s="2">
        <f t="shared" si="2"/>
        <v>4.125</v>
      </c>
      <c r="F4" s="2">
        <f t="shared" si="3"/>
        <v>3.875</v>
      </c>
      <c r="G4" s="2">
        <f t="shared" si="4"/>
        <v>-13.9004329004329</v>
      </c>
      <c r="H4" s="2">
        <f t="shared" si="5"/>
        <v>-13.027649769585253</v>
      </c>
      <c r="I4" s="2">
        <f t="shared" si="6"/>
        <v>-10.757575757575758</v>
      </c>
      <c r="J4" s="2">
        <f t="shared" si="7"/>
        <v>-10.075268817204302</v>
      </c>
      <c r="K4" s="2">
        <f t="shared" si="8"/>
        <v>-3.0477000000000003</v>
      </c>
      <c r="L4" s="7">
        <f t="shared" ref="L4:L6" si="10">ABS(ROUNDUP((K4 - K3)/K4, 4))</f>
        <v>0.05</v>
      </c>
      <c r="M4" s="1"/>
      <c r="N4" s="1"/>
      <c r="O4" s="1"/>
    </row>
    <row r="5" spans="1:15" ht="15.6" x14ac:dyDescent="0.3">
      <c r="A5" s="3">
        <v>4</v>
      </c>
      <c r="B5" s="2">
        <f t="shared" si="9"/>
        <v>6.25E-2</v>
      </c>
      <c r="C5" s="2">
        <f t="shared" si="0"/>
        <v>-0.9375</v>
      </c>
      <c r="D5" s="2">
        <f t="shared" si="1"/>
        <v>-1.0625</v>
      </c>
      <c r="E5" s="2">
        <f t="shared" si="2"/>
        <v>4.0625</v>
      </c>
      <c r="F5" s="2">
        <f t="shared" si="3"/>
        <v>3.9375</v>
      </c>
      <c r="G5" s="2">
        <f t="shared" si="4"/>
        <v>-12.753846153846155</v>
      </c>
      <c r="H5" s="2">
        <f t="shared" si="5"/>
        <v>-12.346031746031747</v>
      </c>
      <c r="I5" s="2">
        <f t="shared" si="6"/>
        <v>-11.224434389140271</v>
      </c>
      <c r="J5" s="2">
        <f t="shared" si="7"/>
        <v>-10.863678804855276</v>
      </c>
      <c r="K5" s="2">
        <f t="shared" si="8"/>
        <v>-3.0118</v>
      </c>
      <c r="L5" s="7">
        <f t="shared" si="10"/>
        <v>1.2E-2</v>
      </c>
      <c r="M5" s="1"/>
      <c r="N5" s="1"/>
      <c r="O5" s="1"/>
    </row>
    <row r="6" spans="1:15" ht="15.6" x14ac:dyDescent="0.3">
      <c r="A6" s="3">
        <v>5</v>
      </c>
      <c r="B6" s="2">
        <f t="shared" si="9"/>
        <v>3.125E-2</v>
      </c>
      <c r="C6" s="2">
        <f t="shared" si="0"/>
        <v>-0.96875</v>
      </c>
      <c r="D6" s="2">
        <f t="shared" si="1"/>
        <v>-1.03125</v>
      </c>
      <c r="E6" s="2">
        <f t="shared" si="2"/>
        <v>4.03125</v>
      </c>
      <c r="F6" s="2">
        <f t="shared" si="3"/>
        <v>3.96875</v>
      </c>
      <c r="G6" s="2">
        <f t="shared" si="4"/>
        <v>-12.23580895223806</v>
      </c>
      <c r="H6" s="2">
        <f t="shared" si="5"/>
        <v>-12.038354076708153</v>
      </c>
      <c r="I6" s="2">
        <f t="shared" si="6"/>
        <v>-11.479210711768852</v>
      </c>
      <c r="J6" s="2">
        <f t="shared" si="7"/>
        <v>-11.293486041517538</v>
      </c>
      <c r="K6" s="2">
        <f t="shared" si="8"/>
        <v>-3.0030000000000001</v>
      </c>
      <c r="L6" s="7">
        <f t="shared" si="10"/>
        <v>2.9999999999999996E-3</v>
      </c>
      <c r="M6" s="1"/>
      <c r="N6" s="1"/>
      <c r="O6" s="1"/>
    </row>
    <row r="7" spans="1:15" ht="15.6" x14ac:dyDescent="0.3">
      <c r="A7" s="6">
        <v>6</v>
      </c>
      <c r="B7" s="2">
        <f t="shared" si="9"/>
        <v>1.5625E-2</v>
      </c>
      <c r="C7" s="2">
        <f t="shared" si="0"/>
        <v>-0.984375</v>
      </c>
      <c r="D7" s="2">
        <f t="shared" si="1"/>
        <v>-1.015625</v>
      </c>
      <c r="E7" s="2">
        <f t="shared" si="2"/>
        <v>4.015625</v>
      </c>
      <c r="F7" s="2">
        <f t="shared" si="3"/>
        <v>3.984375</v>
      </c>
      <c r="G7" s="2">
        <f t="shared" si="4"/>
        <v>-11.989068000741153</v>
      </c>
      <c r="H7" s="2">
        <f t="shared" si="5"/>
        <v>-11.89187675070028</v>
      </c>
      <c r="I7" s="2">
        <f t="shared" si="6"/>
        <v>-11.612511224184376</v>
      </c>
      <c r="J7" s="2">
        <f t="shared" si="7"/>
        <v>-11.518250377073906</v>
      </c>
      <c r="K7" s="2">
        <f>ROUNDUP((G7 - I7 - H7 + J7)/(4*(B7^2)), 4)</f>
        <v>-3.0008000000000004</v>
      </c>
      <c r="L7" s="11">
        <f>ABS(ROUNDUP((K7 - K6)/K7, 4))</f>
        <v>8.0000000000000004E-4</v>
      </c>
      <c r="M7" s="1"/>
      <c r="N7" s="1"/>
      <c r="O7" s="1"/>
    </row>
    <row r="8" spans="1:15" ht="15.6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1"/>
      <c r="L8" s="1"/>
      <c r="M8" s="1"/>
      <c r="N8" s="1"/>
      <c r="O8" s="1"/>
    </row>
    <row r="9" spans="1:15" ht="15.6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</row>
    <row r="10" spans="1:15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3" spans="1:15" ht="15.6" x14ac:dyDescent="0.3">
      <c r="M13" s="1"/>
    </row>
    <row r="14" spans="1:15" ht="15.6" x14ac:dyDescent="0.3">
      <c r="M14" s="1"/>
    </row>
    <row r="15" spans="1:15" ht="15.6" x14ac:dyDescent="0.3">
      <c r="B15" s="1" t="s">
        <v>16</v>
      </c>
      <c r="C15" s="2">
        <f>ROUNDUP(1^3 + 3* (1^3), 4)</f>
        <v>4</v>
      </c>
      <c r="M15" s="1"/>
    </row>
    <row r="16" spans="1:15" ht="15.6" x14ac:dyDescent="0.3">
      <c r="B16" s="1" t="s">
        <v>17</v>
      </c>
      <c r="C16" s="2">
        <f>10^-3</f>
        <v>1E-3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F25" sqref="F25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9.44140625" bestFit="1" customWidth="1"/>
    <col min="4" max="4" width="14.109375" bestFit="1" customWidth="1"/>
    <col min="5" max="5" width="9.77734375" bestFit="1" customWidth="1"/>
    <col min="6" max="6" width="13.5546875" bestFit="1" customWidth="1"/>
    <col min="7" max="7" width="19" bestFit="1" customWidth="1"/>
    <col min="8" max="9" width="18.44140625" bestFit="1" customWidth="1"/>
    <col min="10" max="10" width="17.88671875" bestFit="1" customWidth="1"/>
    <col min="11" max="11" width="10.21875" bestFit="1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37</v>
      </c>
      <c r="E1" s="1" t="s">
        <v>4</v>
      </c>
      <c r="F1" s="1" t="s">
        <v>38</v>
      </c>
      <c r="G1" s="1" t="s">
        <v>39</v>
      </c>
      <c r="H1" s="1" t="s">
        <v>7</v>
      </c>
      <c r="I1" s="1"/>
      <c r="J1" s="1" t="s">
        <v>16</v>
      </c>
      <c r="K1" s="2">
        <f>ROUNDUP(1^3 + 3* (1^3), 4)</f>
        <v>4</v>
      </c>
    </row>
    <row r="2" spans="1:11" ht="15.6" x14ac:dyDescent="0.3">
      <c r="A2" s="3">
        <v>1</v>
      </c>
      <c r="B2" s="2">
        <f xml:space="preserve"> ROUNDUP(1, 4)</f>
        <v>1</v>
      </c>
      <c r="C2" s="2">
        <f>ROUNDUP(1 + B2, 4)</f>
        <v>2</v>
      </c>
      <c r="D2" s="2">
        <f xml:space="preserve"> ROUNDUP(3*C2 + 2*C2*7 + 7^2, 4)</f>
        <v>83</v>
      </c>
      <c r="E2" s="2">
        <f>ROUNDUP(1 - B2, 4)</f>
        <v>0</v>
      </c>
      <c r="F2" s="2">
        <f xml:space="preserve"> ROUNDUP(3*E2 + 2*E2*7 + 7^2, 4)</f>
        <v>49</v>
      </c>
      <c r="G2" s="2">
        <f xml:space="preserve"> ROUNDUP((D2 - F2)/(2*B2), 4)</f>
        <v>17</v>
      </c>
      <c r="H2" s="5" t="s">
        <v>18</v>
      </c>
      <c r="I2" s="1"/>
      <c r="J2" s="1" t="s">
        <v>17</v>
      </c>
      <c r="K2" s="2">
        <f>10^-3</f>
        <v>1E-3</v>
      </c>
    </row>
    <row r="3" spans="1:11" ht="15.6" x14ac:dyDescent="0.3">
      <c r="A3" s="3">
        <v>2</v>
      </c>
      <c r="B3" s="2">
        <f xml:space="preserve"> ROUNDUP(B2/2, 4)</f>
        <v>0.5</v>
      </c>
      <c r="C3" s="2">
        <f>ROUNDUP(1 + B3, 4)</f>
        <v>1.5</v>
      </c>
      <c r="D3" s="2">
        <f xml:space="preserve"> ROUNDUP(3*C3 + 2*C3*7 + 7^2, 4)</f>
        <v>74.5</v>
      </c>
      <c r="E3" s="2">
        <f>ROUNDUP(1 - B3, 4)</f>
        <v>0.5</v>
      </c>
      <c r="F3" s="2">
        <f xml:space="preserve"> ROUNDUP(3*E3 + 2*E3*7 + 7^2, 4)</f>
        <v>57.5</v>
      </c>
      <c r="G3" s="2">
        <f t="shared" ref="G3" si="0" xml:space="preserve"> ROUNDUP((D3 - F3)/(2*B3), 4)</f>
        <v>17</v>
      </c>
      <c r="H3" s="2">
        <f>ABS( ROUNDUP((G2 - G3)/G3, 4))</f>
        <v>0</v>
      </c>
      <c r="I3" s="1"/>
      <c r="J3" s="1"/>
      <c r="K3" s="1"/>
    </row>
    <row r="4" spans="1:11" ht="15.6" x14ac:dyDescent="0.3">
      <c r="A4" s="3"/>
      <c r="B4" s="2"/>
      <c r="C4" s="2"/>
      <c r="D4" s="2"/>
      <c r="E4" s="2"/>
      <c r="F4" s="2"/>
      <c r="G4" s="2"/>
      <c r="H4" s="2"/>
      <c r="I4" s="1"/>
      <c r="J4" s="1"/>
      <c r="K4" s="1"/>
    </row>
    <row r="5" spans="1:11" ht="15.6" x14ac:dyDescent="0.3">
      <c r="A5" s="3"/>
      <c r="B5" s="2"/>
      <c r="C5" s="2"/>
      <c r="D5" s="2"/>
      <c r="E5" s="2"/>
      <c r="F5" s="2"/>
      <c r="G5" s="2"/>
      <c r="H5" s="2"/>
      <c r="I5" s="1"/>
      <c r="J5" s="1"/>
      <c r="K5" s="1"/>
    </row>
    <row r="6" spans="1:11" ht="15.6" x14ac:dyDescent="0.3">
      <c r="A6" s="1" t="s">
        <v>0</v>
      </c>
      <c r="B6" s="1" t="s">
        <v>10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40</v>
      </c>
      <c r="H6" s="1" t="s">
        <v>7</v>
      </c>
      <c r="I6" s="1"/>
      <c r="J6" s="1"/>
      <c r="K6" s="1"/>
    </row>
    <row r="7" spans="1:11" ht="15.6" x14ac:dyDescent="0.3">
      <c r="A7" s="3">
        <v>1</v>
      </c>
      <c r="B7" s="2">
        <f xml:space="preserve"> ROUNDUP(1, 4)</f>
        <v>1</v>
      </c>
      <c r="C7" s="2">
        <f>ROUNDUP(7 + B7, 4)</f>
        <v>8</v>
      </c>
      <c r="D7" s="2">
        <f xml:space="preserve"> ROUNDUP(3*1 + 2*1*C7 + C7^2, 4)</f>
        <v>83</v>
      </c>
      <c r="E7" s="2">
        <f>ROUNDUP(7 - B7, 4)</f>
        <v>6</v>
      </c>
      <c r="F7" s="2">
        <f xml:space="preserve"> ROUNDUP(3*1 + 2*1*E7 + E7^2, 4)</f>
        <v>51</v>
      </c>
      <c r="G7" s="2">
        <f xml:space="preserve"> ROUNDUP((D7 - F7)/(2*B7), 4)</f>
        <v>16</v>
      </c>
      <c r="H7" s="5" t="s">
        <v>18</v>
      </c>
      <c r="I7" s="1"/>
      <c r="J7" s="1"/>
      <c r="K7" s="1"/>
    </row>
    <row r="8" spans="1:11" ht="15.6" x14ac:dyDescent="0.3">
      <c r="A8" s="3">
        <v>2</v>
      </c>
      <c r="B8" s="2">
        <f xml:space="preserve"> ROUNDUP(B7/2, 4)</f>
        <v>0.5</v>
      </c>
      <c r="C8" s="2">
        <f>ROUNDUP(7 + B8, 4)</f>
        <v>7.5</v>
      </c>
      <c r="D8" s="2">
        <f xml:space="preserve"> ROUNDUP(3*1 + 2*1*C8 + C8^2, 4)</f>
        <v>74.25</v>
      </c>
      <c r="E8" s="2">
        <f>ROUNDUP(7 - B8, 4)</f>
        <v>6.5</v>
      </c>
      <c r="F8" s="2">
        <f xml:space="preserve"> ROUNDUP(3*1 + 2*1*E8 + E8^2, 4)</f>
        <v>58.25</v>
      </c>
      <c r="G8" s="2">
        <f t="shared" ref="G8" si="1" xml:space="preserve"> ROUNDUP((D8 - F8)/(2*B8), 4)</f>
        <v>16</v>
      </c>
      <c r="H8" s="2">
        <f>ABS( ROUNDUP((G7 - G8)/G8, 4))</f>
        <v>0</v>
      </c>
      <c r="I8" s="1"/>
      <c r="J8" s="1"/>
      <c r="K8" s="1"/>
    </row>
    <row r="9" spans="1:11" ht="15.6" x14ac:dyDescent="0.3">
      <c r="A9" s="3"/>
      <c r="B9" s="2"/>
      <c r="C9" s="2"/>
      <c r="D9" s="2"/>
      <c r="E9" s="2"/>
      <c r="F9" s="2"/>
      <c r="G9" s="2"/>
      <c r="H9" s="2"/>
      <c r="I9" s="1"/>
      <c r="J9" s="1"/>
      <c r="K9" s="1"/>
    </row>
    <row r="10" spans="1:11" ht="15.6" x14ac:dyDescent="0.3">
      <c r="A10" s="10" t="s">
        <v>41</v>
      </c>
      <c r="B10" s="2"/>
      <c r="C10" s="2" t="s">
        <v>45</v>
      </c>
      <c r="D10" s="2">
        <f>ROUNDUP(3*1 + 2*1*7 + 7^2, 4)</f>
        <v>66</v>
      </c>
      <c r="E10" s="2"/>
      <c r="F10" s="2"/>
      <c r="G10" s="2"/>
      <c r="H10" s="2"/>
      <c r="I10" s="1"/>
      <c r="J10" s="1"/>
      <c r="K10" s="1"/>
    </row>
    <row r="11" spans="1:11" ht="15.6" x14ac:dyDescent="0.3">
      <c r="A11" s="1"/>
      <c r="B11" s="2"/>
      <c r="C11" s="2"/>
      <c r="D11" s="2"/>
      <c r="E11" s="2"/>
      <c r="F11" s="2"/>
      <c r="G11" s="2"/>
      <c r="H11" s="2"/>
      <c r="I11" s="1"/>
      <c r="J11" s="1"/>
      <c r="K11" s="1"/>
    </row>
    <row r="12" spans="1:11" ht="15.6" x14ac:dyDescent="0.3">
      <c r="A12" s="1" t="s">
        <v>0</v>
      </c>
      <c r="B12" s="1" t="s">
        <v>1</v>
      </c>
      <c r="C12" s="1" t="s">
        <v>8</v>
      </c>
      <c r="D12" s="1" t="s">
        <v>42</v>
      </c>
      <c r="E12" s="1" t="s">
        <v>9</v>
      </c>
      <c r="F12" s="1" t="s">
        <v>43</v>
      </c>
      <c r="G12" s="1" t="s">
        <v>44</v>
      </c>
      <c r="H12" s="1" t="s">
        <v>7</v>
      </c>
      <c r="I12" s="1"/>
      <c r="J12" s="1"/>
      <c r="K12" s="1"/>
    </row>
    <row r="13" spans="1:11" ht="15.6" x14ac:dyDescent="0.3">
      <c r="A13" s="3">
        <v>1</v>
      </c>
      <c r="B13" s="2">
        <f xml:space="preserve"> ROUNDUP(1, 4)</f>
        <v>1</v>
      </c>
      <c r="C13" s="2">
        <f>ROUNDUP(1 + 2*B13, 4)</f>
        <v>3</v>
      </c>
      <c r="D13" s="2">
        <f xml:space="preserve"> ROUNDUP(3*C13 + 2*C13*7 + 7^2, 4)</f>
        <v>100</v>
      </c>
      <c r="E13" s="2">
        <f>ROUNDUP(1 - 2*B13, 4)</f>
        <v>-1</v>
      </c>
      <c r="F13" s="2">
        <f xml:space="preserve"> ROUNDUP(3*E13 + 2*E13*7 + 7^2, 4)</f>
        <v>32</v>
      </c>
      <c r="G13" s="2">
        <f xml:space="preserve"> ROUNDUP((D13 - 2*D$10 + F13)/(2*B13)^2, 4)</f>
        <v>0</v>
      </c>
      <c r="H13" s="5" t="s">
        <v>18</v>
      </c>
      <c r="I13" s="1"/>
      <c r="J13" s="1"/>
      <c r="K13" s="1"/>
    </row>
    <row r="14" spans="1:11" ht="15.6" x14ac:dyDescent="0.3">
      <c r="A14" s="3">
        <v>2</v>
      </c>
      <c r="B14" s="2">
        <f xml:space="preserve"> ROUNDUP(B13/2, 4)</f>
        <v>0.5</v>
      </c>
      <c r="C14" s="2">
        <f>ROUNDUP(1 + 2*B14, 4)</f>
        <v>2</v>
      </c>
      <c r="D14" s="2">
        <f xml:space="preserve"> ROUNDUP(3*C14 + 2*C14*7 + 7^2, 4)</f>
        <v>83</v>
      </c>
      <c r="E14" s="2">
        <f>ROUNDUP(1 - 2*B14, 4)</f>
        <v>0</v>
      </c>
      <c r="F14" s="2">
        <f xml:space="preserve"> ROUNDUP(3*E14 + 2*E14*7 + 7^2, 4)</f>
        <v>49</v>
      </c>
      <c r="G14" s="2">
        <f xml:space="preserve"> ROUNDUP((D14 - 2*D$10 + F14)/(2*B14)^2, 4)</f>
        <v>0</v>
      </c>
      <c r="H14" s="2">
        <f>ABS( ROUNDUP((G13 - G14)/1, 4))</f>
        <v>0</v>
      </c>
    </row>
    <row r="15" spans="1:11" x14ac:dyDescent="0.3">
      <c r="B15" s="9"/>
      <c r="C15" s="9"/>
      <c r="D15" s="9"/>
      <c r="E15" s="9"/>
      <c r="F15" s="9"/>
      <c r="G15" s="9"/>
      <c r="H15" s="9"/>
    </row>
    <row r="16" spans="1:11" ht="15.6" x14ac:dyDescent="0.3">
      <c r="A16" s="1" t="s">
        <v>0</v>
      </c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46</v>
      </c>
      <c r="H16" s="1" t="s">
        <v>7</v>
      </c>
    </row>
    <row r="17" spans="1:12" ht="15.6" x14ac:dyDescent="0.3">
      <c r="A17" s="3">
        <v>1</v>
      </c>
      <c r="B17" s="2">
        <f xml:space="preserve"> ROUNDUP(1, 4)</f>
        <v>1</v>
      </c>
      <c r="C17" s="2">
        <f>ROUNDUP(7 + 2*B17, 4)</f>
        <v>9</v>
      </c>
      <c r="D17" s="2">
        <f xml:space="preserve"> ROUNDUP(3*1 + 2*1*C17 + C17^2, 4)</f>
        <v>102</v>
      </c>
      <c r="E17" s="2">
        <f>ROUNDUP(7 - 2*B17, 4)</f>
        <v>5</v>
      </c>
      <c r="F17" s="2">
        <f xml:space="preserve"> ROUNDUP(3*1 + 2*1*E17 + E17^2, 4)</f>
        <v>38</v>
      </c>
      <c r="G17" s="2">
        <f xml:space="preserve"> ROUNDUP((D17 - 2*D$10 + F17)/(2*B17)^2, 4)</f>
        <v>2</v>
      </c>
      <c r="H17" s="5" t="s">
        <v>18</v>
      </c>
    </row>
    <row r="18" spans="1:12" ht="15.6" x14ac:dyDescent="0.3">
      <c r="A18" s="3">
        <v>2</v>
      </c>
      <c r="B18" s="2">
        <f xml:space="preserve"> ROUNDUP(B17/2, 4)</f>
        <v>0.5</v>
      </c>
      <c r="C18" s="2">
        <f>ROUNDUP(7 + 2*B18, 4)</f>
        <v>8</v>
      </c>
      <c r="D18" s="2">
        <f xml:space="preserve"> ROUNDUP(3*1 + 2*1*C18 + C18^2, 4)</f>
        <v>83</v>
      </c>
      <c r="E18" s="2">
        <f>ROUNDUP(7 - 2*B18, 4)</f>
        <v>6</v>
      </c>
      <c r="F18" s="2">
        <f xml:space="preserve"> ROUNDUP(3*1 + 2*1*E18 + E18^2, 4)</f>
        <v>51</v>
      </c>
      <c r="G18" s="2">
        <f xml:space="preserve"> ROUNDUP((D18 - 2*D$10 + F18)/(2*B18)^2, 4)</f>
        <v>2</v>
      </c>
      <c r="H18" s="2">
        <f>ABS( ROUNDUP((G17 - G18)/1, 4))</f>
        <v>0</v>
      </c>
    </row>
    <row r="19" spans="1:12" x14ac:dyDescent="0.3">
      <c r="B19" s="9"/>
      <c r="C19" s="9"/>
      <c r="D19" s="9"/>
      <c r="E19" s="9"/>
      <c r="F19" s="9"/>
      <c r="G19" s="9"/>
      <c r="H19" s="9"/>
    </row>
    <row r="20" spans="1:12" ht="15.6" x14ac:dyDescent="0.3">
      <c r="A20" s="1" t="s">
        <v>0</v>
      </c>
      <c r="B20" s="1" t="s">
        <v>25</v>
      </c>
      <c r="C20" s="1" t="s">
        <v>2</v>
      </c>
      <c r="D20" s="1" t="s">
        <v>4</v>
      </c>
      <c r="E20" s="1" t="s">
        <v>20</v>
      </c>
      <c r="F20" s="1" t="s">
        <v>22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8" t="s">
        <v>7</v>
      </c>
    </row>
    <row r="21" spans="1:12" ht="15.6" x14ac:dyDescent="0.3">
      <c r="A21" s="3">
        <v>1</v>
      </c>
      <c r="B21" s="2">
        <f xml:space="preserve"> ROUNDUP(1, 4)</f>
        <v>1</v>
      </c>
      <c r="C21" s="2">
        <f>ROUNDUP(1 + B21, 4)</f>
        <v>2</v>
      </c>
      <c r="D21" s="2">
        <f>ROUNDUP(1 - B21, 4)</f>
        <v>0</v>
      </c>
      <c r="E21" s="2">
        <f>ROUNDUP(7 + B21, 4)</f>
        <v>8</v>
      </c>
      <c r="F21" s="2">
        <f>ROUNDUP(7 - B21, 4)</f>
        <v>6</v>
      </c>
      <c r="G21" s="2">
        <f xml:space="preserve"> ROUNDUP(3*C21 + 2*C21*E21 + E21^2, 4)</f>
        <v>102</v>
      </c>
      <c r="H21" s="2">
        <f xml:space="preserve"> ROUNDUP(3*C21 + 2*C21*F21 + F21^2, 4)</f>
        <v>66</v>
      </c>
      <c r="I21" s="2">
        <f xml:space="preserve"> ROUNDUP(3*D21 + 2*D21*E21 + E21^2, 4)</f>
        <v>64</v>
      </c>
      <c r="J21" s="2">
        <f xml:space="preserve"> ROUNDUP(3*D21 + 2*D21*F21 + F21^2, 4)</f>
        <v>36</v>
      </c>
      <c r="K21" s="2">
        <f>ROUNDUP((G21 - I21 - H21 + J21)/(4*(B21^2)), 4)</f>
        <v>2</v>
      </c>
      <c r="L21" s="5" t="s">
        <v>18</v>
      </c>
    </row>
    <row r="22" spans="1:12" ht="15.6" x14ac:dyDescent="0.3">
      <c r="A22" s="3">
        <v>2</v>
      </c>
      <c r="B22" s="2">
        <f xml:space="preserve"> ROUNDUP(B21/2, 4)</f>
        <v>0.5</v>
      </c>
      <c r="C22" s="2">
        <f>ROUNDUP(1 + B22, 4)</f>
        <v>1.5</v>
      </c>
      <c r="D22" s="2">
        <f>ROUNDUP(1 - B22, 4)</f>
        <v>0.5</v>
      </c>
      <c r="E22" s="2">
        <f>ROUNDUP(7 + B22, 4)</f>
        <v>7.5</v>
      </c>
      <c r="F22" s="2">
        <f>ROUNDUP(7 - B22, 4)</f>
        <v>6.5</v>
      </c>
      <c r="G22" s="2">
        <f xml:space="preserve"> ROUNDUP(3*C22 + 2*C22*E22 + E22^2, 4)</f>
        <v>83.25</v>
      </c>
      <c r="H22" s="2">
        <f xml:space="preserve"> ROUNDUP(3*C22 + 2*C22*F22 + F22^2, 4)</f>
        <v>66.25</v>
      </c>
      <c r="I22" s="2">
        <f xml:space="preserve"> ROUNDUP(3*D22 + 2*D22*E22 + E22^2, 4)</f>
        <v>65.25</v>
      </c>
      <c r="J22" s="2">
        <f xml:space="preserve"> ROUNDUP(3*D22 + 2*D22*F22 + F22^2, 4)</f>
        <v>50.25</v>
      </c>
      <c r="K22" s="2">
        <f t="shared" ref="K22" si="2">ROUNDUP((G22 - I22 - H22 + J22)/(4*(B22^2)), 4)</f>
        <v>2</v>
      </c>
      <c r="L22" s="2">
        <f>ABS(ROUNDUP((K21 - K22)/K22, 4))</f>
        <v>0</v>
      </c>
    </row>
    <row r="23" spans="1:12" x14ac:dyDescent="0.3">
      <c r="B23" s="9"/>
      <c r="C23" s="9"/>
      <c r="D23" s="9"/>
      <c r="E23" s="9"/>
      <c r="F23" s="9"/>
      <c r="G23" s="9"/>
      <c r="H23" s="9"/>
    </row>
    <row r="24" spans="1:12" x14ac:dyDescent="0.3">
      <c r="B24" s="9"/>
      <c r="C24" s="9"/>
      <c r="D24" s="9"/>
      <c r="E24" s="9"/>
      <c r="F24" s="9"/>
      <c r="G24" s="9"/>
      <c r="H24" s="9"/>
    </row>
    <row r="25" spans="1:12" x14ac:dyDescent="0.3">
      <c r="B25" s="9"/>
      <c r="C25" s="9"/>
      <c r="D25" s="9"/>
      <c r="E25" s="9"/>
      <c r="F25" s="9"/>
      <c r="G25" s="9"/>
      <c r="H25" s="9"/>
    </row>
    <row r="26" spans="1:12" x14ac:dyDescent="0.3">
      <c r="B26" s="9"/>
      <c r="C26" s="9"/>
      <c r="D26" s="9"/>
      <c r="E26" s="9"/>
      <c r="F26" s="9"/>
      <c r="G26" s="9"/>
      <c r="H26" s="9"/>
    </row>
    <row r="27" spans="1:12" x14ac:dyDescent="0.3">
      <c r="B27" s="9"/>
      <c r="C27" s="9"/>
      <c r="D27" s="9"/>
      <c r="E27" s="9"/>
      <c r="F27" s="9"/>
      <c r="G27" s="9"/>
      <c r="H27" s="9"/>
    </row>
    <row r="28" spans="1:12" x14ac:dyDescent="0.3">
      <c r="B28" s="9"/>
      <c r="C28" s="9"/>
      <c r="D28" s="9"/>
      <c r="E28" s="9"/>
      <c r="F28" s="9"/>
      <c r="G28" s="9"/>
      <c r="H28" s="9"/>
    </row>
    <row r="29" spans="1:12" x14ac:dyDescent="0.3">
      <c r="B29" s="9"/>
      <c r="C29" s="9"/>
      <c r="D29" s="9"/>
      <c r="E29" s="9"/>
      <c r="F29" s="9"/>
      <c r="G29" s="9"/>
      <c r="H29" s="9"/>
    </row>
    <row r="30" spans="1:12" x14ac:dyDescent="0.3">
      <c r="B30" s="9"/>
      <c r="C30" s="9"/>
      <c r="D30" s="9"/>
      <c r="E30" s="9"/>
      <c r="F30" s="9"/>
      <c r="G30" s="9"/>
      <c r="H30" s="9"/>
    </row>
    <row r="31" spans="1:12" x14ac:dyDescent="0.3">
      <c r="B31" s="9"/>
      <c r="C31" s="9"/>
      <c r="D31" s="9"/>
      <c r="E31" s="9"/>
      <c r="F31" s="9"/>
      <c r="G31" s="9"/>
      <c r="H31" s="9"/>
    </row>
    <row r="32" spans="1:12" x14ac:dyDescent="0.3">
      <c r="B32" s="9"/>
      <c r="C32" s="9"/>
      <c r="D32" s="9"/>
      <c r="E32" s="9"/>
      <c r="F32" s="9"/>
      <c r="G32" s="9"/>
      <c r="H32" s="9"/>
    </row>
    <row r="33" spans="2:8" x14ac:dyDescent="0.3">
      <c r="B33" s="9"/>
      <c r="C33" s="9"/>
      <c r="D33" s="9"/>
      <c r="E33" s="9"/>
      <c r="F33" s="9"/>
      <c r="G33" s="9"/>
      <c r="H33" s="9"/>
    </row>
    <row r="34" spans="2:8" x14ac:dyDescent="0.3">
      <c r="B34" s="9"/>
      <c r="C34" s="9"/>
      <c r="D34" s="9"/>
      <c r="E34" s="9"/>
      <c r="F34" s="9"/>
      <c r="G34" s="9"/>
      <c r="H34" s="9"/>
    </row>
    <row r="35" spans="2:8" x14ac:dyDescent="0.3">
      <c r="B35" s="9"/>
      <c r="C35" s="9"/>
      <c r="D35" s="9"/>
      <c r="E35" s="9"/>
      <c r="F35" s="9"/>
      <c r="G35" s="9"/>
      <c r="H35" s="9"/>
    </row>
    <row r="36" spans="2:8" x14ac:dyDescent="0.3">
      <c r="B36" s="9"/>
      <c r="C36" s="9"/>
      <c r="D36" s="9"/>
      <c r="E36" s="9"/>
      <c r="F36" s="9"/>
      <c r="G36" s="9"/>
      <c r="H36" s="9"/>
    </row>
    <row r="37" spans="2:8" x14ac:dyDescent="0.3">
      <c r="B37" s="9"/>
      <c r="C37" s="9"/>
      <c r="D37" s="9"/>
      <c r="E37" s="9"/>
      <c r="F37" s="9"/>
      <c r="G37" s="9"/>
      <c r="H37" s="9"/>
    </row>
    <row r="38" spans="2:8" x14ac:dyDescent="0.3">
      <c r="B38" s="9"/>
      <c r="C38" s="9"/>
      <c r="D38" s="9"/>
      <c r="E38" s="9"/>
      <c r="F38" s="9"/>
      <c r="G38" s="9"/>
      <c r="H38" s="9"/>
    </row>
    <row r="39" spans="2:8" x14ac:dyDescent="0.3">
      <c r="B39" s="9"/>
      <c r="C39" s="9"/>
      <c r="D39" s="9"/>
      <c r="E39" s="9"/>
      <c r="F39" s="9"/>
      <c r="G39" s="9"/>
      <c r="H39" s="9"/>
    </row>
    <row r="40" spans="2:8" x14ac:dyDescent="0.3">
      <c r="B40" s="9"/>
      <c r="C40" s="9"/>
      <c r="D40" s="9"/>
      <c r="E40" s="9"/>
      <c r="F40" s="9"/>
      <c r="G40" s="9"/>
      <c r="H40" s="9"/>
    </row>
    <row r="41" spans="2:8" x14ac:dyDescent="0.3">
      <c r="B41" s="9"/>
      <c r="C41" s="9"/>
      <c r="D41" s="9"/>
      <c r="E41" s="9"/>
      <c r="F41" s="9"/>
      <c r="G41" s="9"/>
      <c r="H41" s="9"/>
    </row>
    <row r="42" spans="2:8" x14ac:dyDescent="0.3">
      <c r="B42" s="9"/>
      <c r="C42" s="9"/>
      <c r="D42" s="9"/>
      <c r="E42" s="9"/>
      <c r="F42" s="9"/>
      <c r="G42" s="9"/>
      <c r="H42" s="9"/>
    </row>
    <row r="43" spans="2:8" x14ac:dyDescent="0.3">
      <c r="B43" s="9"/>
      <c r="C43" s="9"/>
      <c r="D43" s="9"/>
      <c r="E43" s="9"/>
      <c r="F43" s="9"/>
      <c r="G43" s="9"/>
      <c r="H43" s="9"/>
    </row>
    <row r="44" spans="2:8" x14ac:dyDescent="0.3">
      <c r="B44" s="9"/>
      <c r="C44" s="9"/>
      <c r="D44" s="9"/>
      <c r="E44" s="9"/>
      <c r="F44" s="9"/>
      <c r="G44" s="9"/>
      <c r="H44" s="9"/>
    </row>
    <row r="45" spans="2:8" x14ac:dyDescent="0.3">
      <c r="B45" s="9"/>
      <c r="C45" s="9"/>
      <c r="D45" s="9"/>
      <c r="E45" s="9"/>
      <c r="F45" s="9"/>
      <c r="G45" s="9"/>
      <c r="H45" s="9"/>
    </row>
    <row r="46" spans="2:8" x14ac:dyDescent="0.3">
      <c r="B46" s="9"/>
      <c r="C46" s="9"/>
      <c r="D46" s="9"/>
      <c r="E46" s="9"/>
      <c r="F46" s="9"/>
      <c r="G46" s="9"/>
      <c r="H46" s="9"/>
    </row>
    <row r="47" spans="2:8" x14ac:dyDescent="0.3">
      <c r="B47" s="9"/>
      <c r="C47" s="9"/>
      <c r="D47" s="9"/>
      <c r="E47" s="9"/>
      <c r="F47" s="9"/>
      <c r="G47" s="9"/>
      <c r="H47" s="9"/>
    </row>
    <row r="48" spans="2:8" x14ac:dyDescent="0.3">
      <c r="B48" s="9"/>
      <c r="C48" s="9"/>
      <c r="D48" s="9"/>
      <c r="E48" s="9"/>
      <c r="F48" s="9"/>
      <c r="G48" s="9"/>
      <c r="H48" s="9"/>
    </row>
    <row r="49" spans="2:8" x14ac:dyDescent="0.3">
      <c r="B49" s="9"/>
      <c r="C49" s="9"/>
      <c r="D49" s="9"/>
      <c r="E49" s="9"/>
      <c r="F49" s="9"/>
      <c r="G49" s="9"/>
      <c r="H49" s="9"/>
    </row>
    <row r="50" spans="2:8" x14ac:dyDescent="0.3">
      <c r="B50" s="9"/>
      <c r="C50" s="9"/>
      <c r="D50" s="9"/>
      <c r="E50" s="9"/>
      <c r="F50" s="9"/>
      <c r="G50" s="9"/>
      <c r="H50" s="9"/>
    </row>
    <row r="51" spans="2:8" x14ac:dyDescent="0.3">
      <c r="B51" s="9"/>
      <c r="C51" s="9"/>
      <c r="D51" s="9"/>
      <c r="E51" s="9"/>
      <c r="F51" s="9"/>
      <c r="G51" s="9"/>
      <c r="H51" s="9"/>
    </row>
    <row r="52" spans="2:8" x14ac:dyDescent="0.3">
      <c r="B52" s="9"/>
      <c r="C52" s="9"/>
      <c r="D52" s="9"/>
      <c r="E52" s="9"/>
      <c r="F52" s="9"/>
      <c r="G52" s="9"/>
      <c r="H52" s="9"/>
    </row>
    <row r="53" spans="2:8" x14ac:dyDescent="0.3">
      <c r="B53" s="9"/>
      <c r="C53" s="9"/>
      <c r="D53" s="9"/>
      <c r="E53" s="9"/>
      <c r="F53" s="9"/>
      <c r="G53" s="9"/>
      <c r="H53" s="9"/>
    </row>
    <row r="54" spans="2:8" x14ac:dyDescent="0.3">
      <c r="B54" s="9"/>
      <c r="C54" s="9"/>
      <c r="D54" s="9"/>
      <c r="E54" s="9"/>
      <c r="F54" s="9"/>
      <c r="G54" s="9"/>
      <c r="H54" s="9"/>
    </row>
    <row r="55" spans="2:8" x14ac:dyDescent="0.3">
      <c r="B55" s="9"/>
      <c r="C55" s="9"/>
      <c r="D55" s="9"/>
      <c r="E55" s="9"/>
      <c r="F55" s="9"/>
      <c r="G55" s="9"/>
      <c r="H55" s="9"/>
    </row>
    <row r="56" spans="2:8" x14ac:dyDescent="0.3">
      <c r="B56" s="9"/>
      <c r="C56" s="9"/>
      <c r="D56" s="9"/>
      <c r="E56" s="9"/>
      <c r="F56" s="9"/>
      <c r="G56" s="9"/>
      <c r="H56" s="9"/>
    </row>
    <row r="57" spans="2:8" x14ac:dyDescent="0.3">
      <c r="B57" s="9"/>
      <c r="C57" s="9"/>
      <c r="D57" s="9"/>
      <c r="E57" s="9"/>
      <c r="F57" s="9"/>
      <c r="G57" s="9"/>
      <c r="H57" s="9"/>
    </row>
    <row r="58" spans="2:8" x14ac:dyDescent="0.3">
      <c r="B58" s="9"/>
      <c r="C58" s="9"/>
      <c r="D58" s="9"/>
      <c r="E58" s="9"/>
      <c r="F58" s="9"/>
      <c r="G58" s="9"/>
      <c r="H58" s="9"/>
    </row>
    <row r="59" spans="2:8" x14ac:dyDescent="0.3">
      <c r="B59" s="9"/>
      <c r="C59" s="9"/>
      <c r="D59" s="9"/>
      <c r="E59" s="9"/>
      <c r="F59" s="9"/>
      <c r="G59" s="9"/>
      <c r="H59" s="9"/>
    </row>
    <row r="60" spans="2:8" x14ac:dyDescent="0.3">
      <c r="B60" s="9"/>
      <c r="C60" s="9"/>
      <c r="D60" s="9"/>
      <c r="E60" s="9"/>
      <c r="F60" s="9"/>
      <c r="G60" s="9"/>
      <c r="H60" s="9"/>
    </row>
    <row r="61" spans="2:8" x14ac:dyDescent="0.3">
      <c r="B61" s="9"/>
      <c r="C61" s="9"/>
      <c r="D61" s="9"/>
      <c r="E61" s="9"/>
      <c r="F61" s="9"/>
      <c r="G61" s="9"/>
      <c r="H61" s="9"/>
    </row>
    <row r="62" spans="2:8" x14ac:dyDescent="0.3">
      <c r="B62" s="9"/>
      <c r="C62" s="9"/>
      <c r="D62" s="9"/>
      <c r="E62" s="9"/>
      <c r="F62" s="9"/>
      <c r="G62" s="9"/>
      <c r="H62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8" sqref="H18"/>
    </sheetView>
  </sheetViews>
  <sheetFormatPr defaultRowHeight="14.4" x14ac:dyDescent="0.3"/>
  <cols>
    <col min="1" max="1" width="10" customWidth="1"/>
    <col min="2" max="2" width="10" bestFit="1" customWidth="1"/>
    <col min="3" max="3" width="9.77734375" bestFit="1" customWidth="1"/>
    <col min="4" max="4" width="14.109375" bestFit="1" customWidth="1"/>
    <col min="5" max="5" width="9.77734375" bestFit="1" customWidth="1"/>
    <col min="6" max="6" width="13.5546875" bestFit="1" customWidth="1"/>
    <col min="7" max="7" width="15.21875" bestFit="1" customWidth="1"/>
    <col min="8" max="8" width="9.77734375" bestFit="1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37</v>
      </c>
      <c r="E1" s="1" t="s">
        <v>4</v>
      </c>
      <c r="F1" s="1" t="s">
        <v>38</v>
      </c>
      <c r="G1" s="1" t="s">
        <v>39</v>
      </c>
      <c r="H1" s="1" t="s">
        <v>7</v>
      </c>
      <c r="I1" s="1"/>
      <c r="J1" s="1"/>
      <c r="K1" s="1"/>
    </row>
    <row r="2" spans="1:11" ht="15.6" x14ac:dyDescent="0.3">
      <c r="A2" s="3">
        <v>1</v>
      </c>
      <c r="B2" s="2">
        <f xml:space="preserve"> ROUNDUP(1, 4)</f>
        <v>1</v>
      </c>
      <c r="C2" s="2">
        <f>ROUNDUP(-2 + B2, 4)</f>
        <v>-1</v>
      </c>
      <c r="D2" s="2">
        <f xml:space="preserve"> ROUNDUP(3 * SIN(C2) + 3 * C2 * (COS(3)^4), 4)</f>
        <v>-5.4062000000000001</v>
      </c>
      <c r="E2" s="2">
        <f>ROUNDUP(-2 - B2, 4)</f>
        <v>-3</v>
      </c>
      <c r="F2" s="2">
        <f xml:space="preserve"> ROUNDUP(3 * SIN(E2) + 3 * E2 * COS(3)^4, 4)</f>
        <v>-9.0685000000000002</v>
      </c>
      <c r="G2" s="2">
        <f xml:space="preserve"> ROUNDUP((D2 - F2)/(2*B2), 4)</f>
        <v>1.8311999999999999</v>
      </c>
      <c r="H2" s="5" t="s">
        <v>18</v>
      </c>
      <c r="I2" s="1"/>
      <c r="J2" s="1"/>
      <c r="K2" s="1"/>
    </row>
    <row r="3" spans="1:11" ht="15.6" x14ac:dyDescent="0.3">
      <c r="A3" s="3">
        <v>2</v>
      </c>
      <c r="B3" s="2">
        <f xml:space="preserve"> ROUNDUP(B2/2, 4)</f>
        <v>0.5</v>
      </c>
      <c r="C3" s="2">
        <f t="shared" ref="C3:C7" si="0">ROUNDUP(-2 + B3, 4)</f>
        <v>-1.5</v>
      </c>
      <c r="D3" s="2">
        <f t="shared" ref="D3:D7" si="1" xml:space="preserve"> ROUNDUP(3 * SIN(C3) + 3 * C3 * (COS(3)^4), 4)</f>
        <v>-7.3151000000000002</v>
      </c>
      <c r="E3" s="2">
        <f t="shared" ref="E3:E7" si="2">ROUNDUP(-2 - B3, 4)</f>
        <v>-2.5</v>
      </c>
      <c r="F3" s="2">
        <f t="shared" ref="F3:F7" si="3" xml:space="preserve"> ROUNDUP(3 * SIN(E3) + 3 * E3 * COS(3)^4, 4)</f>
        <v>-8.9996999999999989</v>
      </c>
      <c r="G3" s="2">
        <f t="shared" ref="G3:G7" si="4" xml:space="preserve"> ROUNDUP((D3 - F3)/(2*B3), 4)</f>
        <v>1.6846000000000001</v>
      </c>
      <c r="H3" s="2">
        <f>ABS( ROUNDUP((G2 - G3)/G3, 4))</f>
        <v>8.7099999999999997E-2</v>
      </c>
      <c r="I3" s="1"/>
      <c r="J3" s="1"/>
      <c r="K3" s="1"/>
    </row>
    <row r="4" spans="1:11" ht="15.6" x14ac:dyDescent="0.3">
      <c r="A4" s="3">
        <v>3</v>
      </c>
      <c r="B4" s="2">
        <f xml:space="preserve"> ROUNDUP(B3/2, 4)</f>
        <v>0.25</v>
      </c>
      <c r="C4" s="2">
        <f t="shared" si="0"/>
        <v>-1.75</v>
      </c>
      <c r="D4" s="2">
        <f t="shared" si="1"/>
        <v>-7.9950000000000001</v>
      </c>
      <c r="E4" s="2">
        <f t="shared" si="2"/>
        <v>-2.25</v>
      </c>
      <c r="F4" s="2">
        <f t="shared" si="3"/>
        <v>-8.8180999999999994</v>
      </c>
      <c r="G4" s="2">
        <f t="shared" si="4"/>
        <v>1.6462000000000001</v>
      </c>
      <c r="H4" s="2">
        <f t="shared" ref="H4:H7" si="5">ABS( ROUNDUP((G3 - G4)/G4, 4))</f>
        <v>2.3400000000000001E-2</v>
      </c>
      <c r="I4" s="1"/>
      <c r="J4" s="1"/>
      <c r="K4" s="1"/>
    </row>
    <row r="5" spans="1:11" ht="15.6" x14ac:dyDescent="0.3">
      <c r="A5" s="3">
        <v>4</v>
      </c>
      <c r="B5" s="2">
        <f t="shared" ref="B5:B7" si="6" xml:space="preserve"> ROUNDUP(B4/2, 4)</f>
        <v>0.125</v>
      </c>
      <c r="C5" s="2">
        <f t="shared" si="0"/>
        <v>-1.875</v>
      </c>
      <c r="D5" s="2">
        <f t="shared" si="1"/>
        <v>-8.2654999999999994</v>
      </c>
      <c r="E5" s="2">
        <f t="shared" si="2"/>
        <v>-2.125</v>
      </c>
      <c r="F5" s="2">
        <f t="shared" si="3"/>
        <v>-8.6745999999999999</v>
      </c>
      <c r="G5" s="2">
        <f t="shared" si="4"/>
        <v>1.6364000000000001</v>
      </c>
      <c r="H5" s="2">
        <f t="shared" si="5"/>
        <v>6.0000000000000001E-3</v>
      </c>
      <c r="I5" s="1"/>
      <c r="J5" s="1"/>
      <c r="K5" s="1"/>
    </row>
    <row r="6" spans="1:11" ht="15.6" x14ac:dyDescent="0.3">
      <c r="A6" s="3">
        <v>5</v>
      </c>
      <c r="B6" s="2">
        <f t="shared" si="6"/>
        <v>6.25E-2</v>
      </c>
      <c r="C6" s="2">
        <f t="shared" si="0"/>
        <v>-1.9375</v>
      </c>
      <c r="D6" s="2">
        <f t="shared" si="1"/>
        <v>-8.3839000000000006</v>
      </c>
      <c r="E6" s="2">
        <f t="shared" si="2"/>
        <v>-2.0625</v>
      </c>
      <c r="F6" s="2">
        <f t="shared" si="3"/>
        <v>-8.588099999999999</v>
      </c>
      <c r="G6" s="2">
        <f t="shared" si="4"/>
        <v>1.6335999999999999</v>
      </c>
      <c r="H6" s="2">
        <f t="shared" si="5"/>
        <v>1.8E-3</v>
      </c>
      <c r="I6" s="1"/>
      <c r="J6" s="1"/>
      <c r="K6" s="1"/>
    </row>
    <row r="7" spans="1:11" ht="15.6" x14ac:dyDescent="0.3">
      <c r="A7" s="6">
        <v>6</v>
      </c>
      <c r="B7" s="2">
        <f t="shared" si="6"/>
        <v>3.1300000000000001E-2</v>
      </c>
      <c r="C7" s="2">
        <f t="shared" si="0"/>
        <v>-1.9686999999999999</v>
      </c>
      <c r="D7" s="2">
        <f t="shared" si="1"/>
        <v>-8.4389000000000003</v>
      </c>
      <c r="E7" s="2">
        <f t="shared" si="2"/>
        <v>-2.0312999999999999</v>
      </c>
      <c r="F7" s="2">
        <f t="shared" si="3"/>
        <v>-8.5411000000000001</v>
      </c>
      <c r="G7" s="2">
        <f t="shared" si="4"/>
        <v>1.6326000000000001</v>
      </c>
      <c r="H7" s="4">
        <f t="shared" si="5"/>
        <v>6.9999999999999999E-4</v>
      </c>
      <c r="I7" s="1"/>
      <c r="J7" s="1"/>
      <c r="K7" s="1"/>
    </row>
    <row r="8" spans="1:11" ht="15.6" x14ac:dyDescent="0.3">
      <c r="A8" s="1"/>
      <c r="B8" s="2"/>
      <c r="C8" s="2"/>
      <c r="D8" s="2"/>
      <c r="E8" s="2"/>
      <c r="F8" s="2"/>
      <c r="G8" s="2"/>
      <c r="H8" s="2"/>
      <c r="I8" s="1"/>
      <c r="J8" s="1"/>
      <c r="K8" s="1"/>
    </row>
    <row r="9" spans="1:11" ht="15.6" x14ac:dyDescent="0.3">
      <c r="A9" s="1"/>
      <c r="B9" s="2"/>
      <c r="C9" s="2"/>
      <c r="D9" s="2"/>
      <c r="E9" s="2"/>
      <c r="F9" s="2"/>
      <c r="G9" s="2"/>
      <c r="H9" s="2"/>
      <c r="I9" s="1"/>
      <c r="J9" s="1"/>
      <c r="K9" s="1"/>
    </row>
    <row r="10" spans="1:11" ht="15.6" x14ac:dyDescent="0.3">
      <c r="A10" s="1" t="s">
        <v>0</v>
      </c>
      <c r="B10" s="1" t="s">
        <v>10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40</v>
      </c>
      <c r="H10" s="1" t="s">
        <v>7</v>
      </c>
      <c r="I10" s="1"/>
      <c r="J10" s="1"/>
      <c r="K10" s="1"/>
    </row>
    <row r="11" spans="1:11" ht="15.6" x14ac:dyDescent="0.3">
      <c r="A11" s="3">
        <v>1</v>
      </c>
      <c r="B11" s="2">
        <f xml:space="preserve"> ROUNDUP(1, 4)</f>
        <v>1</v>
      </c>
      <c r="C11" s="2">
        <f>ROUNDUP(3 + B11, 4)</f>
        <v>4</v>
      </c>
      <c r="D11" s="2">
        <f xml:space="preserve"> ROUNDUP(C11 * SIN(-2) + 3 * (-2) * COS(C11)^4, 4)</f>
        <v>-4.7324999999999999</v>
      </c>
      <c r="E11" s="2">
        <f>ROUNDUP(3 - B11, 4)</f>
        <v>2</v>
      </c>
      <c r="F11" s="2">
        <f xml:space="preserve"> ROUNDUP(E11 * SIN(-2) + 3 * (-2) * COS(E11)^4, 4)</f>
        <v>-1.9985999999999999</v>
      </c>
      <c r="G11" s="2">
        <f xml:space="preserve"> ROUNDUP((D11 - F11)/(2*B11), 4)</f>
        <v>-1.367</v>
      </c>
      <c r="H11" s="5" t="s">
        <v>18</v>
      </c>
      <c r="I11" s="1"/>
      <c r="J11" s="1"/>
      <c r="K11" s="1"/>
    </row>
    <row r="12" spans="1:11" ht="15.6" x14ac:dyDescent="0.3">
      <c r="A12" s="3">
        <v>2</v>
      </c>
      <c r="B12" s="2">
        <f xml:space="preserve"> ROUNDUP(B11/2, 4)</f>
        <v>0.5</v>
      </c>
      <c r="C12" s="2">
        <f t="shared" ref="C12:C18" si="7">ROUNDUP(3 + B12, 4)</f>
        <v>3.5</v>
      </c>
      <c r="D12" s="2">
        <f t="shared" ref="D12:D18" si="8" xml:space="preserve"> ROUNDUP(C12 * SIN(-2) + 3 * (-2) * COS(C12)^4, 4)</f>
        <v>-7.7968999999999999</v>
      </c>
      <c r="E12" s="2">
        <f t="shared" ref="E12:E18" si="9">ROUNDUP(3 - B12, 4)</f>
        <v>2.5</v>
      </c>
      <c r="F12" s="2">
        <f t="shared" ref="F12:F18" si="10" xml:space="preserve"> ROUNDUP(E12 * SIN(-2) + 3 * (-2) * COS(E12)^4, 4)</f>
        <v>-4.7450000000000001</v>
      </c>
      <c r="G12" s="2">
        <f t="shared" ref="G12:G18" si="11" xml:space="preserve"> ROUNDUP((D12 - F12)/(2*B12), 4)</f>
        <v>-3.0518999999999998</v>
      </c>
      <c r="H12" s="2">
        <f>ABS( ROUNDUP((G11 - G12)/G12, 4))</f>
        <v>0.55210000000000004</v>
      </c>
      <c r="I12" s="1"/>
      <c r="J12" s="1"/>
      <c r="K12" s="1"/>
    </row>
    <row r="13" spans="1:11" ht="15.6" x14ac:dyDescent="0.3">
      <c r="A13" s="3">
        <v>3</v>
      </c>
      <c r="B13" s="2">
        <f xml:space="preserve"> ROUNDUP(B12/2, 4)</f>
        <v>0.25</v>
      </c>
      <c r="C13" s="2">
        <f t="shared" si="7"/>
        <v>3.25</v>
      </c>
      <c r="D13" s="2">
        <f t="shared" si="8"/>
        <v>-8.8155999999999999</v>
      </c>
      <c r="E13" s="2">
        <f t="shared" si="9"/>
        <v>2.75</v>
      </c>
      <c r="F13" s="2">
        <f t="shared" si="10"/>
        <v>-6.8799000000000001</v>
      </c>
      <c r="G13" s="2">
        <f t="shared" si="11"/>
        <v>-3.8714</v>
      </c>
      <c r="H13" s="2">
        <f t="shared" ref="H13:H18" si="12">ABS( ROUNDUP((G12 - G13)/G13, 4))</f>
        <v>0.2117</v>
      </c>
      <c r="I13" s="1"/>
      <c r="J13" s="1"/>
      <c r="K13" s="1"/>
    </row>
    <row r="14" spans="1:11" ht="15.6" x14ac:dyDescent="0.3">
      <c r="A14" s="3">
        <v>4</v>
      </c>
      <c r="B14" s="2">
        <f t="shared" ref="B14:B18" si="13" xml:space="preserve"> ROUNDUP(B13/2, 4)</f>
        <v>0.125</v>
      </c>
      <c r="C14" s="2">
        <f t="shared" si="7"/>
        <v>3.125</v>
      </c>
      <c r="D14" s="2">
        <f t="shared" si="8"/>
        <v>-8.8383000000000003</v>
      </c>
      <c r="E14" s="2">
        <f t="shared" si="9"/>
        <v>2.875</v>
      </c>
      <c r="F14" s="2">
        <f t="shared" si="10"/>
        <v>-7.8102999999999998</v>
      </c>
      <c r="G14" s="2">
        <f t="shared" si="11"/>
        <v>-4.1120000000000001</v>
      </c>
      <c r="H14" s="2">
        <f t="shared" si="12"/>
        <v>5.8600000000000006E-2</v>
      </c>
      <c r="I14" s="1"/>
      <c r="J14" s="1"/>
      <c r="K14" s="1"/>
    </row>
    <row r="15" spans="1:11" ht="15.6" x14ac:dyDescent="0.3">
      <c r="A15" s="3">
        <v>5</v>
      </c>
      <c r="B15" s="2">
        <f t="shared" si="13"/>
        <v>6.25E-2</v>
      </c>
      <c r="C15" s="2">
        <f t="shared" si="7"/>
        <v>3.0625</v>
      </c>
      <c r="D15" s="2">
        <f t="shared" si="8"/>
        <v>-8.7101000000000006</v>
      </c>
      <c r="E15" s="2">
        <f t="shared" si="9"/>
        <v>2.9375</v>
      </c>
      <c r="F15" s="2">
        <f t="shared" si="10"/>
        <v>-8.1882999999999999</v>
      </c>
      <c r="G15" s="2">
        <f t="shared" si="11"/>
        <v>-4.1745000000000001</v>
      </c>
      <c r="H15" s="2">
        <f t="shared" si="12"/>
        <v>1.4999999999999999E-2</v>
      </c>
      <c r="I15" s="1"/>
      <c r="J15" s="1"/>
      <c r="K15" s="1"/>
    </row>
    <row r="16" spans="1:11" ht="15.6" x14ac:dyDescent="0.3">
      <c r="A16" s="3">
        <v>6</v>
      </c>
      <c r="B16" s="2">
        <f t="shared" si="13"/>
        <v>3.1300000000000001E-2</v>
      </c>
      <c r="C16" s="2">
        <f t="shared" si="7"/>
        <v>3.0312999999999999</v>
      </c>
      <c r="D16" s="2">
        <f t="shared" si="8"/>
        <v>-8.6119000000000003</v>
      </c>
      <c r="E16" s="2">
        <f t="shared" si="9"/>
        <v>2.9687000000000001</v>
      </c>
      <c r="F16" s="2">
        <f t="shared" si="10"/>
        <v>-8.3496000000000006</v>
      </c>
      <c r="G16" s="2">
        <f t="shared" si="11"/>
        <v>-4.1901000000000002</v>
      </c>
      <c r="H16" s="2">
        <f t="shared" si="12"/>
        <v>3.8E-3</v>
      </c>
    </row>
    <row r="17" spans="1:8" ht="15.6" x14ac:dyDescent="0.3">
      <c r="A17" s="3">
        <v>7</v>
      </c>
      <c r="B17" s="2">
        <f t="shared" si="13"/>
        <v>1.5699999999999999E-2</v>
      </c>
      <c r="C17" s="2">
        <f t="shared" si="7"/>
        <v>3.0156999999999998</v>
      </c>
      <c r="D17" s="2">
        <f t="shared" si="8"/>
        <v>-8.5544999999999991</v>
      </c>
      <c r="E17" s="2">
        <f t="shared" si="9"/>
        <v>2.9843000000000002</v>
      </c>
      <c r="F17" s="2">
        <f t="shared" si="10"/>
        <v>-8.4228000000000005</v>
      </c>
      <c r="G17" s="2">
        <f t="shared" si="11"/>
        <v>-4.1943000000000001</v>
      </c>
      <c r="H17" s="2">
        <f t="shared" si="12"/>
        <v>1.1000000000000001E-3</v>
      </c>
    </row>
    <row r="18" spans="1:8" ht="15.6" x14ac:dyDescent="0.3">
      <c r="A18" s="6">
        <v>8</v>
      </c>
      <c r="B18" s="2">
        <f t="shared" si="13"/>
        <v>7.899999999999999E-3</v>
      </c>
      <c r="C18" s="2">
        <f t="shared" si="7"/>
        <v>3.0078999999999998</v>
      </c>
      <c r="D18" s="2">
        <f t="shared" si="8"/>
        <v>-8.5237999999999996</v>
      </c>
      <c r="E18" s="2">
        <f t="shared" si="9"/>
        <v>2.9921000000000002</v>
      </c>
      <c r="F18" s="2">
        <f t="shared" si="10"/>
        <v>-8.4574999999999996</v>
      </c>
      <c r="G18" s="2">
        <f t="shared" si="11"/>
        <v>-4.1962999999999999</v>
      </c>
      <c r="H18" s="4">
        <f t="shared" si="12"/>
        <v>5.0000000000000001E-4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workbookViewId="0">
      <selection activeCell="G53" sqref="G53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13.6640625" bestFit="1" customWidth="1"/>
    <col min="4" max="4" width="16.33203125" bestFit="1" customWidth="1"/>
    <col min="5" max="5" width="9.77734375" bestFit="1" customWidth="1"/>
    <col min="6" max="6" width="15.77734375" bestFit="1" customWidth="1"/>
    <col min="7" max="7" width="21.44140625" bestFit="1" customWidth="1"/>
    <col min="8" max="9" width="20.77734375" bestFit="1" customWidth="1"/>
    <col min="10" max="10" width="20.21875" bestFit="1" customWidth="1"/>
    <col min="11" max="11" width="11" bestFit="1" customWidth="1"/>
    <col min="12" max="12" width="9" bestFit="1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53</v>
      </c>
      <c r="E1" s="1" t="s">
        <v>4</v>
      </c>
      <c r="F1" s="1" t="s">
        <v>54</v>
      </c>
      <c r="G1" s="1" t="s">
        <v>39</v>
      </c>
      <c r="H1" s="1" t="s">
        <v>7</v>
      </c>
      <c r="I1" s="13" t="s">
        <v>63</v>
      </c>
      <c r="J1" s="3">
        <v>-1</v>
      </c>
      <c r="K1" s="1"/>
    </row>
    <row r="2" spans="1:11" ht="15.6" x14ac:dyDescent="0.3">
      <c r="A2" s="3">
        <v>1</v>
      </c>
      <c r="B2" s="2">
        <f xml:space="preserve"> 1</f>
        <v>1</v>
      </c>
      <c r="C2" s="2">
        <f>J$1 + B2</f>
        <v>0</v>
      </c>
      <c r="D2" s="2">
        <f xml:space="preserve"> 5*C2 + 2*C2*J$7 - J$13^3</f>
        <v>27</v>
      </c>
      <c r="E2" s="2">
        <f>J$1 - B2</f>
        <v>-2</v>
      </c>
      <c r="F2" s="2">
        <f xml:space="preserve"> 5*E2 + 2*E2*J$7 - J$13^3</f>
        <v>9</v>
      </c>
      <c r="G2" s="2">
        <f xml:space="preserve"> (D2 - F2)/(2*B2)</f>
        <v>9</v>
      </c>
      <c r="H2" s="5" t="s">
        <v>18</v>
      </c>
      <c r="I2" s="1"/>
      <c r="J2" s="1"/>
      <c r="K2" s="1"/>
    </row>
    <row r="3" spans="1:11" ht="15.6" x14ac:dyDescent="0.3">
      <c r="A3" s="3">
        <v>2</v>
      </c>
      <c r="B3" s="2">
        <f xml:space="preserve"> B2/2</f>
        <v>0.5</v>
      </c>
      <c r="C3" s="2">
        <f t="shared" ref="C3" si="0">J$1 + B3</f>
        <v>-0.5</v>
      </c>
      <c r="D3" s="2">
        <f xml:space="preserve"> 5*C3 + 2*C3*J$7 - J$13^3</f>
        <v>22.5</v>
      </c>
      <c r="E3" s="2">
        <f t="shared" ref="E3" si="1">J$1 - B3</f>
        <v>-1.5</v>
      </c>
      <c r="F3" s="2">
        <f xml:space="preserve"> 5*E3 + 2*E3*J$7 - J$13^3</f>
        <v>13.5</v>
      </c>
      <c r="G3" s="2">
        <f t="shared" ref="G3" si="2" xml:space="preserve"> (D3 - F3)/(2*B3)</f>
        <v>9</v>
      </c>
      <c r="H3" s="2">
        <f>ABS((G2 - G3)/G3)</f>
        <v>0</v>
      </c>
      <c r="I3" s="1"/>
      <c r="J3" s="1"/>
      <c r="K3" s="1"/>
    </row>
    <row r="4" spans="1:11" ht="15.6" x14ac:dyDescent="0.3">
      <c r="A4" s="3"/>
      <c r="B4" s="2"/>
      <c r="C4" s="2"/>
      <c r="D4" s="2"/>
      <c r="E4" s="2"/>
      <c r="F4" s="2"/>
      <c r="G4" s="2"/>
      <c r="H4" s="2"/>
      <c r="I4" s="1"/>
      <c r="J4" s="1"/>
      <c r="K4" s="1"/>
    </row>
    <row r="5" spans="1:11" ht="15.6" x14ac:dyDescent="0.3">
      <c r="A5" s="1"/>
      <c r="B5" s="2"/>
      <c r="C5" s="2"/>
      <c r="D5" s="2"/>
      <c r="E5" s="2"/>
      <c r="F5" s="2"/>
      <c r="G5" s="2"/>
      <c r="H5" s="2"/>
      <c r="I5" s="1"/>
      <c r="J5" s="1"/>
      <c r="K5" s="1"/>
    </row>
    <row r="6" spans="1:11" ht="15.6" x14ac:dyDescent="0.3">
      <c r="A6" s="1"/>
      <c r="B6" s="2"/>
      <c r="C6" s="2"/>
      <c r="D6" s="2"/>
      <c r="E6" s="2"/>
      <c r="F6" s="2"/>
      <c r="G6" s="2"/>
      <c r="H6" s="2"/>
      <c r="I6" s="1"/>
      <c r="J6" s="1"/>
      <c r="K6" s="1"/>
    </row>
    <row r="7" spans="1:11" ht="15.6" x14ac:dyDescent="0.3">
      <c r="A7" s="1" t="s">
        <v>0</v>
      </c>
      <c r="B7" s="1" t="s">
        <v>10</v>
      </c>
      <c r="C7" s="1" t="s">
        <v>20</v>
      </c>
      <c r="D7" s="1" t="s">
        <v>55</v>
      </c>
      <c r="E7" s="1" t="s">
        <v>22</v>
      </c>
      <c r="F7" s="1" t="s">
        <v>56</v>
      </c>
      <c r="G7" s="1" t="s">
        <v>40</v>
      </c>
      <c r="H7" s="1" t="s">
        <v>7</v>
      </c>
      <c r="I7" s="13" t="s">
        <v>62</v>
      </c>
      <c r="J7" s="3">
        <v>2</v>
      </c>
      <c r="K7" s="1"/>
    </row>
    <row r="8" spans="1:11" ht="15.6" x14ac:dyDescent="0.3">
      <c r="A8" s="3">
        <v>1</v>
      </c>
      <c r="B8" s="2">
        <f xml:space="preserve"> 1</f>
        <v>1</v>
      </c>
      <c r="C8" s="2">
        <f>J$7 + B8</f>
        <v>3</v>
      </c>
      <c r="D8" s="2">
        <f xml:space="preserve"> 5*J$1 + 2*J$1*C8 - J$13^3</f>
        <v>16</v>
      </c>
      <c r="E8" s="2">
        <f>J$7 - B8</f>
        <v>1</v>
      </c>
      <c r="F8" s="2">
        <f xml:space="preserve"> 5*J$1 + 2*J$1*E8 - J$13^3</f>
        <v>20</v>
      </c>
      <c r="G8" s="2">
        <f xml:space="preserve"> (D8 - F8)/(2*B8)</f>
        <v>-2</v>
      </c>
      <c r="H8" s="5" t="s">
        <v>18</v>
      </c>
      <c r="I8" s="1"/>
      <c r="J8" s="1"/>
      <c r="K8" s="1"/>
    </row>
    <row r="9" spans="1:11" ht="15.6" x14ac:dyDescent="0.3">
      <c r="A9" s="3">
        <v>2</v>
      </c>
      <c r="B9" s="2">
        <f xml:space="preserve"> B8/2</f>
        <v>0.5</v>
      </c>
      <c r="C9" s="2">
        <f>J$7 + B9</f>
        <v>2.5</v>
      </c>
      <c r="D9" s="2">
        <f xml:space="preserve"> 5*J$1 + 2*J$1*C9 - J$13^3</f>
        <v>17</v>
      </c>
      <c r="E9" s="2">
        <f>J$7 - B9</f>
        <v>1.5</v>
      </c>
      <c r="F9" s="2">
        <f xml:space="preserve"> 5*J$1 + 2*J$1*E9 - J$13^3</f>
        <v>19</v>
      </c>
      <c r="G9" s="2">
        <f t="shared" ref="G9" si="3" xml:space="preserve"> (D9 - F9)/(2*B9)</f>
        <v>-2</v>
      </c>
      <c r="H9" s="2">
        <f>ABS((G8 - G9)/G9)</f>
        <v>0</v>
      </c>
      <c r="K9" s="1"/>
    </row>
    <row r="10" spans="1:11" ht="15.6" x14ac:dyDescent="0.3">
      <c r="A10" s="3"/>
      <c r="B10" s="2"/>
      <c r="C10" s="2"/>
      <c r="D10" s="2"/>
      <c r="E10" s="2"/>
      <c r="F10" s="2"/>
      <c r="G10" s="2"/>
      <c r="H10" s="2"/>
      <c r="K10" s="1"/>
    </row>
    <row r="11" spans="1:11" ht="15.6" x14ac:dyDescent="0.3">
      <c r="A11" s="3"/>
      <c r="B11" s="2"/>
      <c r="C11" s="2"/>
      <c r="D11" s="2"/>
      <c r="E11" s="2"/>
      <c r="F11" s="2"/>
      <c r="G11" s="2"/>
      <c r="H11" s="2"/>
      <c r="K11" s="1"/>
    </row>
    <row r="12" spans="1:11" ht="15.6" x14ac:dyDescent="0.3">
      <c r="A12" s="6"/>
      <c r="B12" s="2"/>
      <c r="C12" s="2"/>
      <c r="D12" s="2"/>
      <c r="E12" s="2"/>
      <c r="F12" s="2"/>
      <c r="G12" s="2"/>
      <c r="H12" s="4"/>
      <c r="K12" s="1"/>
    </row>
    <row r="13" spans="1:11" ht="15.6" x14ac:dyDescent="0.3">
      <c r="A13" s="1" t="s">
        <v>0</v>
      </c>
      <c r="B13" s="1" t="s">
        <v>52</v>
      </c>
      <c r="C13" s="1" t="s">
        <v>57</v>
      </c>
      <c r="D13" s="1" t="s">
        <v>58</v>
      </c>
      <c r="E13" s="1" t="s">
        <v>59</v>
      </c>
      <c r="F13" s="1" t="s">
        <v>60</v>
      </c>
      <c r="G13" s="1" t="s">
        <v>61</v>
      </c>
      <c r="H13" s="1" t="s">
        <v>7</v>
      </c>
      <c r="I13" s="13" t="s">
        <v>64</v>
      </c>
      <c r="J13" s="3">
        <v>-3</v>
      </c>
      <c r="K13" s="1"/>
    </row>
    <row r="14" spans="1:11" ht="15.6" x14ac:dyDescent="0.3">
      <c r="A14" s="3">
        <v>1</v>
      </c>
      <c r="B14" s="2">
        <f xml:space="preserve"> 1</f>
        <v>1</v>
      </c>
      <c r="C14" s="2">
        <f>J$13 + B14</f>
        <v>-2</v>
      </c>
      <c r="D14" s="2">
        <f xml:space="preserve"> 5*J$1 + 2*J$1*J$7 - C14^3</f>
        <v>-1</v>
      </c>
      <c r="E14" s="2">
        <f>J$13 - B14</f>
        <v>-4</v>
      </c>
      <c r="F14" s="2">
        <f xml:space="preserve"> 5*J$1 + 2*J$1*J$7 - E14^3</f>
        <v>55</v>
      </c>
      <c r="G14" s="2">
        <f xml:space="preserve"> (D14 - F14)/(2*B14)</f>
        <v>-28</v>
      </c>
      <c r="H14" s="5" t="s">
        <v>18</v>
      </c>
      <c r="K14" s="1"/>
    </row>
    <row r="15" spans="1:11" ht="15.6" x14ac:dyDescent="0.3">
      <c r="A15" s="3">
        <v>2</v>
      </c>
      <c r="B15" s="2">
        <f xml:space="preserve"> B14/2</f>
        <v>0.5</v>
      </c>
      <c r="C15" s="2">
        <f t="shared" ref="C15:C18" si="4">J$13 + B15</f>
        <v>-2.5</v>
      </c>
      <c r="D15" s="2">
        <f xml:space="preserve"> 5*J$1 + 2*J$1*J$7 - C15^3</f>
        <v>6.625</v>
      </c>
      <c r="E15" s="2">
        <f t="shared" ref="E15:E18" si="5">J$13 - B15</f>
        <v>-3.5</v>
      </c>
      <c r="F15" s="2">
        <f t="shared" ref="F15:F18" si="6" xml:space="preserve"> 5*J$1 + 2*J$1*J$7 - E15^3</f>
        <v>33.875</v>
      </c>
      <c r="G15" s="2">
        <f t="shared" ref="G15:G18" si="7" xml:space="preserve"> (D15 - F15)/(2*B15)</f>
        <v>-27.25</v>
      </c>
      <c r="H15" s="2">
        <f>ABS((G14 - G15)/G15)</f>
        <v>2.7522935779816515E-2</v>
      </c>
      <c r="K15" s="1"/>
    </row>
    <row r="16" spans="1:11" ht="15.6" x14ac:dyDescent="0.3">
      <c r="A16" s="3">
        <v>3</v>
      </c>
      <c r="B16" s="2">
        <f t="shared" ref="B16:B18" si="8" xml:space="preserve"> B15/2</f>
        <v>0.25</v>
      </c>
      <c r="C16" s="2">
        <f t="shared" si="4"/>
        <v>-2.75</v>
      </c>
      <c r="D16" s="2">
        <f t="shared" ref="D16:D18" si="9" xml:space="preserve"> 5*J$1 + 2*J$1*J$7 - C16^3</f>
        <v>11.796875</v>
      </c>
      <c r="E16" s="2">
        <f t="shared" si="5"/>
        <v>-3.25</v>
      </c>
      <c r="F16" s="2">
        <f t="shared" si="6"/>
        <v>25.328125</v>
      </c>
      <c r="G16" s="2">
        <f t="shared" si="7"/>
        <v>-27.0625</v>
      </c>
      <c r="H16" s="2">
        <f t="shared" ref="H16:H18" si="10">ABS((G15 - G16)/G16)</f>
        <v>6.9284064665127024E-3</v>
      </c>
    </row>
    <row r="17" spans="1:8" ht="15.6" x14ac:dyDescent="0.3">
      <c r="A17" s="3">
        <v>4</v>
      </c>
      <c r="B17" s="2">
        <f t="shared" si="8"/>
        <v>0.125</v>
      </c>
      <c r="C17" s="2">
        <f t="shared" si="4"/>
        <v>-2.875</v>
      </c>
      <c r="D17" s="2">
        <f t="shared" si="9"/>
        <v>14.763671875</v>
      </c>
      <c r="E17" s="2">
        <f t="shared" si="5"/>
        <v>-3.125</v>
      </c>
      <c r="F17" s="2">
        <f t="shared" si="6"/>
        <v>21.517578125</v>
      </c>
      <c r="G17" s="2">
        <f t="shared" si="7"/>
        <v>-27.015625</v>
      </c>
      <c r="H17" s="2">
        <f t="shared" si="10"/>
        <v>1.735106998264893E-3</v>
      </c>
    </row>
    <row r="18" spans="1:8" ht="15.6" x14ac:dyDescent="0.3">
      <c r="A18" s="3">
        <v>5</v>
      </c>
      <c r="B18" s="2">
        <f t="shared" si="8"/>
        <v>6.25E-2</v>
      </c>
      <c r="C18" s="2">
        <f t="shared" si="4"/>
        <v>-2.9375</v>
      </c>
      <c r="D18" s="2">
        <f t="shared" si="9"/>
        <v>16.347412109375</v>
      </c>
      <c r="E18" s="2">
        <f t="shared" si="5"/>
        <v>-3.0625</v>
      </c>
      <c r="F18" s="2">
        <f t="shared" si="6"/>
        <v>19.722900390625</v>
      </c>
      <c r="G18" s="2">
        <f t="shared" si="7"/>
        <v>-27.00390625</v>
      </c>
      <c r="H18" s="2">
        <f t="shared" si="10"/>
        <v>4.339649934905251E-4</v>
      </c>
    </row>
    <row r="19" spans="1:8" ht="15.6" x14ac:dyDescent="0.3">
      <c r="A19" s="3"/>
      <c r="B19" s="2"/>
      <c r="C19" s="2"/>
      <c r="D19" s="2"/>
      <c r="E19" s="2"/>
      <c r="F19" s="2"/>
      <c r="G19" s="2"/>
      <c r="H19" s="2"/>
    </row>
    <row r="20" spans="1:8" ht="15.6" x14ac:dyDescent="0.3">
      <c r="A20" s="14" t="s">
        <v>41</v>
      </c>
      <c r="B20" s="2"/>
      <c r="C20" s="15" t="s">
        <v>65</v>
      </c>
      <c r="D20" s="2">
        <f xml:space="preserve"> 5*J$1 + 2*J$1*J$7 - J$13^3</f>
        <v>18</v>
      </c>
      <c r="E20" s="2"/>
      <c r="F20" s="2"/>
      <c r="G20" s="2"/>
      <c r="H20" s="2"/>
    </row>
    <row r="21" spans="1:8" ht="15.6" x14ac:dyDescent="0.3">
      <c r="A21" s="6"/>
      <c r="B21" s="2"/>
      <c r="C21" s="2"/>
      <c r="D21" s="2"/>
      <c r="E21" s="2"/>
      <c r="F21" s="2"/>
      <c r="G21" s="2"/>
      <c r="H21" s="4"/>
    </row>
    <row r="22" spans="1:8" ht="15.6" x14ac:dyDescent="0.3">
      <c r="A22" s="1" t="s">
        <v>0</v>
      </c>
      <c r="B22" s="1" t="s">
        <v>1</v>
      </c>
      <c r="C22" s="1" t="s">
        <v>8</v>
      </c>
      <c r="D22" s="1" t="s">
        <v>66</v>
      </c>
      <c r="E22" s="1" t="s">
        <v>9</v>
      </c>
      <c r="F22" s="1" t="s">
        <v>67</v>
      </c>
      <c r="G22" s="1" t="s">
        <v>44</v>
      </c>
      <c r="H22" s="1" t="s">
        <v>7</v>
      </c>
    </row>
    <row r="23" spans="1:8" ht="15.6" x14ac:dyDescent="0.3">
      <c r="A23" s="3">
        <v>1</v>
      </c>
      <c r="B23" s="2">
        <f xml:space="preserve"> 1</f>
        <v>1</v>
      </c>
      <c r="C23" s="2">
        <f>J$1 + 2*B23</f>
        <v>1</v>
      </c>
      <c r="D23" s="2">
        <f xml:space="preserve"> 5*C23 + 2*C23*J$7 - J$13^3</f>
        <v>36</v>
      </c>
      <c r="E23" s="2">
        <f xml:space="preserve"> J$1 - 2 *B23</f>
        <v>-3</v>
      </c>
      <c r="F23" s="2">
        <f xml:space="preserve"> 5*E23 + 2*E23*J$7 - J$13^3</f>
        <v>0</v>
      </c>
      <c r="G23" s="2">
        <f xml:space="preserve"> (D23 - (2*D$20) +F23)/((2*B23)^2)</f>
        <v>0</v>
      </c>
      <c r="H23" s="5" t="s">
        <v>18</v>
      </c>
    </row>
    <row r="24" spans="1:8" ht="15.6" x14ac:dyDescent="0.3">
      <c r="A24" s="3">
        <v>2</v>
      </c>
      <c r="B24" s="2">
        <f xml:space="preserve"> B23/2</f>
        <v>0.5</v>
      </c>
      <c r="C24" s="2">
        <f>J$1 + 2*B24</f>
        <v>0</v>
      </c>
      <c r="D24" s="2">
        <f xml:space="preserve"> 5*C24 + 2*C24*J$7 - J$13^3</f>
        <v>27</v>
      </c>
      <c r="E24" s="2">
        <f xml:space="preserve"> J$1 - 2 *B24</f>
        <v>-2</v>
      </c>
      <c r="F24" s="2">
        <f xml:space="preserve"> 5*E24 + 2*E24*J$7 - J$13^3</f>
        <v>9</v>
      </c>
      <c r="G24" s="2">
        <f xml:space="preserve"> (D24 - (2*D$20) +F24)/((2*B24)^2)</f>
        <v>0</v>
      </c>
      <c r="H24" s="2">
        <f>ABS((G23 - G24))/ABS(MAX(G24, 1))</f>
        <v>0</v>
      </c>
    </row>
    <row r="27" spans="1:8" ht="15.6" x14ac:dyDescent="0.3">
      <c r="A27" s="1" t="s">
        <v>0</v>
      </c>
      <c r="B27" s="1" t="s">
        <v>10</v>
      </c>
      <c r="C27" s="1" t="s">
        <v>11</v>
      </c>
      <c r="D27" s="1" t="s">
        <v>68</v>
      </c>
      <c r="E27" s="1" t="s">
        <v>13</v>
      </c>
      <c r="F27" s="1" t="s">
        <v>69</v>
      </c>
      <c r="G27" s="1" t="s">
        <v>46</v>
      </c>
      <c r="H27" s="1" t="s">
        <v>7</v>
      </c>
    </row>
    <row r="28" spans="1:8" ht="15.6" x14ac:dyDescent="0.3">
      <c r="A28" s="3">
        <v>1</v>
      </c>
      <c r="B28" s="2">
        <f xml:space="preserve"> 1</f>
        <v>1</v>
      </c>
      <c r="C28" s="2">
        <f>J$7 + 2*B28</f>
        <v>4</v>
      </c>
      <c r="D28" s="2">
        <f xml:space="preserve"> 5*J$1 + 2*J$1*C28 - J$13^3</f>
        <v>14</v>
      </c>
      <c r="E28" s="2">
        <f xml:space="preserve"> J$7 - 2 *B28</f>
        <v>0</v>
      </c>
      <c r="F28" s="2">
        <f xml:space="preserve"> 5*J$1 + 2*J$1*E28 - J$13^3</f>
        <v>22</v>
      </c>
      <c r="G28" s="2">
        <f xml:space="preserve"> (D28 - (2*D$20) +F28)/((2*B28)^2)</f>
        <v>0</v>
      </c>
      <c r="H28" s="5" t="s">
        <v>18</v>
      </c>
    </row>
    <row r="29" spans="1:8" ht="15.6" x14ac:dyDescent="0.3">
      <c r="A29" s="3">
        <v>2</v>
      </c>
      <c r="B29" s="2">
        <f xml:space="preserve"> B28/2</f>
        <v>0.5</v>
      </c>
      <c r="C29" s="2">
        <f>J$7 + 2*B29</f>
        <v>3</v>
      </c>
      <c r="D29" s="2">
        <f xml:space="preserve"> 5*J$1 + 2*J$1*C29 - J$13^3</f>
        <v>16</v>
      </c>
      <c r="E29" s="2">
        <f xml:space="preserve"> J$7 - 2 *B29</f>
        <v>1</v>
      </c>
      <c r="F29" s="2">
        <f xml:space="preserve"> 5*J$1 + 2*J$1*E29 - J$13^3</f>
        <v>20</v>
      </c>
      <c r="G29" s="2">
        <f xml:space="preserve"> (D29 - (2*D$20) +F29)/((2*B29)^2)</f>
        <v>0</v>
      </c>
      <c r="H29" s="2">
        <f>ABS((G28 - G29))/ABS(MAX(G29, 1))</f>
        <v>0</v>
      </c>
    </row>
    <row r="32" spans="1:8" ht="15.6" x14ac:dyDescent="0.3">
      <c r="A32" s="1" t="s">
        <v>0</v>
      </c>
      <c r="B32" s="1" t="s">
        <v>52</v>
      </c>
      <c r="C32" s="1" t="s">
        <v>70</v>
      </c>
      <c r="D32" s="1" t="s">
        <v>71</v>
      </c>
      <c r="E32" s="1" t="s">
        <v>72</v>
      </c>
      <c r="F32" s="1" t="s">
        <v>73</v>
      </c>
      <c r="G32" s="1" t="s">
        <v>74</v>
      </c>
      <c r="H32" s="1" t="s">
        <v>7</v>
      </c>
    </row>
    <row r="33" spans="1:12" ht="15.6" x14ac:dyDescent="0.3">
      <c r="A33" s="3">
        <v>1</v>
      </c>
      <c r="B33" s="2">
        <f xml:space="preserve"> 1</f>
        <v>1</v>
      </c>
      <c r="C33" s="2">
        <f>J$13 + 2*B33</f>
        <v>-1</v>
      </c>
      <c r="D33" s="2">
        <f xml:space="preserve"> 5*J$1 + 2*J$1*J$7 - C33^3</f>
        <v>-8</v>
      </c>
      <c r="E33" s="2">
        <f xml:space="preserve"> J$13 - 2 *B33</f>
        <v>-5</v>
      </c>
      <c r="F33" s="2">
        <f xml:space="preserve"> 5*J$1 + 2*J$1*J$7 - E33^3</f>
        <v>116</v>
      </c>
      <c r="G33" s="2">
        <f xml:space="preserve"> (D33 - (2*D$20) +F33)/((2*B33)^2)</f>
        <v>18</v>
      </c>
      <c r="H33" s="5" t="s">
        <v>18</v>
      </c>
    </row>
    <row r="34" spans="1:12" ht="15.6" x14ac:dyDescent="0.3">
      <c r="A34" s="3">
        <v>2</v>
      </c>
      <c r="B34" s="2">
        <f xml:space="preserve"> B33/2</f>
        <v>0.5</v>
      </c>
      <c r="C34" s="2">
        <f>J$13 + 2*B34</f>
        <v>-2</v>
      </c>
      <c r="D34" s="2">
        <f xml:space="preserve"> 5*J$1 + 2*J$1*J$7 - C34^3</f>
        <v>-1</v>
      </c>
      <c r="E34" s="2">
        <f xml:space="preserve"> J$13 - 2 *B34</f>
        <v>-4</v>
      </c>
      <c r="F34" s="2">
        <f xml:space="preserve"> 5*J$1 + 2*J$1*J$7 - E34^3</f>
        <v>55</v>
      </c>
      <c r="G34" s="2">
        <f xml:space="preserve"> (D34 - (2*D$20) +F34)/((2*B34)^2)</f>
        <v>18</v>
      </c>
      <c r="H34" s="2">
        <f>ABS((G33 - G34))/ABS(MAX(G34, 1))</f>
        <v>0</v>
      </c>
    </row>
    <row r="36" spans="1:12" x14ac:dyDescent="0.3">
      <c r="G36" t="s">
        <v>92</v>
      </c>
    </row>
    <row r="37" spans="1:12" ht="15.6" x14ac:dyDescent="0.3">
      <c r="A37" s="1" t="s">
        <v>0</v>
      </c>
      <c r="B37" s="1" t="s">
        <v>25</v>
      </c>
      <c r="C37" s="1" t="s">
        <v>2</v>
      </c>
      <c r="D37" s="1" t="s">
        <v>4</v>
      </c>
      <c r="E37" s="1" t="s">
        <v>20</v>
      </c>
      <c r="F37" s="1" t="s">
        <v>22</v>
      </c>
      <c r="G37" s="1" t="s">
        <v>75</v>
      </c>
      <c r="H37" s="1" t="s">
        <v>76</v>
      </c>
      <c r="I37" s="1" t="s">
        <v>77</v>
      </c>
      <c r="J37" s="1" t="s">
        <v>78</v>
      </c>
      <c r="K37" s="1" t="s">
        <v>79</v>
      </c>
      <c r="L37" s="8" t="s">
        <v>7</v>
      </c>
    </row>
    <row r="38" spans="1:12" ht="15.6" x14ac:dyDescent="0.3">
      <c r="A38" s="3">
        <v>1</v>
      </c>
      <c r="B38" s="2">
        <f xml:space="preserve"> 1</f>
        <v>1</v>
      </c>
      <c r="C38" s="2">
        <f>J$1 + B38</f>
        <v>0</v>
      </c>
      <c r="D38" s="2">
        <f>J$1 - B38</f>
        <v>-2</v>
      </c>
      <c r="E38" s="2">
        <f>J$7 + B38</f>
        <v>3</v>
      </c>
      <c r="F38" s="2">
        <f>J$7 - B38</f>
        <v>1</v>
      </c>
      <c r="G38" s="2">
        <f xml:space="preserve"> 5*C38 + 2*C38*E38 - J$13^3</f>
        <v>27</v>
      </c>
      <c r="H38" s="2">
        <f xml:space="preserve"> 5*C38 + 2*C38*F38 - J$13^3</f>
        <v>27</v>
      </c>
      <c r="I38" s="2">
        <f xml:space="preserve"> 5*D38 + 2*D38*E38 - (J$13^3)</f>
        <v>5</v>
      </c>
      <c r="J38" s="2">
        <f xml:space="preserve"> 5*D38 + 2*D38*F38 - J$13^3</f>
        <v>13</v>
      </c>
      <c r="K38" s="2">
        <f>(G38 - I38 - H38 + J38)/(4*(B38^2))</f>
        <v>2</v>
      </c>
      <c r="L38" s="5" t="s">
        <v>18</v>
      </c>
    </row>
    <row r="39" spans="1:12" ht="15.6" x14ac:dyDescent="0.3">
      <c r="A39" s="3">
        <v>2</v>
      </c>
      <c r="B39" s="2">
        <f xml:space="preserve"> B38/2</f>
        <v>0.5</v>
      </c>
      <c r="C39" s="2">
        <f>J$1 + B39</f>
        <v>-0.5</v>
      </c>
      <c r="D39" s="2">
        <f>J$1 - B39</f>
        <v>-1.5</v>
      </c>
      <c r="E39" s="2">
        <f>J$7 + B39</f>
        <v>2.5</v>
      </c>
      <c r="F39" s="2">
        <f>J$7 - B39</f>
        <v>1.5</v>
      </c>
      <c r="G39" s="2">
        <f xml:space="preserve"> 5*C39 + 2*C39*E39 - J$13^3</f>
        <v>22</v>
      </c>
      <c r="H39" s="2">
        <f xml:space="preserve"> 5*C39 + 2*C39*F39 - J$13^3</f>
        <v>23</v>
      </c>
      <c r="I39" s="2">
        <f xml:space="preserve"> 5*D39 + 2*D39*E39 - (J$13^3)</f>
        <v>12</v>
      </c>
      <c r="J39" s="2">
        <f xml:space="preserve"> 5*D39 + 2*D39*F39 - J$13^3</f>
        <v>15</v>
      </c>
      <c r="K39" s="2">
        <f>(G39 - I39 - H39 + J39)/(4*(B39^2))</f>
        <v>2</v>
      </c>
      <c r="L39" s="2">
        <f>ABS((K38 - K39))/ABS(MAX(K39, 1))</f>
        <v>0</v>
      </c>
    </row>
    <row r="42" spans="1:12" ht="15.6" x14ac:dyDescent="0.3">
      <c r="A42" s="1" t="s">
        <v>0</v>
      </c>
      <c r="B42" s="1" t="s">
        <v>80</v>
      </c>
      <c r="C42" s="1" t="s">
        <v>2</v>
      </c>
      <c r="D42" s="1" t="s">
        <v>4</v>
      </c>
      <c r="E42" s="1" t="s">
        <v>57</v>
      </c>
      <c r="F42" s="1" t="s">
        <v>59</v>
      </c>
      <c r="G42" s="1" t="s">
        <v>81</v>
      </c>
      <c r="H42" s="1" t="s">
        <v>82</v>
      </c>
      <c r="I42" s="1" t="s">
        <v>83</v>
      </c>
      <c r="J42" s="1" t="s">
        <v>84</v>
      </c>
      <c r="K42" s="1" t="s">
        <v>85</v>
      </c>
      <c r="L42" s="8" t="s">
        <v>7</v>
      </c>
    </row>
    <row r="43" spans="1:12" ht="15.6" x14ac:dyDescent="0.3">
      <c r="A43" s="3">
        <v>1</v>
      </c>
      <c r="B43" s="2">
        <f xml:space="preserve"> 1</f>
        <v>1</v>
      </c>
      <c r="C43" s="2">
        <f>J$1 + B43</f>
        <v>0</v>
      </c>
      <c r="D43" s="2">
        <f>J$1 - B43</f>
        <v>-2</v>
      </c>
      <c r="E43" s="2">
        <f>J$13 + B43</f>
        <v>-2</v>
      </c>
      <c r="F43" s="2">
        <f>J$13 - B43</f>
        <v>-4</v>
      </c>
      <c r="G43" s="2">
        <f xml:space="preserve"> 5*C43 + 2*C43*J$7 - E43^3</f>
        <v>8</v>
      </c>
      <c r="H43" s="2">
        <f xml:space="preserve"> 5*C43 + 2*C43*J$7 - F43^3</f>
        <v>64</v>
      </c>
      <c r="I43" s="2">
        <f xml:space="preserve"> 5*D43 + 2*D43*J$7 - E43^3</f>
        <v>-10</v>
      </c>
      <c r="J43" s="2">
        <f xml:space="preserve"> 5*D43 + 2*D43*J$7 - F43^3</f>
        <v>46</v>
      </c>
      <c r="K43" s="2">
        <f>(G43 - I43 - H43 + J43)/(4*(B43^2))</f>
        <v>0</v>
      </c>
      <c r="L43" s="5" t="s">
        <v>18</v>
      </c>
    </row>
    <row r="44" spans="1:12" ht="15.6" x14ac:dyDescent="0.3">
      <c r="A44" s="3">
        <v>2</v>
      </c>
      <c r="B44" s="2">
        <f xml:space="preserve"> B43/2</f>
        <v>0.5</v>
      </c>
      <c r="C44" s="2">
        <f>J$1 + B44</f>
        <v>-0.5</v>
      </c>
      <c r="D44" s="2">
        <f>J$1 - B44</f>
        <v>-1.5</v>
      </c>
      <c r="E44" s="2">
        <f>J$13 + B44</f>
        <v>-2.5</v>
      </c>
      <c r="F44" s="2">
        <f>J$13 - B44</f>
        <v>-3.5</v>
      </c>
      <c r="G44" s="2">
        <f xml:space="preserve"> 5*C44 + 2*C44*J$7 - E44^3</f>
        <v>11.125</v>
      </c>
      <c r="H44" s="2">
        <f xml:space="preserve"> 5*C44 + 2*C44*J$7 - F44^3</f>
        <v>38.375</v>
      </c>
      <c r="I44" s="2">
        <f xml:space="preserve"> 5*D44 + 2*D44*J$7 - E44^3</f>
        <v>2.125</v>
      </c>
      <c r="J44" s="2">
        <f xml:space="preserve"> 5*D44 + 2*D44*J$7 - F44^3</f>
        <v>29.375</v>
      </c>
      <c r="K44" s="2">
        <f>(G44 - I44 - H44 + J44)/(4*(B44^2))</f>
        <v>0</v>
      </c>
      <c r="L44" s="2">
        <f>ABS((K43 - K44))/ABS(MAX(K44, 1))</f>
        <v>0</v>
      </c>
    </row>
    <row r="47" spans="1:12" ht="15.6" x14ac:dyDescent="0.3">
      <c r="A47" s="1" t="s">
        <v>0</v>
      </c>
      <c r="B47" s="1" t="s">
        <v>86</v>
      </c>
      <c r="C47" s="1" t="s">
        <v>20</v>
      </c>
      <c r="D47" s="1" t="s">
        <v>22</v>
      </c>
      <c r="E47" s="1" t="s">
        <v>57</v>
      </c>
      <c r="F47" s="1" t="s">
        <v>59</v>
      </c>
      <c r="G47" s="1" t="s">
        <v>87</v>
      </c>
      <c r="H47" s="1" t="s">
        <v>88</v>
      </c>
      <c r="I47" s="1" t="s">
        <v>89</v>
      </c>
      <c r="J47" s="1" t="s">
        <v>90</v>
      </c>
      <c r="K47" s="1" t="s">
        <v>91</v>
      </c>
      <c r="L47" s="8" t="s">
        <v>7</v>
      </c>
    </row>
    <row r="48" spans="1:12" ht="15.6" x14ac:dyDescent="0.3">
      <c r="A48" s="3">
        <v>1</v>
      </c>
      <c r="B48" s="2">
        <f xml:space="preserve"> 1</f>
        <v>1</v>
      </c>
      <c r="C48" s="2">
        <f>J$7 + B48</f>
        <v>3</v>
      </c>
      <c r="D48" s="2">
        <f>J$7 - B48</f>
        <v>1</v>
      </c>
      <c r="E48" s="2">
        <f>J$13 + B48</f>
        <v>-2</v>
      </c>
      <c r="F48" s="2">
        <f>J$13 - B48</f>
        <v>-4</v>
      </c>
      <c r="G48" s="2">
        <f xml:space="preserve"> 5*J$1 + 2*J$1*C48 - E48^3</f>
        <v>-3</v>
      </c>
      <c r="H48" s="2">
        <f xml:space="preserve"> 5*J$1 + 2*J$1*C48 - F48^3</f>
        <v>53</v>
      </c>
      <c r="I48" s="2">
        <f xml:space="preserve"> 5*J$1 + 2*J$1*D48 - E48^3</f>
        <v>1</v>
      </c>
      <c r="J48" s="2">
        <f xml:space="preserve"> 5*J$1 + 2*J$1*D48 - F48^3</f>
        <v>57</v>
      </c>
      <c r="K48" s="2">
        <f>(G48 - I48 - H48 + J48)/(4*(B48^2))</f>
        <v>0</v>
      </c>
      <c r="L48" s="5" t="s">
        <v>18</v>
      </c>
    </row>
    <row r="49" spans="1:12" ht="15.6" x14ac:dyDescent="0.3">
      <c r="A49" s="3">
        <v>2</v>
      </c>
      <c r="B49" s="2">
        <f xml:space="preserve"> B48/2</f>
        <v>0.5</v>
      </c>
      <c r="C49" s="2">
        <f>J$7 + B49</f>
        <v>2.5</v>
      </c>
      <c r="D49" s="2">
        <f>J$7 - B49</f>
        <v>1.5</v>
      </c>
      <c r="E49" s="2">
        <f>J$13 + B49</f>
        <v>-2.5</v>
      </c>
      <c r="F49" s="2">
        <f>J$13 - B49</f>
        <v>-3.5</v>
      </c>
      <c r="G49" s="2">
        <f xml:space="preserve"> 5*J$1 + 2*J$1*C49 - E49^3</f>
        <v>5.625</v>
      </c>
      <c r="H49" s="2">
        <f xml:space="preserve"> 5*J$1 + 2*J$1*C49 - F49^3</f>
        <v>32.875</v>
      </c>
      <c r="I49" s="2">
        <f xml:space="preserve"> 5*J$1 + 2*J$1*D49 - E49^3</f>
        <v>7.625</v>
      </c>
      <c r="J49" s="2">
        <f xml:space="preserve"> 5*J$1 + 2*J$1*D49 - F49^3</f>
        <v>34.875</v>
      </c>
      <c r="K49" s="2">
        <f>(G49 - I49 - H49 + J49)/(4*(B49^2))</f>
        <v>0</v>
      </c>
      <c r="L49" s="2">
        <f>ABS((K48 - K49))/ABS(MAX(K49, 1))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1 - A</vt:lpstr>
      <vt:lpstr>3 - B</vt:lpstr>
      <vt:lpstr>5 - A</vt:lpstr>
      <vt:lpstr>5 - B</vt:lpstr>
      <vt:lpstr>6 - A</vt:lpstr>
      <vt:lpstr>6 - B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2020-07-01T12:55:13Z</dcterms:created>
  <dcterms:modified xsi:type="dcterms:W3CDTF">2020-07-02T17:49:40Z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060f091f-d040-4d00-908a-ce396d41767e</vt:lpwstr>
  </property>
</Properties>
</file>