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tcc_versionado\RemoteTCC\"/>
    </mc:Choice>
  </mc:AlternateContent>
  <xr:revisionPtr revIDLastSave="0" documentId="13_ncr:1_{D06FE10D-6FEE-4D81-9F64-FB27E392C120}" xr6:coauthVersionLast="45" xr6:coauthVersionMax="46" xr10:uidLastSave="{00000000-0000-0000-0000-000000000000}"/>
  <bookViews>
    <workbookView xWindow="-120" yWindow="-120" windowWidth="20730" windowHeight="11160" xr2:uid="{6ADF45CD-EDF0-4B9D-BD9D-0B532D6CF7D4}"/>
  </bookViews>
  <sheets>
    <sheet name="Rankin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4" l="1"/>
  <c r="F10" i="4" l="1"/>
  <c r="F11" i="4"/>
  <c r="F18" i="4"/>
  <c r="F13" i="4"/>
  <c r="F12" i="4"/>
  <c r="F5" i="4"/>
  <c r="F6" i="4" l="1"/>
  <c r="C23" i="4" l="1"/>
  <c r="F15" i="4" s="1"/>
  <c r="F14" i="4"/>
  <c r="C12" i="4"/>
  <c r="F8" i="4" s="1"/>
  <c r="F9" i="4" l="1"/>
  <c r="F16" i="4" l="1"/>
  <c r="F1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Marilia Fonteles Dias</author>
  </authors>
  <commentList>
    <comment ref="F15" authorId="0" shapeId="0" xr:uid="{EB7E4089-E039-4DBC-B719-7AFD6C4D05D1}">
      <text>
        <r>
          <rPr>
            <b/>
            <sz val="9"/>
            <color indexed="81"/>
            <rFont val="Segoe UI"/>
            <charset val="1"/>
          </rPr>
          <t>Marilia Fonteles Dias:</t>
        </r>
        <r>
          <rPr>
            <sz val="9"/>
            <color indexed="81"/>
            <rFont val="Segoe UI"/>
            <charset val="1"/>
          </rPr>
          <t xml:space="preserve">
hd = hc + vc ( Pd - Pc)</t>
        </r>
      </text>
    </comment>
  </commentList>
</comments>
</file>

<file path=xl/sharedStrings.xml><?xml version="1.0" encoding="utf-8"?>
<sst xmlns="http://schemas.openxmlformats.org/spreadsheetml/2006/main" count="74" uniqueCount="63">
  <si>
    <t>ENTRADA DE DADOS</t>
  </si>
  <si>
    <t>SAÍDA DE DADOS</t>
  </si>
  <si>
    <t>h1(kJ/kg)</t>
  </si>
  <si>
    <t>x2</t>
  </si>
  <si>
    <t>s1(kJ/kg.K)</t>
  </si>
  <si>
    <t>sf(kJ/kg.K)</t>
  </si>
  <si>
    <t>sg(kJ/kg.K)</t>
  </si>
  <si>
    <t>hf(kJ/kg)</t>
  </si>
  <si>
    <t>h2(kJ/kg)</t>
  </si>
  <si>
    <t>hg(kJ/kg)</t>
  </si>
  <si>
    <t>h3(kJ/kg)</t>
  </si>
  <si>
    <t>v3(m³/kg)</t>
  </si>
  <si>
    <t>h4(kJ/kg)</t>
  </si>
  <si>
    <t>MODELO ESQUEMÁTICO</t>
  </si>
  <si>
    <t>GRANDEZA</t>
  </si>
  <si>
    <t>VALOR</t>
  </si>
  <si>
    <t xml:space="preserve">                                     a</t>
  </si>
  <si>
    <t>b</t>
  </si>
  <si>
    <t xml:space="preserve">        c</t>
  </si>
  <si>
    <t xml:space="preserve"> HIPÓTESES</t>
  </si>
  <si>
    <t>2. Efeitos de energias cinética e potencial desprezíveis</t>
  </si>
  <si>
    <t>1. Todos os componentes em estado estacionário</t>
  </si>
  <si>
    <t>3. Sem quedas de pressão em condensadores e caldeiras</t>
  </si>
  <si>
    <t xml:space="preserve">4. Turbinas e bombas isentrópicas </t>
  </si>
  <si>
    <t>s2(kJ/kg.K)</t>
  </si>
  <si>
    <t>P3(bar)</t>
  </si>
  <si>
    <t>Ex: FLUIDOS: ÁGUA + AMÔNIA</t>
  </si>
  <si>
    <t>5. Todo o calor rejeitado pelo primeiro ciclo é transferido para o segundo</t>
  </si>
  <si>
    <t>OBJETIVOS:</t>
  </si>
  <si>
    <t>1. POTÊNCIA DE SAÍDA DAS DUAS TURBINAS EM MW</t>
  </si>
  <si>
    <t>CICLO RANKINE BINÁRIO</t>
  </si>
  <si>
    <t>2. A TAXA DE ADIÇÃO DE CALOR PARA O CICLO BINÁRIO EM MW</t>
  </si>
  <si>
    <t>3. A EFICIÊNCIA TÉRMICA DO CICLO BINÁRIO</t>
  </si>
  <si>
    <t>ÁGUA</t>
  </si>
  <si>
    <t>T1 = 640 °C</t>
  </si>
  <si>
    <t>3          d</t>
  </si>
  <si>
    <t>Ta = 50°C</t>
  </si>
  <si>
    <t>Potência líquida gerada = 20MW</t>
  </si>
  <si>
    <t>..................</t>
  </si>
  <si>
    <t>P1 =P4= 60 bar</t>
  </si>
  <si>
    <t xml:space="preserve">T3 = T2= 60°C </t>
  </si>
  <si>
    <t>DADOS FORNECIDOS:</t>
  </si>
  <si>
    <t>AMÔNIA</t>
  </si>
  <si>
    <t>ha(kJ/kg)</t>
  </si>
  <si>
    <t>sa(kJ/kg.K)</t>
  </si>
  <si>
    <t>Pc =Pb= 10 bar</t>
  </si>
  <si>
    <t>sb(kJ/kg.K)</t>
  </si>
  <si>
    <t>xb</t>
  </si>
  <si>
    <t>hb(kJ/kg)</t>
  </si>
  <si>
    <t>hc(kJ/kg)</t>
  </si>
  <si>
    <t>vc(m³/kg)</t>
  </si>
  <si>
    <t xml:space="preserve">Pd = Pa(bar) </t>
  </si>
  <si>
    <t>P1 = P4(bar)</t>
  </si>
  <si>
    <t>Pc = Pb(bar)</t>
  </si>
  <si>
    <t>hd(kJ/kg)</t>
  </si>
  <si>
    <t>CICLO COMBINADO</t>
  </si>
  <si>
    <t>Wt(MW)</t>
  </si>
  <si>
    <t>mfluxo(kg/s)</t>
  </si>
  <si>
    <t>Wliq(MW)</t>
  </si>
  <si>
    <t>Qentra(MW)</t>
  </si>
  <si>
    <t>η(%)</t>
  </si>
  <si>
    <r>
      <t xml:space="preserve">AMÔNIA          </t>
    </r>
    <r>
      <rPr>
        <b/>
        <sz val="11"/>
        <color theme="0"/>
        <rFont val="Calibri"/>
        <family val="2"/>
        <scheme val="minor"/>
      </rPr>
      <t xml:space="preserve"> .....</t>
    </r>
  </si>
  <si>
    <r>
      <t xml:space="preserve">ÁGUA                 </t>
    </r>
    <r>
      <rPr>
        <b/>
        <sz val="11"/>
        <color theme="0"/>
        <rFont val="Calibri"/>
        <family val="2"/>
        <scheme val="minor"/>
      </rPr>
      <t xml:space="preserve"> ...............................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</si>
</sst>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#,##0.000"/>
    <numFmt numFmtId="166" formatCode="0.00000000"/>
    <numFmt numFmtId="167" formatCode="0.00000%"/>
  </numFmts>
  <fonts count="15" x14ac:knownFonts="1">
    <font>
      <sz val="11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7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8" borderId="1" xfId="0" applyFill="1" applyBorder="1" applyAlignment="1">
      <alignment horizontal="center"/>
    </xf>
    <xf numFmtId="3" fontId="0" fillId="8" borderId="0" xfId="0" applyNumberForma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66" fontId="0" fillId="7" borderId="0" xfId="0" applyNumberFormat="1" applyFill="1"/>
    <xf numFmtId="0" fontId="6" fillId="8" borderId="2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0" fontId="0" fillId="8" borderId="0" xfId="0" applyFill="1"/>
    <xf numFmtId="0" fontId="12" fillId="7" borderId="4" xfId="0" applyFont="1" applyFill="1" applyBorder="1" applyAlignment="1">
      <alignment horizontal="center"/>
    </xf>
    <xf numFmtId="0" fontId="11" fillId="7" borderId="5" xfId="0" applyFont="1" applyFill="1" applyBorder="1"/>
    <xf numFmtId="0" fontId="12" fillId="8" borderId="4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165" fontId="0" fillId="8" borderId="0" xfId="0" applyNumberFormat="1" applyFill="1" applyBorder="1" applyAlignment="1">
      <alignment horizontal="center"/>
    </xf>
    <xf numFmtId="0" fontId="0" fillId="0" borderId="6" xfId="0" applyBorder="1"/>
    <xf numFmtId="0" fontId="5" fillId="3" borderId="3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167" fontId="11" fillId="2" borderId="5" xfId="1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3" fillId="6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31</xdr:row>
      <xdr:rowOff>148481</xdr:rowOff>
    </xdr:from>
    <xdr:to>
      <xdr:col>3</xdr:col>
      <xdr:colOff>131219</xdr:colOff>
      <xdr:row>35</xdr:row>
      <xdr:rowOff>21935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F5B5DBD-C668-4F77-9857-7F0FBFE73D38}"/>
            </a:ext>
          </a:extLst>
        </xdr:cNvPr>
        <xdr:cNvSpPr/>
      </xdr:nvSpPr>
      <xdr:spPr>
        <a:xfrm>
          <a:off x="1847850" y="5939681"/>
          <a:ext cx="226469" cy="63545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29</xdr:row>
      <xdr:rowOff>61315</xdr:rowOff>
    </xdr:from>
    <xdr:to>
      <xdr:col>3</xdr:col>
      <xdr:colOff>578346</xdr:colOff>
      <xdr:row>31</xdr:row>
      <xdr:rowOff>148482</xdr:rowOff>
    </xdr:to>
    <xdr:cxnSp macro="">
      <xdr:nvCxnSpPr>
        <xdr:cNvPr id="3" name="Conector: Angulado 2">
          <a:extLst>
            <a:ext uri="{FF2B5EF4-FFF2-40B4-BE49-F238E27FC236}">
              <a16:creationId xmlns:a16="http://schemas.microsoft.com/office/drawing/2014/main" id="{0ABB7CA8-46CC-4D6B-9486-6483D6B2A9BB}"/>
            </a:ext>
          </a:extLst>
        </xdr:cNvPr>
        <xdr:cNvCxnSpPr>
          <a:stCxn id="2" idx="0"/>
          <a:endCxn id="4" idx="0"/>
        </xdr:cNvCxnSpPr>
      </xdr:nvCxnSpPr>
      <xdr:spPr>
        <a:xfrm rot="5400000" flipH="1" flipV="1">
          <a:off x="1998189" y="5416426"/>
          <a:ext cx="468167" cy="5783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578346</xdr:colOff>
      <xdr:row>28</xdr:row>
      <xdr:rowOff>19050</xdr:rowOff>
    </xdr:from>
    <xdr:to>
      <xdr:col>3</xdr:col>
      <xdr:colOff>1075436</xdr:colOff>
      <xdr:row>30</xdr:row>
      <xdr:rowOff>103578</xdr:rowOff>
    </xdr:to>
    <xdr:sp macro="" textlink="">
      <xdr:nvSpPr>
        <xdr:cNvPr id="4" name="Trapezoide 3">
          <a:extLst>
            <a:ext uri="{FF2B5EF4-FFF2-40B4-BE49-F238E27FC236}">
              <a16:creationId xmlns:a16="http://schemas.microsoft.com/office/drawing/2014/main" id="{2CB9E5D5-E257-4111-AB9C-C06AFAC85F62}"/>
            </a:ext>
          </a:extLst>
        </xdr:cNvPr>
        <xdr:cNvSpPr/>
      </xdr:nvSpPr>
      <xdr:spPr>
        <a:xfrm rot="16200000">
          <a:off x="2537227" y="5222969"/>
          <a:ext cx="465528" cy="497090"/>
        </a:xfrm>
        <a:prstGeom prst="trapezoid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1075436</xdr:colOff>
      <xdr:row>29</xdr:row>
      <xdr:rowOff>61314</xdr:rowOff>
    </xdr:from>
    <xdr:to>
      <xdr:col>3</xdr:col>
      <xdr:colOff>1590762</xdr:colOff>
      <xdr:row>34</xdr:row>
      <xdr:rowOff>4009</xdr:rowOff>
    </xdr:to>
    <xdr:cxnSp macro="">
      <xdr:nvCxnSpPr>
        <xdr:cNvPr id="5" name="Conector: Angulado 4">
          <a:extLst>
            <a:ext uri="{FF2B5EF4-FFF2-40B4-BE49-F238E27FC236}">
              <a16:creationId xmlns:a16="http://schemas.microsoft.com/office/drawing/2014/main" id="{47FC7C79-A383-4B0D-8689-1B35B4537DC3}"/>
            </a:ext>
          </a:extLst>
        </xdr:cNvPr>
        <xdr:cNvCxnSpPr>
          <a:stCxn id="4" idx="2"/>
          <a:endCxn id="6" idx="0"/>
        </xdr:cNvCxnSpPr>
      </xdr:nvCxnSpPr>
      <xdr:spPr>
        <a:xfrm>
          <a:off x="3018536" y="5471514"/>
          <a:ext cx="515326" cy="8951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1357103</xdr:colOff>
      <xdr:row>34</xdr:row>
      <xdr:rowOff>4009</xdr:rowOff>
    </xdr:from>
    <xdr:to>
      <xdr:col>3</xdr:col>
      <xdr:colOff>1824420</xdr:colOff>
      <xdr:row>36</xdr:row>
      <xdr:rowOff>87012</xdr:rowOff>
    </xdr:to>
    <xdr:sp macro="" textlink="">
      <xdr:nvSpPr>
        <xdr:cNvPr id="6" name="Fluxograma: Conector 5">
          <a:extLst>
            <a:ext uri="{FF2B5EF4-FFF2-40B4-BE49-F238E27FC236}">
              <a16:creationId xmlns:a16="http://schemas.microsoft.com/office/drawing/2014/main" id="{50CC172E-9BCC-4211-9E67-6846E19EE60C}"/>
            </a:ext>
          </a:extLst>
        </xdr:cNvPr>
        <xdr:cNvSpPr/>
      </xdr:nvSpPr>
      <xdr:spPr>
        <a:xfrm>
          <a:off x="3300203" y="6366709"/>
          <a:ext cx="467317" cy="46400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603904</xdr:colOff>
      <xdr:row>36</xdr:row>
      <xdr:rowOff>87012</xdr:rowOff>
    </xdr:from>
    <xdr:to>
      <xdr:col>3</xdr:col>
      <xdr:colOff>1590762</xdr:colOff>
      <xdr:row>38</xdr:row>
      <xdr:rowOff>177470</xdr:rowOff>
    </xdr:to>
    <xdr:cxnSp macro="">
      <xdr:nvCxnSpPr>
        <xdr:cNvPr id="7" name="Conector: Angulado 6">
          <a:extLst>
            <a:ext uri="{FF2B5EF4-FFF2-40B4-BE49-F238E27FC236}">
              <a16:creationId xmlns:a16="http://schemas.microsoft.com/office/drawing/2014/main" id="{6DF352F8-0603-4B67-9119-2924306B2D88}"/>
            </a:ext>
          </a:extLst>
        </xdr:cNvPr>
        <xdr:cNvCxnSpPr>
          <a:stCxn id="6" idx="4"/>
          <a:endCxn id="9" idx="3"/>
        </xdr:cNvCxnSpPr>
      </xdr:nvCxnSpPr>
      <xdr:spPr>
        <a:xfrm rot="5400000">
          <a:off x="2804704" y="6573012"/>
          <a:ext cx="471458" cy="9868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453886</xdr:colOff>
      <xdr:row>37</xdr:row>
      <xdr:rowOff>176760</xdr:rowOff>
    </xdr:from>
    <xdr:to>
      <xdr:col>3</xdr:col>
      <xdr:colOff>593861</xdr:colOff>
      <xdr:row>38</xdr:row>
      <xdr:rowOff>112451</xdr:rowOff>
    </xdr:to>
    <xdr:sp macro="" textlink="">
      <xdr:nvSpPr>
        <xdr:cNvPr id="8" name="Fluxograma: Conector 7">
          <a:extLst>
            <a:ext uri="{FF2B5EF4-FFF2-40B4-BE49-F238E27FC236}">
              <a16:creationId xmlns:a16="http://schemas.microsoft.com/office/drawing/2014/main" id="{26804738-FA8C-4B9A-B4F0-7C73ECE9E0C4}"/>
            </a:ext>
          </a:extLst>
        </xdr:cNvPr>
        <xdr:cNvSpPr/>
      </xdr:nvSpPr>
      <xdr:spPr>
        <a:xfrm>
          <a:off x="2396986" y="7110960"/>
          <a:ext cx="139975" cy="126191"/>
        </a:xfrm>
        <a:prstGeom prst="flowChartConnec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444</a:t>
          </a:r>
        </a:p>
      </xdr:txBody>
    </xdr:sp>
    <xdr:clientData/>
  </xdr:twoCellAnchor>
  <xdr:twoCellAnchor>
    <xdr:from>
      <xdr:col>3</xdr:col>
      <xdr:colOff>428150</xdr:colOff>
      <xdr:row>38</xdr:row>
      <xdr:rowOff>118249</xdr:rowOff>
    </xdr:from>
    <xdr:to>
      <xdr:col>3</xdr:col>
      <xdr:colOff>618709</xdr:colOff>
      <xdr:row>39</xdr:row>
      <xdr:rowOff>46191</xdr:rowOff>
    </xdr:to>
    <xdr:sp macro="" textlink="">
      <xdr:nvSpPr>
        <xdr:cNvPr id="9" name="Trapezoide 8">
          <a:extLst>
            <a:ext uri="{FF2B5EF4-FFF2-40B4-BE49-F238E27FC236}">
              <a16:creationId xmlns:a16="http://schemas.microsoft.com/office/drawing/2014/main" id="{257E5501-C4BF-44C8-B7C8-FB1AB975A42A}"/>
            </a:ext>
          </a:extLst>
        </xdr:cNvPr>
        <xdr:cNvSpPr/>
      </xdr:nvSpPr>
      <xdr:spPr>
        <a:xfrm>
          <a:off x="2371250" y="7242949"/>
          <a:ext cx="190559" cy="118442"/>
        </a:xfrm>
        <a:prstGeom prst="trapezoid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35</xdr:row>
      <xdr:rowOff>21936</xdr:rowOff>
    </xdr:from>
    <xdr:to>
      <xdr:col>3</xdr:col>
      <xdr:colOff>453887</xdr:colOff>
      <xdr:row>38</xdr:row>
      <xdr:rowOff>49357</xdr:rowOff>
    </xdr:to>
    <xdr:cxnSp macro="">
      <xdr:nvCxnSpPr>
        <xdr:cNvPr id="10" name="Conector: Angulado 9">
          <a:extLst>
            <a:ext uri="{FF2B5EF4-FFF2-40B4-BE49-F238E27FC236}">
              <a16:creationId xmlns:a16="http://schemas.microsoft.com/office/drawing/2014/main" id="{BF15DAED-DCC2-43E4-99E7-DF0D80450A06}"/>
            </a:ext>
          </a:extLst>
        </xdr:cNvPr>
        <xdr:cNvCxnSpPr>
          <a:stCxn id="8" idx="2"/>
          <a:endCxn id="2" idx="2"/>
        </xdr:cNvCxnSpPr>
      </xdr:nvCxnSpPr>
      <xdr:spPr>
        <a:xfrm rot="10800000">
          <a:off x="1943100" y="6575136"/>
          <a:ext cx="453887" cy="5989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1755983</xdr:colOff>
      <xdr:row>34</xdr:row>
      <xdr:rowOff>71961</xdr:rowOff>
    </xdr:from>
    <xdr:to>
      <xdr:col>3</xdr:col>
      <xdr:colOff>2420399</xdr:colOff>
      <xdr:row>34</xdr:row>
      <xdr:rowOff>72910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DE6DE1BB-45EC-4C62-8199-48F89E25A177}"/>
            </a:ext>
          </a:extLst>
        </xdr:cNvPr>
        <xdr:cNvCxnSpPr>
          <a:stCxn id="6" idx="7"/>
          <a:endCxn id="12" idx="0"/>
        </xdr:cNvCxnSpPr>
      </xdr:nvCxnSpPr>
      <xdr:spPr>
        <a:xfrm>
          <a:off x="3699083" y="6434661"/>
          <a:ext cx="664416" cy="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2420399</xdr:colOff>
      <xdr:row>33</xdr:row>
      <xdr:rowOff>30646</xdr:rowOff>
    </xdr:from>
    <xdr:to>
      <xdr:col>3</xdr:col>
      <xdr:colOff>2917489</xdr:colOff>
      <xdr:row>35</xdr:row>
      <xdr:rowOff>115174</xdr:rowOff>
    </xdr:to>
    <xdr:sp macro="" textlink="">
      <xdr:nvSpPr>
        <xdr:cNvPr id="12" name="Trapezoide 11">
          <a:extLst>
            <a:ext uri="{FF2B5EF4-FFF2-40B4-BE49-F238E27FC236}">
              <a16:creationId xmlns:a16="http://schemas.microsoft.com/office/drawing/2014/main" id="{0A269CC7-886F-4573-995B-4A26C3094FDC}"/>
            </a:ext>
          </a:extLst>
        </xdr:cNvPr>
        <xdr:cNvSpPr/>
      </xdr:nvSpPr>
      <xdr:spPr>
        <a:xfrm rot="16200000">
          <a:off x="4331655" y="6234690"/>
          <a:ext cx="465528" cy="401840"/>
        </a:xfrm>
        <a:prstGeom prst="trapezoid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2917489</xdr:colOff>
      <xdr:row>34</xdr:row>
      <xdr:rowOff>72910</xdr:rowOff>
    </xdr:from>
    <xdr:to>
      <xdr:col>4</xdr:col>
      <xdr:colOff>194314</xdr:colOff>
      <xdr:row>37</xdr:row>
      <xdr:rowOff>7323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264DD45D-2F0E-4B7C-836D-2DBEF9FC1CE0}"/>
            </a:ext>
          </a:extLst>
        </xdr:cNvPr>
        <xdr:cNvCxnSpPr>
          <a:stCxn id="12" idx="2"/>
          <a:endCxn id="14" idx="0"/>
        </xdr:cNvCxnSpPr>
      </xdr:nvCxnSpPr>
      <xdr:spPr>
        <a:xfrm>
          <a:off x="4765339" y="6435610"/>
          <a:ext cx="191475" cy="5059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</xdr:row>
      <xdr:rowOff>7323</xdr:rowOff>
    </xdr:from>
    <xdr:to>
      <xdr:col>4</xdr:col>
      <xdr:colOff>427972</xdr:colOff>
      <xdr:row>39</xdr:row>
      <xdr:rowOff>90326</xdr:rowOff>
    </xdr:to>
    <xdr:sp macro="" textlink="">
      <xdr:nvSpPr>
        <xdr:cNvPr id="14" name="Fluxograma: Conector 13">
          <a:extLst>
            <a:ext uri="{FF2B5EF4-FFF2-40B4-BE49-F238E27FC236}">
              <a16:creationId xmlns:a16="http://schemas.microsoft.com/office/drawing/2014/main" id="{843DB49C-E7DB-448D-8C4B-9F75E0791B90}"/>
            </a:ext>
          </a:extLst>
        </xdr:cNvPr>
        <xdr:cNvSpPr/>
      </xdr:nvSpPr>
      <xdr:spPr>
        <a:xfrm>
          <a:off x="4762500" y="6941523"/>
          <a:ext cx="427972" cy="46400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2138568</xdr:colOff>
      <xdr:row>39</xdr:row>
      <xdr:rowOff>138660</xdr:rowOff>
    </xdr:from>
    <xdr:to>
      <xdr:col>3</xdr:col>
      <xdr:colOff>2278543</xdr:colOff>
      <xdr:row>40</xdr:row>
      <xdr:rowOff>74351</xdr:rowOff>
    </xdr:to>
    <xdr:sp macro="" textlink="">
      <xdr:nvSpPr>
        <xdr:cNvPr id="15" name="Fluxograma: Conector 14">
          <a:extLst>
            <a:ext uri="{FF2B5EF4-FFF2-40B4-BE49-F238E27FC236}">
              <a16:creationId xmlns:a16="http://schemas.microsoft.com/office/drawing/2014/main" id="{5E0BDB25-2C37-4F9F-ADAD-5A2700FDAA52}"/>
            </a:ext>
          </a:extLst>
        </xdr:cNvPr>
        <xdr:cNvSpPr/>
      </xdr:nvSpPr>
      <xdr:spPr>
        <a:xfrm>
          <a:off x="4081668" y="7453860"/>
          <a:ext cx="139975" cy="126191"/>
        </a:xfrm>
        <a:prstGeom prst="flowChartConnec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2121115</xdr:colOff>
      <xdr:row>40</xdr:row>
      <xdr:rowOff>80149</xdr:rowOff>
    </xdr:from>
    <xdr:to>
      <xdr:col>3</xdr:col>
      <xdr:colOff>2311674</xdr:colOff>
      <xdr:row>41</xdr:row>
      <xdr:rowOff>8091</xdr:rowOff>
    </xdr:to>
    <xdr:sp macro="" textlink="">
      <xdr:nvSpPr>
        <xdr:cNvPr id="16" name="Trapezoide 15">
          <a:extLst>
            <a:ext uri="{FF2B5EF4-FFF2-40B4-BE49-F238E27FC236}">
              <a16:creationId xmlns:a16="http://schemas.microsoft.com/office/drawing/2014/main" id="{2F098582-B405-4D71-B23F-5FEEEDBC71DF}"/>
            </a:ext>
          </a:extLst>
        </xdr:cNvPr>
        <xdr:cNvSpPr/>
      </xdr:nvSpPr>
      <xdr:spPr>
        <a:xfrm>
          <a:off x="4064215" y="7585849"/>
          <a:ext cx="190559" cy="118442"/>
        </a:xfrm>
        <a:prstGeom prst="trapezoid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2296869</xdr:colOff>
      <xdr:row>39</xdr:row>
      <xdr:rowOff>90327</xdr:rowOff>
    </xdr:from>
    <xdr:to>
      <xdr:col>4</xdr:col>
      <xdr:colOff>194314</xdr:colOff>
      <xdr:row>40</xdr:row>
      <xdr:rowOff>139371</xdr:rowOff>
    </xdr:to>
    <xdr:cxnSp macro="">
      <xdr:nvCxnSpPr>
        <xdr:cNvPr id="17" name="Conector: Angulado 16">
          <a:extLst>
            <a:ext uri="{FF2B5EF4-FFF2-40B4-BE49-F238E27FC236}">
              <a16:creationId xmlns:a16="http://schemas.microsoft.com/office/drawing/2014/main" id="{9536590D-CF4B-476D-AB30-50CBFA52E239}"/>
            </a:ext>
          </a:extLst>
        </xdr:cNvPr>
        <xdr:cNvCxnSpPr>
          <a:stCxn id="14" idx="4"/>
          <a:endCxn id="16" idx="3"/>
        </xdr:cNvCxnSpPr>
      </xdr:nvCxnSpPr>
      <xdr:spPr>
        <a:xfrm rot="5400000">
          <a:off x="4478620" y="7166876"/>
          <a:ext cx="239544" cy="7168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1755984</xdr:colOff>
      <xdr:row>36</xdr:row>
      <xdr:rowOff>19060</xdr:rowOff>
    </xdr:from>
    <xdr:to>
      <xdr:col>3</xdr:col>
      <xdr:colOff>2138569</xdr:colOff>
      <xdr:row>40</xdr:row>
      <xdr:rowOff>11256</xdr:rowOff>
    </xdr:to>
    <xdr:cxnSp macro="">
      <xdr:nvCxnSpPr>
        <xdr:cNvPr id="18" name="Conector: Angulado 17">
          <a:extLst>
            <a:ext uri="{FF2B5EF4-FFF2-40B4-BE49-F238E27FC236}">
              <a16:creationId xmlns:a16="http://schemas.microsoft.com/office/drawing/2014/main" id="{9B1FDD74-7D22-4C4B-A424-D0571403B7A9}"/>
            </a:ext>
          </a:extLst>
        </xdr:cNvPr>
        <xdr:cNvCxnSpPr>
          <a:stCxn id="15" idx="2"/>
          <a:endCxn id="6" idx="5"/>
        </xdr:cNvCxnSpPr>
      </xdr:nvCxnSpPr>
      <xdr:spPr>
        <a:xfrm rot="10800000">
          <a:off x="3699084" y="6762760"/>
          <a:ext cx="382585" cy="7541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32</xdr:row>
      <xdr:rowOff>76200</xdr:rowOff>
    </xdr:from>
    <xdr:to>
      <xdr:col>2</xdr:col>
      <xdr:colOff>485775</xdr:colOff>
      <xdr:row>34</xdr:row>
      <xdr:rowOff>114300</xdr:rowOff>
    </xdr:to>
    <xdr:sp macro="" textlink="">
      <xdr:nvSpPr>
        <xdr:cNvPr id="21" name="Seta: para a Direita 20">
          <a:extLst>
            <a:ext uri="{FF2B5EF4-FFF2-40B4-BE49-F238E27FC236}">
              <a16:creationId xmlns:a16="http://schemas.microsoft.com/office/drawing/2014/main" id="{4A771FBD-9ED5-400B-A80F-342C4D6BB563}"/>
            </a:ext>
          </a:extLst>
        </xdr:cNvPr>
        <xdr:cNvSpPr/>
      </xdr:nvSpPr>
      <xdr:spPr>
        <a:xfrm>
          <a:off x="742950" y="6057900"/>
          <a:ext cx="1019175" cy="41910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1323975</xdr:colOff>
      <xdr:row>34</xdr:row>
      <xdr:rowOff>133350</xdr:rowOff>
    </xdr:from>
    <xdr:to>
      <xdr:col>3</xdr:col>
      <xdr:colOff>1847850</xdr:colOff>
      <xdr:row>35</xdr:row>
      <xdr:rowOff>133350</xdr:rowOff>
    </xdr:to>
    <xdr:sp macro="" textlink="">
      <xdr:nvSpPr>
        <xdr:cNvPr id="22" name="Seta: para a Direita 21">
          <a:extLst>
            <a:ext uri="{FF2B5EF4-FFF2-40B4-BE49-F238E27FC236}">
              <a16:creationId xmlns:a16="http://schemas.microsoft.com/office/drawing/2014/main" id="{1A9560F5-63CB-4EC1-81C4-6A7AF5AAD034}"/>
            </a:ext>
          </a:extLst>
        </xdr:cNvPr>
        <xdr:cNvSpPr/>
      </xdr:nvSpPr>
      <xdr:spPr>
        <a:xfrm>
          <a:off x="3267075" y="6496050"/>
          <a:ext cx="523875" cy="19050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495301</xdr:colOff>
      <xdr:row>37</xdr:row>
      <xdr:rowOff>161926</xdr:rowOff>
    </xdr:from>
    <xdr:to>
      <xdr:col>4</xdr:col>
      <xdr:colOff>685801</xdr:colOff>
      <xdr:row>38</xdr:row>
      <xdr:rowOff>85725</xdr:rowOff>
    </xdr:to>
    <xdr:sp macro="" textlink="">
      <xdr:nvSpPr>
        <xdr:cNvPr id="23" name="Seta: para a Direita 22">
          <a:extLst>
            <a:ext uri="{FF2B5EF4-FFF2-40B4-BE49-F238E27FC236}">
              <a16:creationId xmlns:a16="http://schemas.microsoft.com/office/drawing/2014/main" id="{CD49A685-8B9A-4063-B552-FB71E7DC1AF8}"/>
            </a:ext>
          </a:extLst>
        </xdr:cNvPr>
        <xdr:cNvSpPr/>
      </xdr:nvSpPr>
      <xdr:spPr>
        <a:xfrm>
          <a:off x="5257801" y="7096126"/>
          <a:ext cx="190500" cy="114299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1123950</xdr:colOff>
      <xdr:row>27</xdr:row>
      <xdr:rowOff>142875</xdr:rowOff>
    </xdr:from>
    <xdr:to>
      <xdr:col>3</xdr:col>
      <xdr:colOff>1771650</xdr:colOff>
      <xdr:row>29</xdr:row>
      <xdr:rowOff>19050</xdr:rowOff>
    </xdr:to>
    <xdr:sp macro="" textlink="">
      <xdr:nvSpPr>
        <xdr:cNvPr id="24" name="Seta: para a Direita 23">
          <a:extLst>
            <a:ext uri="{FF2B5EF4-FFF2-40B4-BE49-F238E27FC236}">
              <a16:creationId xmlns:a16="http://schemas.microsoft.com/office/drawing/2014/main" id="{79EB8767-7D30-4B42-906B-1AD0342F11E8}"/>
            </a:ext>
          </a:extLst>
        </xdr:cNvPr>
        <xdr:cNvSpPr/>
      </xdr:nvSpPr>
      <xdr:spPr>
        <a:xfrm>
          <a:off x="3067050" y="5172075"/>
          <a:ext cx="647700" cy="257175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33</xdr:row>
      <xdr:rowOff>57151</xdr:rowOff>
    </xdr:from>
    <xdr:to>
      <xdr:col>4</xdr:col>
      <xdr:colOff>352425</xdr:colOff>
      <xdr:row>34</xdr:row>
      <xdr:rowOff>9525</xdr:rowOff>
    </xdr:to>
    <xdr:sp macro="" textlink="">
      <xdr:nvSpPr>
        <xdr:cNvPr id="25" name="Seta: para a Direita 24">
          <a:extLst>
            <a:ext uri="{FF2B5EF4-FFF2-40B4-BE49-F238E27FC236}">
              <a16:creationId xmlns:a16="http://schemas.microsoft.com/office/drawing/2014/main" id="{74474B24-AD6F-4F52-9BB8-10B492F45CE5}"/>
            </a:ext>
          </a:extLst>
        </xdr:cNvPr>
        <xdr:cNvSpPr/>
      </xdr:nvSpPr>
      <xdr:spPr>
        <a:xfrm>
          <a:off x="4800600" y="6229351"/>
          <a:ext cx="314325" cy="142874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452441</xdr:colOff>
      <xdr:row>39</xdr:row>
      <xdr:rowOff>71438</xdr:rowOff>
    </xdr:from>
    <xdr:to>
      <xdr:col>3</xdr:col>
      <xdr:colOff>571503</xdr:colOff>
      <xdr:row>40</xdr:row>
      <xdr:rowOff>114299</xdr:rowOff>
    </xdr:to>
    <xdr:sp macro="" textlink="">
      <xdr:nvSpPr>
        <xdr:cNvPr id="26" name="Seta: para a Direita 25">
          <a:extLst>
            <a:ext uri="{FF2B5EF4-FFF2-40B4-BE49-F238E27FC236}">
              <a16:creationId xmlns:a16="http://schemas.microsoft.com/office/drawing/2014/main" id="{B6A1317F-0963-4850-B3E2-86BB64F93841}"/>
            </a:ext>
          </a:extLst>
        </xdr:cNvPr>
        <xdr:cNvSpPr/>
      </xdr:nvSpPr>
      <xdr:spPr>
        <a:xfrm rot="16200000">
          <a:off x="2338391" y="7443788"/>
          <a:ext cx="233361" cy="119062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2143126</xdr:colOff>
      <xdr:row>41</xdr:row>
      <xdr:rowOff>66677</xdr:rowOff>
    </xdr:from>
    <xdr:to>
      <xdr:col>3</xdr:col>
      <xdr:colOff>2257428</xdr:colOff>
      <xdr:row>42</xdr:row>
      <xdr:rowOff>104774</xdr:rowOff>
    </xdr:to>
    <xdr:sp macro="" textlink="">
      <xdr:nvSpPr>
        <xdr:cNvPr id="27" name="Seta: para a Direita 26">
          <a:extLst>
            <a:ext uri="{FF2B5EF4-FFF2-40B4-BE49-F238E27FC236}">
              <a16:creationId xmlns:a16="http://schemas.microsoft.com/office/drawing/2014/main" id="{67E274B0-BE67-440E-8E59-306C3DFB0384}"/>
            </a:ext>
          </a:extLst>
        </xdr:cNvPr>
        <xdr:cNvSpPr/>
      </xdr:nvSpPr>
      <xdr:spPr>
        <a:xfrm rot="16200000">
          <a:off x="4029078" y="7820025"/>
          <a:ext cx="228597" cy="114302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2B49-1F03-4A11-A496-8571100B7A92}">
  <dimension ref="A1:G45"/>
  <sheetViews>
    <sheetView tabSelected="1" topLeftCell="A4" zoomScale="115" zoomScaleNormal="115" workbookViewId="0">
      <selection activeCell="D8" sqref="D8"/>
    </sheetView>
  </sheetViews>
  <sheetFormatPr defaultRowHeight="15" x14ac:dyDescent="0.25"/>
  <cols>
    <col min="1" max="1" width="16.140625" bestFit="1" customWidth="1"/>
    <col min="2" max="2" width="19.140625" bestFit="1" customWidth="1"/>
    <col min="3" max="3" width="10" bestFit="1" customWidth="1"/>
    <col min="4" max="4" width="51.140625" bestFit="1" customWidth="1"/>
    <col min="5" max="5" width="18" bestFit="1" customWidth="1"/>
    <col min="6" max="6" width="13.42578125" bestFit="1" customWidth="1"/>
    <col min="7" max="7" width="16.28515625" bestFit="1" customWidth="1"/>
  </cols>
  <sheetData>
    <row r="1" spans="1:7" ht="21" x14ac:dyDescent="0.35">
      <c r="A1" s="8"/>
      <c r="B1" s="8"/>
      <c r="C1" s="8"/>
      <c r="D1" s="6" t="s">
        <v>30</v>
      </c>
      <c r="E1" s="16"/>
      <c r="F1" s="16"/>
      <c r="G1" s="16"/>
    </row>
    <row r="2" spans="1:7" x14ac:dyDescent="0.25">
      <c r="A2" s="8"/>
      <c r="B2" s="8"/>
      <c r="C2" s="8"/>
      <c r="D2" s="8" t="s">
        <v>26</v>
      </c>
      <c r="E2" s="8"/>
      <c r="F2" s="8"/>
      <c r="G2" s="8"/>
    </row>
    <row r="3" spans="1:7" x14ac:dyDescent="0.25">
      <c r="A3" s="42" t="s">
        <v>0</v>
      </c>
      <c r="B3" s="43"/>
      <c r="C3" s="44"/>
      <c r="D3" s="36" t="s">
        <v>19</v>
      </c>
      <c r="E3" s="42" t="s">
        <v>1</v>
      </c>
      <c r="F3" s="43"/>
      <c r="G3" s="44"/>
    </row>
    <row r="4" spans="1:7" x14ac:dyDescent="0.25">
      <c r="A4" s="9"/>
      <c r="B4" s="7" t="s">
        <v>14</v>
      </c>
      <c r="C4" s="5" t="s">
        <v>15</v>
      </c>
      <c r="D4" s="1" t="s">
        <v>21</v>
      </c>
      <c r="E4" s="10" t="s">
        <v>14</v>
      </c>
      <c r="F4" s="5" t="s">
        <v>15</v>
      </c>
      <c r="G4" s="9"/>
    </row>
    <row r="5" spans="1:7" x14ac:dyDescent="0.25">
      <c r="A5" s="45" t="s">
        <v>33</v>
      </c>
      <c r="B5" s="18" t="s">
        <v>2</v>
      </c>
      <c r="C5" s="19">
        <v>3752.6</v>
      </c>
      <c r="D5" s="1" t="s">
        <v>20</v>
      </c>
      <c r="E5" s="23" t="s">
        <v>24</v>
      </c>
      <c r="F5" s="24">
        <f>C6</f>
        <v>7.2731000000000003</v>
      </c>
      <c r="G5" s="45" t="s">
        <v>33</v>
      </c>
    </row>
    <row r="6" spans="1:7" x14ac:dyDescent="0.25">
      <c r="A6" s="45"/>
      <c r="B6" s="18" t="s">
        <v>4</v>
      </c>
      <c r="C6" s="19">
        <v>7.2731000000000003</v>
      </c>
      <c r="D6" s="1" t="s">
        <v>22</v>
      </c>
      <c r="E6" s="23" t="s">
        <v>3</v>
      </c>
      <c r="F6" s="24">
        <f>(F5-C7)/(C8-C7)</f>
        <v>0.91007854882459316</v>
      </c>
      <c r="G6" s="45"/>
    </row>
    <row r="7" spans="1:7" x14ac:dyDescent="0.25">
      <c r="A7" s="45"/>
      <c r="B7" s="18" t="s">
        <v>5</v>
      </c>
      <c r="C7" s="19">
        <v>0.83120000000000005</v>
      </c>
      <c r="D7" s="1" t="s">
        <v>23</v>
      </c>
      <c r="E7" s="23" t="s">
        <v>8</v>
      </c>
      <c r="F7" s="24">
        <f>(C9)+((F6)*(C10-C9))</f>
        <v>2397.5229550463382</v>
      </c>
      <c r="G7" s="45"/>
    </row>
    <row r="8" spans="1:7" x14ac:dyDescent="0.25">
      <c r="A8" s="45"/>
      <c r="B8" s="18" t="s">
        <v>6</v>
      </c>
      <c r="C8" s="19">
        <v>7.9096000000000002</v>
      </c>
      <c r="D8" s="1" t="s">
        <v>27</v>
      </c>
      <c r="E8" s="23" t="s">
        <v>12</v>
      </c>
      <c r="F8" s="24">
        <f>(C11)+(((C12)*(C13-C14))*100)</f>
        <v>257.54062432000001</v>
      </c>
      <c r="G8" s="45"/>
    </row>
    <row r="9" spans="1:7" x14ac:dyDescent="0.25">
      <c r="A9" s="45"/>
      <c r="B9" s="18" t="s">
        <v>7</v>
      </c>
      <c r="C9" s="19">
        <v>251.13</v>
      </c>
      <c r="D9" s="2" t="s">
        <v>28</v>
      </c>
      <c r="E9" s="23" t="s">
        <v>57</v>
      </c>
      <c r="F9" s="25">
        <f>(C25/(((C5-F7)-(F8-C11))+(((F7-C11)/(C15-F15))*((C15-F14)-(F15-C22)))))*1000</f>
        <v>13.269794572623686</v>
      </c>
      <c r="G9" s="45"/>
    </row>
    <row r="10" spans="1:7" x14ac:dyDescent="0.25">
      <c r="A10" s="45"/>
      <c r="B10" s="18" t="s">
        <v>9</v>
      </c>
      <c r="C10" s="19">
        <v>2609.6</v>
      </c>
      <c r="D10" s="1" t="s">
        <v>29</v>
      </c>
      <c r="E10" s="30" t="s">
        <v>56</v>
      </c>
      <c r="F10" s="31">
        <f>((F9)*(C5-F7))/1000</f>
        <v>17.981594016613041</v>
      </c>
      <c r="G10" s="45"/>
    </row>
    <row r="11" spans="1:7" x14ac:dyDescent="0.25">
      <c r="A11" s="45"/>
      <c r="B11" s="18" t="s">
        <v>10</v>
      </c>
      <c r="C11" s="19">
        <v>251.13</v>
      </c>
      <c r="D11" s="1" t="s">
        <v>31</v>
      </c>
      <c r="E11" s="30" t="s">
        <v>59</v>
      </c>
      <c r="F11" s="31">
        <f>(F9*(C5-F8))/1000</f>
        <v>46.378719934395995</v>
      </c>
      <c r="G11" s="45"/>
    </row>
    <row r="12" spans="1:7" x14ac:dyDescent="0.25">
      <c r="A12" s="45"/>
      <c r="B12" s="18" t="s">
        <v>11</v>
      </c>
      <c r="C12" s="19">
        <f>1.072/1000</f>
        <v>1.072E-3</v>
      </c>
      <c r="D12" s="1" t="s">
        <v>32</v>
      </c>
      <c r="E12" s="26" t="s">
        <v>46</v>
      </c>
      <c r="F12" s="27">
        <f>C16</f>
        <v>4.7603999999999997</v>
      </c>
      <c r="G12" s="41" t="s">
        <v>42</v>
      </c>
    </row>
    <row r="13" spans="1:7" x14ac:dyDescent="0.25">
      <c r="A13" s="45"/>
      <c r="B13" s="18" t="s">
        <v>52</v>
      </c>
      <c r="C13" s="19">
        <v>60</v>
      </c>
      <c r="D13" s="2" t="s">
        <v>41</v>
      </c>
      <c r="E13" s="26" t="s">
        <v>47</v>
      </c>
      <c r="F13" s="28">
        <f>(F12-C18)/(C19-C18)</f>
        <v>0.93120732424622144</v>
      </c>
      <c r="G13" s="41"/>
    </row>
    <row r="14" spans="1:7" x14ac:dyDescent="0.25">
      <c r="A14" s="45"/>
      <c r="B14" s="18" t="s">
        <v>25</v>
      </c>
      <c r="C14" s="19">
        <v>0.19939999999999999</v>
      </c>
      <c r="D14" s="1" t="s">
        <v>39</v>
      </c>
      <c r="E14" s="26" t="s">
        <v>48</v>
      </c>
      <c r="F14" s="27">
        <f>(C20)+((F13)*(C21-C20))</f>
        <v>1383.0076398230315</v>
      </c>
      <c r="G14" s="41"/>
    </row>
    <row r="15" spans="1:7" x14ac:dyDescent="0.25">
      <c r="A15" s="41" t="s">
        <v>42</v>
      </c>
      <c r="B15" s="20" t="s">
        <v>43</v>
      </c>
      <c r="C15" s="21">
        <v>1471.26</v>
      </c>
      <c r="D15" s="1" t="s">
        <v>34</v>
      </c>
      <c r="E15" s="26" t="s">
        <v>54</v>
      </c>
      <c r="F15" s="29">
        <f>C22+((C23)*(C24-C17)*100)</f>
        <v>299.47329303999999</v>
      </c>
      <c r="G15" s="41"/>
    </row>
    <row r="16" spans="1:7" x14ac:dyDescent="0.25">
      <c r="A16" s="41"/>
      <c r="B16" s="20" t="s">
        <v>44</v>
      </c>
      <c r="C16" s="21">
        <v>4.7603999999999997</v>
      </c>
      <c r="D16" s="1" t="s">
        <v>40</v>
      </c>
      <c r="E16" s="26" t="s">
        <v>57</v>
      </c>
      <c r="F16" s="27">
        <f>(F9)*((F7-C11)/(C15-F15))</f>
        <v>24.306636537534882</v>
      </c>
      <c r="G16" s="41"/>
    </row>
    <row r="17" spans="1:7" x14ac:dyDescent="0.25">
      <c r="A17" s="41"/>
      <c r="B17" s="20" t="s">
        <v>53</v>
      </c>
      <c r="C17" s="21">
        <v>10</v>
      </c>
      <c r="D17" s="1" t="s">
        <v>36</v>
      </c>
      <c r="E17" s="32" t="s">
        <v>56</v>
      </c>
      <c r="F17" s="33">
        <f>(F16*(C15-F14))/1000</f>
        <v>2.1451180424011915</v>
      </c>
      <c r="G17" s="41"/>
    </row>
    <row r="18" spans="1:7" x14ac:dyDescent="0.25">
      <c r="A18" s="41"/>
      <c r="B18" s="20" t="s">
        <v>5</v>
      </c>
      <c r="C18" s="21">
        <v>1.1191</v>
      </c>
      <c r="D18" s="1" t="s">
        <v>45</v>
      </c>
      <c r="E18" s="37" t="s">
        <v>60</v>
      </c>
      <c r="F18" s="38">
        <f>C25/F11</f>
        <v>0.43123225540270543</v>
      </c>
      <c r="G18" s="17" t="s">
        <v>55</v>
      </c>
    </row>
    <row r="19" spans="1:7" x14ac:dyDescent="0.25">
      <c r="A19" s="41"/>
      <c r="B19" s="20" t="s">
        <v>6</v>
      </c>
      <c r="C19" s="21">
        <v>5.0293999999999999</v>
      </c>
      <c r="D19" s="1" t="s">
        <v>37</v>
      </c>
      <c r="E19" s="12"/>
      <c r="F19" s="11"/>
    </row>
    <row r="20" spans="1:7" x14ac:dyDescent="0.25">
      <c r="A20" s="41"/>
      <c r="B20" s="20" t="s">
        <v>7</v>
      </c>
      <c r="C20" s="21">
        <v>297.76</v>
      </c>
      <c r="D20" s="1"/>
      <c r="E20" s="12"/>
      <c r="F20" s="11"/>
    </row>
    <row r="21" spans="1:7" x14ac:dyDescent="0.25">
      <c r="A21" s="41"/>
      <c r="B21" s="20" t="s">
        <v>9</v>
      </c>
      <c r="C21" s="21">
        <v>1463.18</v>
      </c>
      <c r="E21" s="12"/>
      <c r="F21" s="11"/>
    </row>
    <row r="22" spans="1:7" x14ac:dyDescent="0.25">
      <c r="A22" s="41"/>
      <c r="B22" s="20" t="s">
        <v>49</v>
      </c>
      <c r="C22" s="27">
        <v>297.76</v>
      </c>
      <c r="D22" s="35"/>
      <c r="E22" s="15"/>
      <c r="F22" s="11"/>
    </row>
    <row r="23" spans="1:7" x14ac:dyDescent="0.25">
      <c r="A23" s="41"/>
      <c r="B23" s="20" t="s">
        <v>50</v>
      </c>
      <c r="C23" s="27">
        <f>1.6584*(10^-3)</f>
        <v>1.6584000000000002E-3</v>
      </c>
      <c r="D23" s="35"/>
      <c r="E23" s="15"/>
      <c r="F23" s="11"/>
    </row>
    <row r="24" spans="1:7" x14ac:dyDescent="0.25">
      <c r="A24" s="41"/>
      <c r="B24" s="20" t="s">
        <v>51</v>
      </c>
      <c r="C24" s="34">
        <v>20.331</v>
      </c>
      <c r="D24" s="35"/>
      <c r="E24" s="15"/>
      <c r="F24" s="11"/>
    </row>
    <row r="25" spans="1:7" x14ac:dyDescent="0.25">
      <c r="A25" s="17" t="s">
        <v>55</v>
      </c>
      <c r="B25" s="20" t="s">
        <v>58</v>
      </c>
      <c r="C25" s="22">
        <v>20</v>
      </c>
      <c r="D25" s="35"/>
      <c r="E25" s="15"/>
      <c r="F25" s="11"/>
    </row>
    <row r="26" spans="1:7" x14ac:dyDescent="0.25">
      <c r="A26" s="14"/>
      <c r="B26" s="14"/>
      <c r="C26" s="14"/>
      <c r="D26" s="2" t="s">
        <v>13</v>
      </c>
      <c r="E26" s="14"/>
      <c r="F26" s="14"/>
      <c r="G26" s="14"/>
    </row>
    <row r="29" spans="1:7" x14ac:dyDescent="0.25">
      <c r="D29" s="3"/>
    </row>
    <row r="30" spans="1:7" x14ac:dyDescent="0.25">
      <c r="C30">
        <v>1</v>
      </c>
      <c r="D30" s="3">
        <v>2</v>
      </c>
    </row>
    <row r="31" spans="1:7" x14ac:dyDescent="0.25">
      <c r="C31" s="3"/>
    </row>
    <row r="33" spans="3:5" x14ac:dyDescent="0.25">
      <c r="D33" s="39" t="s">
        <v>62</v>
      </c>
    </row>
    <row r="34" spans="3:5" x14ac:dyDescent="0.25">
      <c r="D34" s="3" t="s">
        <v>16</v>
      </c>
    </row>
    <row r="36" spans="3:5" x14ac:dyDescent="0.25">
      <c r="E36" s="3"/>
    </row>
    <row r="37" spans="3:5" x14ac:dyDescent="0.25">
      <c r="C37">
        <v>4</v>
      </c>
      <c r="D37" s="40" t="s">
        <v>61</v>
      </c>
      <c r="E37" t="s">
        <v>17</v>
      </c>
    </row>
    <row r="38" spans="3:5" x14ac:dyDescent="0.25">
      <c r="D38" s="3" t="s">
        <v>35</v>
      </c>
    </row>
    <row r="39" spans="3:5" x14ac:dyDescent="0.25">
      <c r="D39" s="4"/>
    </row>
    <row r="40" spans="3:5" x14ac:dyDescent="0.25">
      <c r="D40" s="13" t="s">
        <v>38</v>
      </c>
    </row>
    <row r="41" spans="3:5" x14ac:dyDescent="0.25">
      <c r="E41" s="4" t="s">
        <v>18</v>
      </c>
    </row>
    <row r="42" spans="3:5" x14ac:dyDescent="0.25">
      <c r="D42" s="3"/>
    </row>
    <row r="45" spans="3:5" x14ac:dyDescent="0.25">
      <c r="D45" s="3"/>
    </row>
  </sheetData>
  <mergeCells count="6">
    <mergeCell ref="A15:A24"/>
    <mergeCell ref="A3:C3"/>
    <mergeCell ref="A5:A14"/>
    <mergeCell ref="E3:G3"/>
    <mergeCell ref="G5:G11"/>
    <mergeCell ref="G12:G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Rankine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Navarro</dc:creator>
  <cp:lastModifiedBy>SAMSUNG</cp:lastModifiedBy>
  <dcterms:created xsi:type="dcterms:W3CDTF">2021-01-11T10:50:22Z</dcterms:created>
  <dcterms:modified xsi:type="dcterms:W3CDTF">2021-02-21T14:42:23Z</dcterms:modified>
</cp:coreProperties>
</file>