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BCE5BDF5-7165-4AB2-977F-1EDB66874A7F}" xr6:coauthVersionLast="36" xr6:coauthVersionMax="36" xr10:uidLastSave="{00000000-0000-0000-0000-000000000000}"/>
  <bookViews>
    <workbookView xWindow="0" yWindow="0" windowWidth="28800" windowHeight="12105" activeTab="7" xr2:uid="{8D6C0FA3-C012-4463-B83B-7B6D56B3562A}"/>
  </bookViews>
  <sheets>
    <sheet name="EX3" sheetId="4" r:id="rId1"/>
    <sheet name="EX4" sheetId="5" r:id="rId2"/>
    <sheet name="Anotações" sheetId="6" r:id="rId3"/>
    <sheet name="EX5" sheetId="7" r:id="rId4"/>
    <sheet name="EX6 28-10" sheetId="8" r:id="rId5"/>
    <sheet name="Anotações 28-10" sheetId="9" r:id="rId6"/>
    <sheet name="EX7" sheetId="10" r:id="rId7"/>
    <sheet name="EX8" sheetId="12" r:id="rId8"/>
  </sheets>
  <definedNames>
    <definedName name="solver_adj" localSheetId="2" hidden="1">Anotações!#REF!</definedName>
    <definedName name="solver_adj" localSheetId="5" hidden="1">'Anotações 28-10'!#REF!</definedName>
    <definedName name="solver_adj" localSheetId="0" hidden="1">'EX3'!$B$5:$D$9</definedName>
    <definedName name="solver_adj" localSheetId="1" hidden="1">'EX4'!$B$5:$M$5</definedName>
    <definedName name="solver_adj" localSheetId="3" hidden="1">'EX5'!$B$5:$K$5</definedName>
    <definedName name="solver_adj" localSheetId="4" hidden="1">'EX6 28-10'!$B$5:$J$5</definedName>
    <definedName name="solver_adj" localSheetId="6" hidden="1">'EX7'!$J$5:$R$5</definedName>
    <definedName name="solver_adj" localSheetId="7" hidden="1">'EX8'!$J$5:$U$5</definedName>
    <definedName name="solver_cvg" localSheetId="2" hidden="1">0.0001</definedName>
    <definedName name="solver_cvg" localSheetId="5" hidden="1">0.0001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cvg" localSheetId="6" hidden="1">0.0001</definedName>
    <definedName name="solver_cvg" localSheetId="7" hidden="1">0.0001</definedName>
    <definedName name="solver_drv" localSheetId="2" hidden="1">1</definedName>
    <definedName name="solver_drv" localSheetId="5" hidden="1">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drv" localSheetId="4" hidden="1">1</definedName>
    <definedName name="solver_drv" localSheetId="6" hidden="1">1</definedName>
    <definedName name="solver_drv" localSheetId="7" hidden="1">1</definedName>
    <definedName name="solver_eng" localSheetId="2" hidden="1">2</definedName>
    <definedName name="solver_eng" localSheetId="5" hidden="1">2</definedName>
    <definedName name="solver_eng" localSheetId="0" hidden="1">2</definedName>
    <definedName name="solver_eng" localSheetId="1" hidden="1">2</definedName>
    <definedName name="solver_eng" localSheetId="3" hidden="1">2</definedName>
    <definedName name="solver_eng" localSheetId="4" hidden="1">2</definedName>
    <definedName name="solver_eng" localSheetId="6" hidden="1">2</definedName>
    <definedName name="solver_eng" localSheetId="7" hidden="1">2</definedName>
    <definedName name="solver_est" localSheetId="2" hidden="1">1</definedName>
    <definedName name="solver_est" localSheetId="5" hidden="1">1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4" hidden="1">1</definedName>
    <definedName name="solver_est" localSheetId="6" hidden="1">1</definedName>
    <definedName name="solver_est" localSheetId="7" hidden="1">1</definedName>
    <definedName name="solver_itr" localSheetId="2" hidden="1">2147483647</definedName>
    <definedName name="solver_itr" localSheetId="5" hidden="1">2147483647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4" hidden="1">2147483647</definedName>
    <definedName name="solver_itr" localSheetId="6" hidden="1">2147483647</definedName>
    <definedName name="solver_itr" localSheetId="7" hidden="1">2147483647</definedName>
    <definedName name="solver_lhs1" localSheetId="2" hidden="1">Anotações!#REF!</definedName>
    <definedName name="solver_lhs1" localSheetId="5" hidden="1">'Anotações 28-10'!#REF!</definedName>
    <definedName name="solver_lhs1" localSheetId="0" hidden="1">'EX3'!$F$27:$F$31</definedName>
    <definedName name="solver_lhs1" localSheetId="1" hidden="1">'EX4'!$O$12:$O$15</definedName>
    <definedName name="solver_lhs1" localSheetId="3" hidden="1">'EX5'!$M$11:$M$15</definedName>
    <definedName name="solver_lhs1" localSheetId="4" hidden="1">'EX6 28-10'!$L$11:$L$14</definedName>
    <definedName name="solver_lhs1" localSheetId="6" hidden="1">'EX7'!$T$9:$T$14</definedName>
    <definedName name="solver_lhs1" localSheetId="7" hidden="1">'EX8'!$W$12:$W$15</definedName>
    <definedName name="solver_lhs2" localSheetId="2" hidden="1">Anotações!#REF!</definedName>
    <definedName name="solver_lhs2" localSheetId="5" hidden="1">'Anotações 28-10'!#REF!</definedName>
    <definedName name="solver_lhs2" localSheetId="0" hidden="1">'EX3'!$F$32:$F$34</definedName>
    <definedName name="solver_lhs2" localSheetId="1" hidden="1">'EX4'!$O$9:$O$11</definedName>
    <definedName name="solver_lhs2" localSheetId="3" hidden="1">'EX5'!$M$9:$M$10</definedName>
    <definedName name="solver_lhs2" localSheetId="4" hidden="1">'EX6 28-10'!$L$9:$L$10</definedName>
    <definedName name="solver_lhs2" localSheetId="7" hidden="1">'EX8'!$W$16:$W$18</definedName>
    <definedName name="solver_lhs3" localSheetId="5" hidden="1">'Anotações 28-10'!#REF!</definedName>
    <definedName name="solver_lhs3" localSheetId="4" hidden="1">'EX6 28-10'!$L$9:$L$10</definedName>
    <definedName name="solver_lhs3" localSheetId="7" hidden="1">'EX8'!$W$9:$W$11</definedName>
    <definedName name="solver_mip" localSheetId="2" hidden="1">2147483647</definedName>
    <definedName name="solver_mip" localSheetId="5" hidden="1">2147483647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4" hidden="1">2147483647</definedName>
    <definedName name="solver_mip" localSheetId="6" hidden="1">2147483647</definedName>
    <definedName name="solver_mip" localSheetId="7" hidden="1">2147483647</definedName>
    <definedName name="solver_mni" localSheetId="2" hidden="1">30</definedName>
    <definedName name="solver_mni" localSheetId="5" hidden="1">30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4" hidden="1">30</definedName>
    <definedName name="solver_mni" localSheetId="6" hidden="1">30</definedName>
    <definedName name="solver_mni" localSheetId="7" hidden="1">30</definedName>
    <definedName name="solver_mrt" localSheetId="2" hidden="1">0.075</definedName>
    <definedName name="solver_mrt" localSheetId="5" hidden="1">0.075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4" hidden="1">0.075</definedName>
    <definedName name="solver_mrt" localSheetId="6" hidden="1">0.075</definedName>
    <definedName name="solver_mrt" localSheetId="7" hidden="1">0.075</definedName>
    <definedName name="solver_msl" localSheetId="2" hidden="1">2</definedName>
    <definedName name="solver_msl" localSheetId="5" hidden="1">2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4" hidden="1">2</definedName>
    <definedName name="solver_msl" localSheetId="6" hidden="1">2</definedName>
    <definedName name="solver_msl" localSheetId="7" hidden="1">2</definedName>
    <definedName name="solver_neg" localSheetId="2" hidden="1">1</definedName>
    <definedName name="solver_neg" localSheetId="5" hidden="1">1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4" hidden="1">1</definedName>
    <definedName name="solver_neg" localSheetId="6" hidden="1">1</definedName>
    <definedName name="solver_neg" localSheetId="7" hidden="1">1</definedName>
    <definedName name="solver_nod" localSheetId="2" hidden="1">2147483647</definedName>
    <definedName name="solver_nod" localSheetId="5" hidden="1">2147483647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4" hidden="1">2147483647</definedName>
    <definedName name="solver_nod" localSheetId="6" hidden="1">2147483647</definedName>
    <definedName name="solver_nod" localSheetId="7" hidden="1">2147483647</definedName>
    <definedName name="solver_num" localSheetId="2" hidden="1">2</definedName>
    <definedName name="solver_num" localSheetId="5" hidden="1">2</definedName>
    <definedName name="solver_num" localSheetId="0" hidden="1">2</definedName>
    <definedName name="solver_num" localSheetId="1" hidden="1">2</definedName>
    <definedName name="solver_num" localSheetId="3" hidden="1">2</definedName>
    <definedName name="solver_num" localSheetId="4" hidden="1">2</definedName>
    <definedName name="solver_num" localSheetId="6" hidden="1">1</definedName>
    <definedName name="solver_num" localSheetId="7" hidden="1">3</definedName>
    <definedName name="solver_nwt" localSheetId="2" hidden="1">1</definedName>
    <definedName name="solver_nwt" localSheetId="5" hidden="1">1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4" hidden="1">1</definedName>
    <definedName name="solver_nwt" localSheetId="6" hidden="1">1</definedName>
    <definedName name="solver_nwt" localSheetId="7" hidden="1">1</definedName>
    <definedName name="solver_opt" localSheetId="2" hidden="1">Anotações!#REF!</definedName>
    <definedName name="solver_opt" localSheetId="5" hidden="1">'Anotações 28-10'!#REF!</definedName>
    <definedName name="solver_opt" localSheetId="0" hidden="1">'EX3'!$G$24</definedName>
    <definedName name="solver_opt" localSheetId="1" hidden="1">'EX4'!$P$6</definedName>
    <definedName name="solver_opt" localSheetId="3" hidden="1">'EX5'!$N$6</definedName>
    <definedName name="solver_opt" localSheetId="4" hidden="1">'EX6 28-10'!$M$6</definedName>
    <definedName name="solver_opt" localSheetId="6" hidden="1">'EX7'!$U$6</definedName>
    <definedName name="solver_opt" localSheetId="7" hidden="1">'EX8'!$X$6</definedName>
    <definedName name="solver_pre" localSheetId="2" hidden="1">0.000001</definedName>
    <definedName name="solver_pre" localSheetId="5" hidden="1">0.000001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pre" localSheetId="6" hidden="1">0.000001</definedName>
    <definedName name="solver_pre" localSheetId="7" hidden="1">0.000001</definedName>
    <definedName name="solver_rbv" localSheetId="2" hidden="1">1</definedName>
    <definedName name="solver_rbv" localSheetId="5" hidden="1">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bv" localSheetId="4" hidden="1">1</definedName>
    <definedName name="solver_rbv" localSheetId="6" hidden="1">1</definedName>
    <definedName name="solver_rbv" localSheetId="7" hidden="1">1</definedName>
    <definedName name="solver_rel1" localSheetId="2" hidden="1">2</definedName>
    <definedName name="solver_rel1" localSheetId="5" hidden="1">2</definedName>
    <definedName name="solver_rel1" localSheetId="0" hidden="1">1</definedName>
    <definedName name="solver_rel1" localSheetId="1" hidden="1">2</definedName>
    <definedName name="solver_rel1" localSheetId="3" hidden="1">2</definedName>
    <definedName name="solver_rel1" localSheetId="4" hidden="1">2</definedName>
    <definedName name="solver_rel1" localSheetId="6" hidden="1">2</definedName>
    <definedName name="solver_rel1" localSheetId="7" hidden="1">2</definedName>
    <definedName name="solver_rel2" localSheetId="2" hidden="1">1</definedName>
    <definedName name="solver_rel2" localSheetId="5" hidden="1">1</definedName>
    <definedName name="solver_rel2" localSheetId="0" hidden="1">2</definedName>
    <definedName name="solver_rel2" localSheetId="1" hidden="1">1</definedName>
    <definedName name="solver_rel2" localSheetId="3" hidden="1">1</definedName>
    <definedName name="solver_rel2" localSheetId="4" hidden="1">1</definedName>
    <definedName name="solver_rel2" localSheetId="7" hidden="1">1</definedName>
    <definedName name="solver_rel3" localSheetId="5" hidden="1">1</definedName>
    <definedName name="solver_rel3" localSheetId="4" hidden="1">1</definedName>
    <definedName name="solver_rel3" localSheetId="7" hidden="1">3</definedName>
    <definedName name="solver_rhs1" localSheetId="2" hidden="1">Anotações!#REF!</definedName>
    <definedName name="solver_rhs1" localSheetId="5" hidden="1">'Anotações 28-10'!#REF!</definedName>
    <definedName name="solver_rhs1" localSheetId="0" hidden="1">'EX3'!$G$27:$G$31</definedName>
    <definedName name="solver_rhs1" localSheetId="1" hidden="1">'EX4'!$P$12:$P$15</definedName>
    <definedName name="solver_rhs1" localSheetId="3" hidden="1">'EX5'!$N$11:$N$15</definedName>
    <definedName name="solver_rhs1" localSheetId="4" hidden="1">'EX6 28-10'!$M$11:$M$14</definedName>
    <definedName name="solver_rhs1" localSheetId="6" hidden="1">'EX7'!$U$9:$U$14</definedName>
    <definedName name="solver_rhs1" localSheetId="7" hidden="1">'EX8'!$X$12:$X$15</definedName>
    <definedName name="solver_rhs2" localSheetId="2" hidden="1">Anotações!#REF!</definedName>
    <definedName name="solver_rhs2" localSheetId="5" hidden="1">'Anotações 28-10'!#REF!</definedName>
    <definedName name="solver_rhs2" localSheetId="0" hidden="1">'EX3'!$G$32:$G$34</definedName>
    <definedName name="solver_rhs2" localSheetId="1" hidden="1">'EX4'!$P$9:$P$11</definedName>
    <definedName name="solver_rhs2" localSheetId="3" hidden="1">'EX5'!$N$9:$N$10</definedName>
    <definedName name="solver_rhs2" localSheetId="4" hidden="1">'EX6 28-10'!$M$9:$M$10</definedName>
    <definedName name="solver_rhs2" localSheetId="7" hidden="1">'EX8'!$X$16:$X$18</definedName>
    <definedName name="solver_rhs3" localSheetId="5" hidden="1">'Anotações 28-10'!#REF!</definedName>
    <definedName name="solver_rhs3" localSheetId="4" hidden="1">'EX6 28-10'!$M$9:$M$10</definedName>
    <definedName name="solver_rhs3" localSheetId="7" hidden="1">'EX8'!$X$9:$X$11</definedName>
    <definedName name="solver_rlx" localSheetId="2" hidden="1">2</definedName>
    <definedName name="solver_rlx" localSheetId="5" hidden="1">2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4" hidden="1">2</definedName>
    <definedName name="solver_rlx" localSheetId="6" hidden="1">2</definedName>
    <definedName name="solver_rlx" localSheetId="7" hidden="1">2</definedName>
    <definedName name="solver_rsd" localSheetId="2" hidden="1">0</definedName>
    <definedName name="solver_rsd" localSheetId="5" hidden="1">0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4" hidden="1">0</definedName>
    <definedName name="solver_rsd" localSheetId="6" hidden="1">0</definedName>
    <definedName name="solver_rsd" localSheetId="7" hidden="1">0</definedName>
    <definedName name="solver_scl" localSheetId="2" hidden="1">1</definedName>
    <definedName name="solver_scl" localSheetId="5" hidden="1">1</definedName>
    <definedName name="solver_scl" localSheetId="0" hidden="1">1</definedName>
    <definedName name="solver_scl" localSheetId="1" hidden="1">1</definedName>
    <definedName name="solver_scl" localSheetId="3" hidden="1">1</definedName>
    <definedName name="solver_scl" localSheetId="4" hidden="1">1</definedName>
    <definedName name="solver_scl" localSheetId="6" hidden="1">1</definedName>
    <definedName name="solver_scl" localSheetId="7" hidden="1">1</definedName>
    <definedName name="solver_sho" localSheetId="2" hidden="1">2</definedName>
    <definedName name="solver_sho" localSheetId="5" hidden="1">2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ho" localSheetId="6" hidden="1">2</definedName>
    <definedName name="solver_sho" localSheetId="7" hidden="1">2</definedName>
    <definedName name="solver_ssz" localSheetId="2" hidden="1">100</definedName>
    <definedName name="solver_ssz" localSheetId="5" hidden="1">100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4" hidden="1">100</definedName>
    <definedName name="solver_ssz" localSheetId="6" hidden="1">100</definedName>
    <definedName name="solver_ssz" localSheetId="7" hidden="1">100</definedName>
    <definedName name="solver_tim" localSheetId="2" hidden="1">2147483647</definedName>
    <definedName name="solver_tim" localSheetId="5" hidden="1">2147483647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4" hidden="1">2147483647</definedName>
    <definedName name="solver_tim" localSheetId="6" hidden="1">2147483647</definedName>
    <definedName name="solver_tim" localSheetId="7" hidden="1">2147483647</definedName>
    <definedName name="solver_tol" localSheetId="2" hidden="1">0.01</definedName>
    <definedName name="solver_tol" localSheetId="5" hidden="1">0.01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4" hidden="1">0.01</definedName>
    <definedName name="solver_tol" localSheetId="6" hidden="1">0.01</definedName>
    <definedName name="solver_tol" localSheetId="7" hidden="1">0.01</definedName>
    <definedName name="solver_typ" localSheetId="2" hidden="1">2</definedName>
    <definedName name="solver_typ" localSheetId="5" hidden="1">2</definedName>
    <definedName name="solver_typ" localSheetId="0" hidden="1">2</definedName>
    <definedName name="solver_typ" localSheetId="1" hidden="1">2</definedName>
    <definedName name="solver_typ" localSheetId="3" hidden="1">2</definedName>
    <definedName name="solver_typ" localSheetId="4" hidden="1">2</definedName>
    <definedName name="solver_typ" localSheetId="6" hidden="1">2</definedName>
    <definedName name="solver_typ" localSheetId="7" hidden="1">2</definedName>
    <definedName name="solver_val" localSheetId="2" hidden="1">0</definedName>
    <definedName name="solver_val" localSheetId="5" hidden="1">0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al" localSheetId="6" hidden="1">0</definedName>
    <definedName name="solver_val" localSheetId="7" hidden="1">0</definedName>
    <definedName name="solver_ver" localSheetId="2" hidden="1">3</definedName>
    <definedName name="solver_ver" localSheetId="5" hidden="1">3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4" hidden="1">3</definedName>
    <definedName name="solver_ver" localSheetId="6" hidden="1">3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" i="12" l="1"/>
  <c r="W16" i="12"/>
  <c r="W17" i="12"/>
  <c r="W18" i="12"/>
  <c r="W10" i="12"/>
  <c r="W11" i="12"/>
  <c r="W12" i="12"/>
  <c r="W13" i="12"/>
  <c r="W14" i="12"/>
  <c r="W15" i="12"/>
  <c r="W9" i="12"/>
  <c r="T10" i="10"/>
  <c r="T11" i="10"/>
  <c r="T12" i="10"/>
  <c r="T13" i="10"/>
  <c r="T14" i="10"/>
  <c r="T9" i="10"/>
  <c r="U6" i="10"/>
  <c r="L14" i="8" l="1"/>
  <c r="L10" i="8"/>
  <c r="L11" i="8"/>
  <c r="L13" i="8"/>
  <c r="L12" i="8"/>
  <c r="L9" i="8"/>
  <c r="M6" i="8"/>
  <c r="M14" i="7" l="1"/>
  <c r="M15" i="7"/>
  <c r="M12" i="7"/>
  <c r="M13" i="7"/>
  <c r="M11" i="7"/>
  <c r="M10" i="7"/>
  <c r="M9" i="7"/>
  <c r="N6" i="7"/>
  <c r="O9" i="5" l="1"/>
  <c r="P6" i="5"/>
  <c r="O13" i="5"/>
  <c r="O14" i="5"/>
  <c r="O15" i="5"/>
  <c r="O12" i="5"/>
  <c r="O11" i="5"/>
  <c r="O10" i="5"/>
  <c r="F33" i="4"/>
  <c r="F34" i="4"/>
  <c r="F32" i="4"/>
  <c r="F28" i="4"/>
  <c r="F27" i="4"/>
  <c r="F29" i="4" l="1"/>
  <c r="F30" i="4"/>
  <c r="F31" i="4"/>
  <c r="G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9" authorId="0" shapeId="0" xr:uid="{E1464EFF-3D4F-43B7-BB29-3D749DA32184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Restrições de capacidade.</t>
        </r>
      </text>
    </comment>
    <comment ref="A11" authorId="0" shapeId="0" xr:uid="{60F0A538-ADB9-4FE2-A479-A3001CE2F80B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Restrições de demanda.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9" authorId="0" shapeId="0" xr:uid="{104625AA-99C6-4DEA-A781-821C37706CC5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Restrições de capacidade.</t>
        </r>
      </text>
    </comment>
    <comment ref="A11" authorId="0" shapeId="0" xr:uid="{B4B4EE02-508C-4EAA-8607-5627A0E09265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Restrições de demanda.</t>
        </r>
      </text>
    </comment>
  </commentList>
</comments>
</file>

<file path=xl/sharedStrings.xml><?xml version="1.0" encoding="utf-8"?>
<sst xmlns="http://schemas.openxmlformats.org/spreadsheetml/2006/main" count="157" uniqueCount="104">
  <si>
    <t>X11</t>
  </si>
  <si>
    <t>X12</t>
  </si>
  <si>
    <t>X13</t>
  </si>
  <si>
    <t>X21</t>
  </si>
  <si>
    <t>X22</t>
  </si>
  <si>
    <t>X23</t>
  </si>
  <si>
    <t>Total:</t>
  </si>
  <si>
    <t>Restrições</t>
  </si>
  <si>
    <t>CD1</t>
  </si>
  <si>
    <t>CD2</t>
  </si>
  <si>
    <t>CD3</t>
  </si>
  <si>
    <t>Usado</t>
  </si>
  <si>
    <t>Disponivel</t>
  </si>
  <si>
    <t>Variáveis</t>
  </si>
  <si>
    <t>X31</t>
  </si>
  <si>
    <t>X32</t>
  </si>
  <si>
    <t>X33</t>
  </si>
  <si>
    <t>F1</t>
  </si>
  <si>
    <t>F2</t>
  </si>
  <si>
    <t>F3</t>
  </si>
  <si>
    <t>F4</t>
  </si>
  <si>
    <t>F5</t>
  </si>
  <si>
    <t>DF1</t>
  </si>
  <si>
    <t>DF2</t>
  </si>
  <si>
    <t>DF3</t>
  </si>
  <si>
    <t>DF4</t>
  </si>
  <si>
    <t>DF5</t>
  </si>
  <si>
    <t>X34</t>
  </si>
  <si>
    <t>X14</t>
  </si>
  <si>
    <t>X24</t>
  </si>
  <si>
    <t>Distância</t>
  </si>
  <si>
    <t>L1</t>
  </si>
  <si>
    <t>L2</t>
  </si>
  <si>
    <t>L3</t>
  </si>
  <si>
    <t>L4</t>
  </si>
  <si>
    <t>P1</t>
  </si>
  <si>
    <t>P2</t>
  </si>
  <si>
    <t>P3</t>
  </si>
  <si>
    <t>Usar menor ou igual para capacidades</t>
  </si>
  <si>
    <t>D2</t>
  </si>
  <si>
    <t>D1</t>
  </si>
  <si>
    <t>ARA</t>
  </si>
  <si>
    <t>SJC</t>
  </si>
  <si>
    <t>CAMP</t>
  </si>
  <si>
    <t>BM</t>
  </si>
  <si>
    <t>SP</t>
  </si>
  <si>
    <t>BH</t>
  </si>
  <si>
    <t>RJ</t>
  </si>
  <si>
    <t>CAP1</t>
  </si>
  <si>
    <t>CAP2</t>
  </si>
  <si>
    <t>X35</t>
  </si>
  <si>
    <t>X45</t>
  </si>
  <si>
    <t>X36</t>
  </si>
  <si>
    <t>X46</t>
  </si>
  <si>
    <t>X37</t>
  </si>
  <si>
    <t>X47</t>
  </si>
  <si>
    <t>Transbordo: X13 + X23 - X35 - X36 - X37 = 0</t>
  </si>
  <si>
    <t>Transbordo: X14 + X24 - X45 - X46 - X47 = 0</t>
  </si>
  <si>
    <t>D3</t>
  </si>
  <si>
    <t>Transbordo1</t>
  </si>
  <si>
    <t>Transbordo2</t>
  </si>
  <si>
    <t>Custos</t>
  </si>
  <si>
    <r>
      <t>Cada conexão pode ser chamada de X</t>
    </r>
    <r>
      <rPr>
        <sz val="8"/>
        <color theme="1"/>
        <rFont val="Bahnschrift"/>
        <family val="2"/>
      </rPr>
      <t>ij</t>
    </r>
  </si>
  <si>
    <t>R1</t>
  </si>
  <si>
    <t>R2</t>
  </si>
  <si>
    <t>CDC</t>
  </si>
  <si>
    <t>CDD</t>
  </si>
  <si>
    <t>CDE</t>
  </si>
  <si>
    <t>T1</t>
  </si>
  <si>
    <t>Tempo</t>
  </si>
  <si>
    <t>G1</t>
  </si>
  <si>
    <t>G2</t>
  </si>
  <si>
    <t>G3</t>
  </si>
  <si>
    <t>A1</t>
  </si>
  <si>
    <t>A2</t>
  </si>
  <si>
    <t>A3</t>
  </si>
  <si>
    <t>Luiz</t>
  </si>
  <si>
    <t>Geraldo</t>
  </si>
  <si>
    <t>Agivaldo</t>
  </si>
  <si>
    <t>Cliente 1</t>
  </si>
  <si>
    <t>Cliente 2</t>
  </si>
  <si>
    <t>Cliente 3</t>
  </si>
  <si>
    <t>M1</t>
  </si>
  <si>
    <t>M2</t>
  </si>
  <si>
    <t>M3</t>
  </si>
  <si>
    <t>OP1</t>
  </si>
  <si>
    <t>OP2</t>
  </si>
  <si>
    <t>OP3</t>
  </si>
  <si>
    <t>OP4</t>
  </si>
  <si>
    <t>MOP11</t>
  </si>
  <si>
    <t>MOP12</t>
  </si>
  <si>
    <t>MOP13</t>
  </si>
  <si>
    <t>MOP14</t>
  </si>
  <si>
    <t>MOP21</t>
  </si>
  <si>
    <t>MOP22</t>
  </si>
  <si>
    <t>MOP23</t>
  </si>
  <si>
    <t>MOP24</t>
  </si>
  <si>
    <t>MOP31</t>
  </si>
  <si>
    <t>MOP32</t>
  </si>
  <si>
    <t>MOP33</t>
  </si>
  <si>
    <t>MOP34</t>
  </si>
  <si>
    <t>TM1</t>
  </si>
  <si>
    <t>TM2</t>
  </si>
  <si>
    <t>TM3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</si>
</sst>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8"/>
      <color theme="1"/>
      <name val="Bahnschrif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 applyBorder="1"/>
    <xf numFmtId="0" fontId="1" fillId="3" borderId="1" xfId="0" applyFont="1" applyFill="1" applyBorder="1"/>
    <xf numFmtId="0" fontId="1" fillId="2" borderId="0" xfId="0" applyFont="1" applyFill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76199</xdr:colOff>
      <xdr:row>0</xdr:row>
      <xdr:rowOff>95250</xdr:rowOff>
    </xdr:from>
    <xdr:to>
      <xdr:col>13</xdr:col>
      <xdr:colOff>85725</xdr:colOff>
      <xdr:row>17</xdr:row>
      <xdr:rowOff>24466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FBE972-4F61-4A2E-8235-8BD18335D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4" y="95250"/>
          <a:ext cx="5029201" cy="3005791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1</xdr:row>
      <xdr:rowOff>126926</xdr:rowOff>
    </xdr:from>
    <xdr:to>
      <xdr:col>26</xdr:col>
      <xdr:colOff>554903</xdr:colOff>
      <xdr:row>15</xdr:row>
      <xdr:rowOff>19768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AFF3451-7BC5-488B-BB06-DD425842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0200" y="307901"/>
          <a:ext cx="8279678" cy="2426492"/>
        </a:xfrm>
        <a:prstGeom prst="rect">
          <a:avLst/>
        </a:prstGeom>
      </xdr:spPr>
    </xdr:pic>
    <xdr:clientData/>
  </xdr:twoCellAnchor>
  <xdr:twoCellAnchor editAs="oneCell">
    <xdr:from>
      <xdr:col>14</xdr:col>
      <xdr:colOff>19049</xdr:colOff>
      <xdr:row>17</xdr:row>
      <xdr:rowOff>162796</xdr:rowOff>
    </xdr:from>
    <xdr:to>
      <xdr:col>26</xdr:col>
      <xdr:colOff>561923</xdr:colOff>
      <xdr:row>31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DEC77D-9E03-46D5-A61B-5E06C628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0199" y="3239371"/>
          <a:ext cx="8286699" cy="2437529"/>
        </a:xfrm>
        <a:prstGeom prst="rect">
          <a:avLst/>
        </a:prstGeom>
      </xdr:spPr>
    </xdr:pic>
    <xdr:clientData/>
  </xdr:twoCellAnchor>
  <xdr:twoCellAnchor>
    <xdr:from>
      <xdr:col>14</xdr:col>
      <xdr:colOff>552450</xdr:colOff>
      <xdr:row>15</xdr:row>
      <xdr:rowOff>85725</xdr:rowOff>
    </xdr:from>
    <xdr:to>
      <xdr:col>15</xdr:col>
      <xdr:colOff>304800</xdr:colOff>
      <xdr:row>17</xdr:row>
      <xdr:rowOff>47625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46801FFE-4781-49E5-99E6-F6E62052FA5D}"/>
            </a:ext>
          </a:extLst>
        </xdr:cNvPr>
        <xdr:cNvSpPr/>
      </xdr:nvSpPr>
      <xdr:spPr>
        <a:xfrm>
          <a:off x="9753600" y="2800350"/>
          <a:ext cx="361950" cy="3238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476250</xdr:colOff>
      <xdr:row>1</xdr:row>
      <xdr:rowOff>109040</xdr:rowOff>
    </xdr:from>
    <xdr:to>
      <xdr:col>28</xdr:col>
      <xdr:colOff>306516</xdr:colOff>
      <xdr:row>23</xdr:row>
      <xdr:rowOff>106750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427866-E3C0-4618-8BB1-D825768B5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0" y="290015"/>
          <a:ext cx="7307391" cy="3979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133350</xdr:rowOff>
    </xdr:from>
    <xdr:to>
      <xdr:col>8</xdr:col>
      <xdr:colOff>468603</xdr:colOff>
      <xdr:row>18</xdr:row>
      <xdr:rowOff>172897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507A8EA-FA79-4ADC-BDD6-EC33EF8B9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6675" y="314325"/>
          <a:ext cx="5402553" cy="3116122"/>
        </a:xfrm>
        <a:prstGeom prst="rect">
          <a:avLst/>
        </a:prstGeom>
      </xdr:spPr>
    </xdr:pic>
    <xdr:clientData/>
  </xdr:twoCellAnchor>
  <xdr:twoCellAnchor editAs="oneCell">
    <xdr:from>
      <xdr:col>8</xdr:col>
      <xdr:colOff>490803</xdr:colOff>
      <xdr:row>3</xdr:row>
      <xdr:rowOff>38100</xdr:rowOff>
    </xdr:from>
    <xdr:to>
      <xdr:col>22</xdr:col>
      <xdr:colOff>93974</xdr:colOff>
      <xdr:row>17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35AEC61-3CE9-487B-933F-2A24898CA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1478" y="581025"/>
          <a:ext cx="8442371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287025</xdr:colOff>
      <xdr:row>18</xdr:row>
      <xdr:rowOff>114299</xdr:rowOff>
    </xdr:from>
    <xdr:to>
      <xdr:col>8</xdr:col>
      <xdr:colOff>495300</xdr:colOff>
      <xdr:row>48</xdr:row>
      <xdr:rowOff>105044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E7BC57F-63D5-4BFC-86B5-36C276B35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025" y="3371849"/>
          <a:ext cx="5608950" cy="5419995"/>
        </a:xfrm>
        <a:prstGeom prst="rect">
          <a:avLst/>
        </a:prstGeom>
      </xdr:spPr>
    </xdr:pic>
    <xdr:clientData/>
  </xdr:twoCellAnchor>
  <xdr:twoCellAnchor>
    <xdr:from>
      <xdr:col>8</xdr:col>
      <xdr:colOff>504825</xdr:colOff>
      <xdr:row>11</xdr:row>
      <xdr:rowOff>38100</xdr:rowOff>
    </xdr:from>
    <xdr:to>
      <xdr:col>17</xdr:col>
      <xdr:colOff>666750</xdr:colOff>
      <xdr:row>12</xdr:row>
      <xdr:rowOff>57150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8CE79BC-0D60-462E-AE5C-02BAD548024F}"/>
            </a:ext>
          </a:extLst>
        </xdr:cNvPr>
        <xdr:cNvSpPr/>
      </xdr:nvSpPr>
      <xdr:spPr>
        <a:xfrm>
          <a:off x="5905500" y="2028825"/>
          <a:ext cx="579120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9524</xdr:colOff>
      <xdr:row>1</xdr:row>
      <xdr:rowOff>62085</xdr:rowOff>
    </xdr:from>
    <xdr:to>
      <xdr:col>25</xdr:col>
      <xdr:colOff>11202</xdr:colOff>
      <xdr:row>23</xdr:row>
      <xdr:rowOff>48688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E4D03F-8859-4DCE-BC06-25DA497B6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39474" y="243060"/>
          <a:ext cx="6259603" cy="3968053"/>
        </a:xfrm>
        <a:prstGeom prst="rect">
          <a:avLst/>
        </a:prstGeom>
      </xdr:spPr>
    </xdr:pic>
    <xdr:clientData/>
  </xdr:twoCellAnchor>
  <xdr:twoCellAnchor editAs="oneCell">
    <xdr:from>
      <xdr:col>15</xdr:col>
      <xdr:colOff>81084</xdr:colOff>
      <xdr:row>23</xdr:row>
      <xdr:rowOff>41275</xdr:rowOff>
    </xdr:from>
    <xdr:to>
      <xdr:col>24</xdr:col>
      <xdr:colOff>87465</xdr:colOff>
      <xdr:row>40</xdr:row>
      <xdr:rowOff>23166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B477DB-46AB-4B44-824A-888A0E68F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2417" y="4179358"/>
          <a:ext cx="5689631" cy="3040475"/>
        </a:xfrm>
        <a:prstGeom prst="rect">
          <a:avLst/>
        </a:prstGeom>
      </xdr:spPr>
    </xdr:pic>
    <xdr:clientData/>
  </xdr:twoCellAnchor>
  <xdr:twoCellAnchor>
    <xdr:from>
      <xdr:col>3</xdr:col>
      <xdr:colOff>63500</xdr:colOff>
      <xdr:row>18</xdr:row>
      <xdr:rowOff>74083</xdr:rowOff>
    </xdr:from>
    <xdr:to>
      <xdr:col>3</xdr:col>
      <xdr:colOff>582084</xdr:colOff>
      <xdr:row>18</xdr:row>
      <xdr:rowOff>84667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C47C1E41-B336-455C-B396-E4EFFF3A48FE}"/>
            </a:ext>
          </a:extLst>
        </xdr:cNvPr>
        <xdr:cNvCxnSpPr/>
      </xdr:nvCxnSpPr>
      <xdr:spPr>
        <a:xfrm flipV="1">
          <a:off x="2423583" y="3312583"/>
          <a:ext cx="518584" cy="105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52917</xdr:colOff>
      <xdr:row>19</xdr:row>
      <xdr:rowOff>116416</xdr:rowOff>
    </xdr:from>
    <xdr:to>
      <xdr:col>3</xdr:col>
      <xdr:colOff>582084</xdr:colOff>
      <xdr:row>19</xdr:row>
      <xdr:rowOff>116416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EA1EB2D2-126F-4281-AA05-BD0778CF02A4}"/>
            </a:ext>
          </a:extLst>
        </xdr:cNvPr>
        <xdr:cNvCxnSpPr/>
      </xdr:nvCxnSpPr>
      <xdr:spPr>
        <a:xfrm>
          <a:off x="2413000" y="3534833"/>
          <a:ext cx="5291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84667</xdr:colOff>
      <xdr:row>18</xdr:row>
      <xdr:rowOff>84667</xdr:rowOff>
    </xdr:from>
    <xdr:to>
      <xdr:col>3</xdr:col>
      <xdr:colOff>582084</xdr:colOff>
      <xdr:row>19</xdr:row>
      <xdr:rowOff>84666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9E020FD1-141A-4A9B-8FA7-D2F8B822DAEE}"/>
            </a:ext>
          </a:extLst>
        </xdr:cNvPr>
        <xdr:cNvCxnSpPr/>
      </xdr:nvCxnSpPr>
      <xdr:spPr>
        <a:xfrm>
          <a:off x="2444750" y="3323167"/>
          <a:ext cx="497417" cy="1799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84667</xdr:colOff>
      <xdr:row>18</xdr:row>
      <xdr:rowOff>105833</xdr:rowOff>
    </xdr:from>
    <xdr:to>
      <xdr:col>3</xdr:col>
      <xdr:colOff>582084</xdr:colOff>
      <xdr:row>19</xdr:row>
      <xdr:rowOff>127000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390CE4DA-D7EC-42E9-837A-A5053D72ADC9}"/>
            </a:ext>
          </a:extLst>
        </xdr:cNvPr>
        <xdr:cNvCxnSpPr/>
      </xdr:nvCxnSpPr>
      <xdr:spPr>
        <a:xfrm flipV="1">
          <a:off x="2444750" y="3344333"/>
          <a:ext cx="497417" cy="2010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444500</xdr:colOff>
      <xdr:row>18</xdr:row>
      <xdr:rowOff>105833</xdr:rowOff>
    </xdr:from>
    <xdr:to>
      <xdr:col>6</xdr:col>
      <xdr:colOff>0</xdr:colOff>
      <xdr:row>18</xdr:row>
      <xdr:rowOff>105833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CD5C95F5-8A00-42AF-A954-7523A016EA8D}"/>
            </a:ext>
          </a:extLst>
        </xdr:cNvPr>
        <xdr:cNvCxnSpPr/>
      </xdr:nvCxnSpPr>
      <xdr:spPr>
        <a:xfrm>
          <a:off x="3418417" y="3344333"/>
          <a:ext cx="7831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497416</xdr:colOff>
      <xdr:row>18</xdr:row>
      <xdr:rowOff>116417</xdr:rowOff>
    </xdr:from>
    <xdr:to>
      <xdr:col>5</xdr:col>
      <xdr:colOff>592667</xdr:colOff>
      <xdr:row>19</xdr:row>
      <xdr:rowOff>137583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7F679748-4DD5-43DB-B9B5-A0C5B19AA03F}"/>
            </a:ext>
          </a:extLst>
        </xdr:cNvPr>
        <xdr:cNvCxnSpPr/>
      </xdr:nvCxnSpPr>
      <xdr:spPr>
        <a:xfrm>
          <a:off x="3471333" y="3354917"/>
          <a:ext cx="709084" cy="2010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529166</xdr:colOff>
      <xdr:row>18</xdr:row>
      <xdr:rowOff>95250</xdr:rowOff>
    </xdr:from>
    <xdr:to>
      <xdr:col>5</xdr:col>
      <xdr:colOff>560917</xdr:colOff>
      <xdr:row>20</xdr:row>
      <xdr:rowOff>158750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1A855D5D-AFF3-45D5-98F6-2C8A6186852A}"/>
            </a:ext>
          </a:extLst>
        </xdr:cNvPr>
        <xdr:cNvCxnSpPr/>
      </xdr:nvCxnSpPr>
      <xdr:spPr>
        <a:xfrm>
          <a:off x="3503083" y="3333750"/>
          <a:ext cx="645584" cy="4233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18</xdr:row>
      <xdr:rowOff>95250</xdr:rowOff>
    </xdr:from>
    <xdr:to>
      <xdr:col>5</xdr:col>
      <xdr:colOff>603250</xdr:colOff>
      <xdr:row>19</xdr:row>
      <xdr:rowOff>74083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66631AD5-1FA2-4D26-897D-33789652FA57}"/>
            </a:ext>
          </a:extLst>
        </xdr:cNvPr>
        <xdr:cNvCxnSpPr/>
      </xdr:nvCxnSpPr>
      <xdr:spPr>
        <a:xfrm flipV="1">
          <a:off x="3354917" y="3333750"/>
          <a:ext cx="836083" cy="158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349250</xdr:colOff>
      <xdr:row>19</xdr:row>
      <xdr:rowOff>74083</xdr:rowOff>
    </xdr:from>
    <xdr:to>
      <xdr:col>5</xdr:col>
      <xdr:colOff>592667</xdr:colOff>
      <xdr:row>19</xdr:row>
      <xdr:rowOff>127000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AC21A1E3-91D1-41F0-B47A-3792BA47CB07}"/>
            </a:ext>
          </a:extLst>
        </xdr:cNvPr>
        <xdr:cNvCxnSpPr/>
      </xdr:nvCxnSpPr>
      <xdr:spPr>
        <a:xfrm>
          <a:off x="3323167" y="3492500"/>
          <a:ext cx="857250" cy="529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19</xdr:row>
      <xdr:rowOff>116416</xdr:rowOff>
    </xdr:from>
    <xdr:to>
      <xdr:col>5</xdr:col>
      <xdr:colOff>455083</xdr:colOff>
      <xdr:row>21</xdr:row>
      <xdr:rowOff>0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89E69900-C235-46FB-9708-F1E91133AE79}"/>
            </a:ext>
          </a:extLst>
        </xdr:cNvPr>
        <xdr:cNvCxnSpPr/>
      </xdr:nvCxnSpPr>
      <xdr:spPr>
        <a:xfrm>
          <a:off x="3354917" y="3534833"/>
          <a:ext cx="687916" cy="2434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232832</xdr:colOff>
      <xdr:row>1</xdr:row>
      <xdr:rowOff>21167</xdr:rowOff>
    </xdr:from>
    <xdr:to>
      <xdr:col>28</xdr:col>
      <xdr:colOff>261617</xdr:colOff>
      <xdr:row>33</xdr:row>
      <xdr:rowOff>106600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43B47F3-DD9C-4F60-9437-45A8916E7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1999" y="201084"/>
          <a:ext cx="8008619" cy="5842766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105833</xdr:colOff>
      <xdr:row>14</xdr:row>
      <xdr:rowOff>133905</xdr:rowOff>
    </xdr:from>
    <xdr:to>
      <xdr:col>15</xdr:col>
      <xdr:colOff>137767</xdr:colOff>
      <xdr:row>37</xdr:row>
      <xdr:rowOff>137583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42106573-E0A4-4BA7-9297-265D94904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3" y="2652738"/>
          <a:ext cx="10202517" cy="4141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21167</xdr:colOff>
      <xdr:row>1</xdr:row>
      <xdr:rowOff>42332</xdr:rowOff>
    </xdr:from>
    <xdr:to>
      <xdr:col>19</xdr:col>
      <xdr:colOff>139194</xdr:colOff>
      <xdr:row>19</xdr:row>
      <xdr:rowOff>116415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EC3ED34-5261-4565-B0C9-658E9F751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1917" y="222249"/>
          <a:ext cx="5473194" cy="331258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1</xdr:row>
      <xdr:rowOff>21166</xdr:rowOff>
    </xdr:from>
    <xdr:to>
      <xdr:col>11</xdr:col>
      <xdr:colOff>48163</xdr:colOff>
      <xdr:row>20</xdr:row>
      <xdr:rowOff>116417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6BCEDF8-230A-4EDC-AF10-AC2CF453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3250" y="201083"/>
          <a:ext cx="5932496" cy="3513667"/>
        </a:xfrm>
        <a:prstGeom prst="rect">
          <a:avLst/>
        </a:prstGeom>
      </xdr:spPr>
    </xdr:pic>
    <xdr:clientData/>
  </xdr:twoCellAnchor>
  <xdr:twoCellAnchor editAs="oneCell">
    <xdr:from>
      <xdr:col>1</xdr:col>
      <xdr:colOff>486834</xdr:colOff>
      <xdr:row>20</xdr:row>
      <xdr:rowOff>70738</xdr:rowOff>
    </xdr:from>
    <xdr:to>
      <xdr:col>22</xdr:col>
      <xdr:colOff>338666</xdr:colOff>
      <xdr:row>37</xdr:row>
      <xdr:rowOff>27933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994CEC0-0EAF-4553-8012-6215596CA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1" y="3669071"/>
          <a:ext cx="13186832" cy="30157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7</xdr:col>
      <xdr:colOff>235030</xdr:colOff>
      <xdr:row>14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EAA943-233B-44E2-BD37-09480AEA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"/>
          <a:ext cx="4502230" cy="2466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2</xdr:row>
      <xdr:rowOff>4230</xdr:rowOff>
    </xdr:from>
    <xdr:to>
      <xdr:col>7</xdr:col>
      <xdr:colOff>277436</xdr:colOff>
      <xdr:row>14</xdr:row>
      <xdr:rowOff>172116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0C11B1-E16E-4191-9EFE-C2BA3EDC9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9" y="366180"/>
          <a:ext cx="4258887" cy="2339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5FD0-938B-4E63-9CB2-740FC1892FF5}">
  <dimension ref="A3:N34"/>
  <sheetViews>
    <sheetView showGridLines="0" workbookViewId="0">
      <selection activeCell="A3" sqref="A3:G34"/>
    </sheetView>
  </sheetViews>
  <sheetFormatPr defaultRowHeight="14.25" x14ac:dyDescent="0.2"/>
  <cols>
    <col min="1" max="1" width="17" style="1" bestFit="1" customWidth="1"/>
    <col min="2" max="6" width="9.140625" style="1"/>
    <col min="7" max="7" width="11.28515625" style="1" bestFit="1" customWidth="1"/>
    <col min="8" max="15" width="9.140625" style="1"/>
    <col min="16" max="18" width="11.28515625" style="1" bestFit="1" customWidth="1"/>
    <col min="19" max="16384" width="9.140625" style="1"/>
  </cols>
  <sheetData>
    <row r="3" spans="1:14" x14ac:dyDescent="0.2">
      <c r="A3" s="7" t="s">
        <v>13</v>
      </c>
      <c r="B3" s="7"/>
      <c r="C3" s="7"/>
      <c r="D3" s="7"/>
    </row>
    <row r="4" spans="1:14" x14ac:dyDescent="0.2">
      <c r="A4" s="2"/>
      <c r="B4" s="2" t="s">
        <v>8</v>
      </c>
      <c r="C4" s="2" t="s">
        <v>9</v>
      </c>
      <c r="D4" s="2" t="s">
        <v>10</v>
      </c>
      <c r="K4" s="4"/>
      <c r="N4" s="4"/>
    </row>
    <row r="5" spans="1:14" x14ac:dyDescent="0.2">
      <c r="A5" s="2" t="s">
        <v>17</v>
      </c>
      <c r="B5" s="5">
        <v>0</v>
      </c>
      <c r="C5" s="5">
        <v>0</v>
      </c>
      <c r="D5" s="5">
        <v>1000</v>
      </c>
      <c r="K5" s="4"/>
      <c r="N5" s="4"/>
    </row>
    <row r="6" spans="1:14" x14ac:dyDescent="0.2">
      <c r="A6" s="2" t="s">
        <v>18</v>
      </c>
      <c r="B6" s="5">
        <v>0</v>
      </c>
      <c r="C6" s="5">
        <v>0</v>
      </c>
      <c r="D6" s="5">
        <v>3000</v>
      </c>
    </row>
    <row r="7" spans="1:14" x14ac:dyDescent="0.2">
      <c r="A7" s="2" t="s">
        <v>19</v>
      </c>
      <c r="B7" s="5">
        <v>0</v>
      </c>
      <c r="C7" s="5">
        <v>0</v>
      </c>
      <c r="D7" s="5">
        <v>0</v>
      </c>
    </row>
    <row r="8" spans="1:14" x14ac:dyDescent="0.2">
      <c r="A8" s="2" t="s">
        <v>20</v>
      </c>
      <c r="B8" s="5">
        <v>3000</v>
      </c>
      <c r="C8" s="5">
        <v>0</v>
      </c>
      <c r="D8" s="5">
        <v>0</v>
      </c>
    </row>
    <row r="9" spans="1:14" x14ac:dyDescent="0.2">
      <c r="A9" s="2" t="s">
        <v>21</v>
      </c>
      <c r="B9" s="5">
        <v>2000</v>
      </c>
      <c r="C9" s="5">
        <v>3000</v>
      </c>
      <c r="D9" s="5">
        <v>0</v>
      </c>
    </row>
    <row r="10" spans="1:14" x14ac:dyDescent="0.2">
      <c r="A10" s="2" t="s">
        <v>22</v>
      </c>
      <c r="B10" s="2">
        <v>90</v>
      </c>
      <c r="C10" s="2">
        <v>62</v>
      </c>
      <c r="D10" s="2">
        <v>76</v>
      </c>
    </row>
    <row r="11" spans="1:14" x14ac:dyDescent="0.2">
      <c r="A11" s="2" t="s">
        <v>23</v>
      </c>
      <c r="B11" s="2">
        <v>82</v>
      </c>
      <c r="C11" s="2">
        <v>58</v>
      </c>
      <c r="D11" s="2">
        <v>70</v>
      </c>
    </row>
    <row r="12" spans="1:14" x14ac:dyDescent="0.2">
      <c r="A12" s="2" t="s">
        <v>24</v>
      </c>
      <c r="B12" s="2">
        <v>92</v>
      </c>
      <c r="C12" s="2">
        <v>64</v>
      </c>
      <c r="D12" s="2">
        <v>80</v>
      </c>
    </row>
    <row r="13" spans="1:14" x14ac:dyDescent="0.2">
      <c r="A13" s="2" t="s">
        <v>25</v>
      </c>
      <c r="B13" s="2">
        <v>84</v>
      </c>
      <c r="C13" s="2">
        <v>56</v>
      </c>
      <c r="D13" s="2">
        <v>0</v>
      </c>
    </row>
    <row r="14" spans="1:14" x14ac:dyDescent="0.2">
      <c r="A14" s="2" t="s">
        <v>26</v>
      </c>
      <c r="B14" s="2">
        <v>86</v>
      </c>
      <c r="C14" s="2">
        <v>58</v>
      </c>
      <c r="D14" s="2">
        <v>0</v>
      </c>
    </row>
    <row r="21" spans="1:14" x14ac:dyDescent="0.2">
      <c r="K21" s="4"/>
      <c r="N21" s="4"/>
    </row>
    <row r="24" spans="1:14" x14ac:dyDescent="0.2">
      <c r="F24" s="2" t="s">
        <v>6</v>
      </c>
      <c r="G24" s="3">
        <f>SUMPRODUCT(B5:D9,B10:D14)</f>
        <v>884000</v>
      </c>
    </row>
    <row r="26" spans="1:14" x14ac:dyDescent="0.2">
      <c r="A26" s="7" t="s">
        <v>7</v>
      </c>
      <c r="B26" s="7"/>
      <c r="C26" s="7"/>
      <c r="D26" s="7"/>
      <c r="F26" s="2" t="s">
        <v>11</v>
      </c>
      <c r="G26" s="2" t="s">
        <v>12</v>
      </c>
    </row>
    <row r="27" spans="1:14" x14ac:dyDescent="0.2">
      <c r="A27" s="2" t="s">
        <v>17</v>
      </c>
      <c r="B27" s="2">
        <v>1</v>
      </c>
      <c r="C27" s="2">
        <v>1</v>
      </c>
      <c r="D27" s="2">
        <v>1</v>
      </c>
      <c r="F27" s="3">
        <f>SUM(B5:D5)</f>
        <v>1000</v>
      </c>
      <c r="G27" s="2">
        <v>2000</v>
      </c>
    </row>
    <row r="28" spans="1:14" x14ac:dyDescent="0.2">
      <c r="A28" s="2" t="s">
        <v>18</v>
      </c>
      <c r="B28" s="2">
        <v>1</v>
      </c>
      <c r="C28" s="2">
        <v>1</v>
      </c>
      <c r="D28" s="2">
        <v>1</v>
      </c>
      <c r="F28" s="3">
        <f>SUM(B6:D6)</f>
        <v>3000</v>
      </c>
      <c r="G28" s="2">
        <v>3000</v>
      </c>
    </row>
    <row r="29" spans="1:14" x14ac:dyDescent="0.2">
      <c r="A29" s="2" t="s">
        <v>19</v>
      </c>
      <c r="B29" s="2">
        <v>1</v>
      </c>
      <c r="C29" s="2">
        <v>1</v>
      </c>
      <c r="D29" s="2">
        <v>1</v>
      </c>
      <c r="F29" s="3">
        <f t="shared" ref="F29:F31" si="0">SUM(B7:D7)</f>
        <v>0</v>
      </c>
      <c r="G29" s="2">
        <v>2000</v>
      </c>
    </row>
    <row r="30" spans="1:14" x14ac:dyDescent="0.2">
      <c r="A30" s="2" t="s">
        <v>20</v>
      </c>
      <c r="B30" s="2">
        <v>1</v>
      </c>
      <c r="C30" s="2">
        <v>1</v>
      </c>
      <c r="D30" s="2">
        <v>1</v>
      </c>
      <c r="F30" s="3">
        <f t="shared" si="0"/>
        <v>3000</v>
      </c>
      <c r="G30" s="2">
        <v>3000</v>
      </c>
    </row>
    <row r="31" spans="1:14" x14ac:dyDescent="0.2">
      <c r="A31" s="2" t="s">
        <v>21</v>
      </c>
      <c r="B31" s="2">
        <v>1</v>
      </c>
      <c r="C31" s="2">
        <v>1</v>
      </c>
      <c r="D31" s="2">
        <v>1</v>
      </c>
      <c r="F31" s="3">
        <f t="shared" si="0"/>
        <v>5000</v>
      </c>
      <c r="G31" s="2">
        <v>5000</v>
      </c>
    </row>
    <row r="32" spans="1:14" x14ac:dyDescent="0.2">
      <c r="A32" s="2" t="s">
        <v>8</v>
      </c>
      <c r="B32" s="2">
        <v>1</v>
      </c>
      <c r="C32" s="2">
        <v>1</v>
      </c>
      <c r="D32" s="2">
        <v>1</v>
      </c>
      <c r="F32" s="3">
        <f>SUM(B5:B9)</f>
        <v>5000</v>
      </c>
      <c r="G32" s="2">
        <v>5000</v>
      </c>
    </row>
    <row r="33" spans="1:7" x14ac:dyDescent="0.2">
      <c r="A33" s="2" t="s">
        <v>9</v>
      </c>
      <c r="B33" s="2">
        <v>1</v>
      </c>
      <c r="C33" s="2">
        <v>1</v>
      </c>
      <c r="D33" s="2">
        <v>1</v>
      </c>
      <c r="F33" s="3">
        <f>SUM(C5:C9)</f>
        <v>3000</v>
      </c>
      <c r="G33" s="2">
        <v>3000</v>
      </c>
    </row>
    <row r="34" spans="1:7" x14ac:dyDescent="0.2">
      <c r="A34" s="2" t="s">
        <v>10</v>
      </c>
      <c r="B34" s="2">
        <v>1</v>
      </c>
      <c r="C34" s="2">
        <v>1</v>
      </c>
      <c r="D34" s="2">
        <v>1</v>
      </c>
      <c r="F34" s="3">
        <f>SUM(D5:D7)</f>
        <v>4000</v>
      </c>
      <c r="G34" s="2">
        <v>4000</v>
      </c>
    </row>
  </sheetData>
  <mergeCells count="2">
    <mergeCell ref="A26:D26"/>
    <mergeCell ref="A3:D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00EB-4E9B-4621-9DA7-BA57569922F2}">
  <dimension ref="A3:P18"/>
  <sheetViews>
    <sheetView showGridLines="0" workbookViewId="0">
      <selection activeCell="D40" sqref="D40"/>
    </sheetView>
  </sheetViews>
  <sheetFormatPr defaultRowHeight="14.25" x14ac:dyDescent="0.2"/>
  <cols>
    <col min="1" max="1" width="17" style="1" bestFit="1" customWidth="1"/>
    <col min="2" max="15" width="9.140625" style="1"/>
    <col min="16" max="16" width="11.28515625" style="1" bestFit="1" customWidth="1"/>
    <col min="17" max="17" width="9.140625" style="1"/>
    <col min="18" max="18" width="11.5703125" style="1" bestFit="1" customWidth="1"/>
    <col min="19" max="16384" width="9.140625" style="1"/>
  </cols>
  <sheetData>
    <row r="3" spans="1:16" x14ac:dyDescent="0.2">
      <c r="A3" s="1" t="s">
        <v>13</v>
      </c>
    </row>
    <row r="4" spans="1:16" x14ac:dyDescent="0.2">
      <c r="A4" s="2"/>
      <c r="B4" s="2" t="s">
        <v>0</v>
      </c>
      <c r="C4" s="2" t="s">
        <v>1</v>
      </c>
      <c r="D4" s="2" t="s">
        <v>2</v>
      </c>
      <c r="E4" s="2" t="s">
        <v>28</v>
      </c>
      <c r="F4" s="2" t="s">
        <v>3</v>
      </c>
      <c r="G4" s="2" t="s">
        <v>4</v>
      </c>
      <c r="H4" s="2" t="s">
        <v>5</v>
      </c>
      <c r="I4" s="2" t="s">
        <v>29</v>
      </c>
      <c r="J4" s="2" t="s">
        <v>14</v>
      </c>
      <c r="K4" s="2" t="s">
        <v>15</v>
      </c>
      <c r="L4" s="2" t="s">
        <v>16</v>
      </c>
      <c r="M4" s="2" t="s">
        <v>27</v>
      </c>
    </row>
    <row r="5" spans="1:16" x14ac:dyDescent="0.2">
      <c r="B5" s="3">
        <v>0</v>
      </c>
      <c r="C5" s="3">
        <v>0</v>
      </c>
      <c r="D5" s="3">
        <v>0</v>
      </c>
      <c r="E5" s="3">
        <v>100</v>
      </c>
      <c r="F5" s="3">
        <v>50</v>
      </c>
      <c r="G5" s="3">
        <v>0</v>
      </c>
      <c r="H5" s="3">
        <v>20</v>
      </c>
      <c r="I5" s="3">
        <v>0</v>
      </c>
      <c r="J5" s="3">
        <v>0</v>
      </c>
      <c r="K5" s="3">
        <v>80</v>
      </c>
      <c r="L5" s="3">
        <v>20</v>
      </c>
      <c r="M5" s="3">
        <v>0</v>
      </c>
    </row>
    <row r="6" spans="1:16" x14ac:dyDescent="0.2">
      <c r="A6" s="2" t="s">
        <v>30</v>
      </c>
      <c r="B6" s="2">
        <v>30</v>
      </c>
      <c r="C6" s="2">
        <v>20</v>
      </c>
      <c r="D6" s="2">
        <v>24</v>
      </c>
      <c r="E6" s="2">
        <v>18</v>
      </c>
      <c r="F6" s="2">
        <v>12</v>
      </c>
      <c r="G6" s="2">
        <v>36</v>
      </c>
      <c r="H6" s="2">
        <v>30</v>
      </c>
      <c r="I6" s="2">
        <v>24</v>
      </c>
      <c r="J6" s="2">
        <v>8</v>
      </c>
      <c r="K6" s="2">
        <v>15</v>
      </c>
      <c r="L6" s="2">
        <v>25</v>
      </c>
      <c r="M6" s="2">
        <v>20</v>
      </c>
      <c r="O6" s="2" t="s">
        <v>6</v>
      </c>
      <c r="P6" s="3">
        <f>SUMPRODUCT(B5:M5,B6:M6)</f>
        <v>4700</v>
      </c>
    </row>
    <row r="8" spans="1:16" x14ac:dyDescent="0.2">
      <c r="A8" s="1" t="s">
        <v>7</v>
      </c>
      <c r="O8" s="2" t="s">
        <v>11</v>
      </c>
      <c r="P8" s="2" t="s">
        <v>12</v>
      </c>
    </row>
    <row r="9" spans="1:16" x14ac:dyDescent="0.2">
      <c r="A9" s="2" t="s">
        <v>35</v>
      </c>
      <c r="B9" s="2">
        <v>1</v>
      </c>
      <c r="C9" s="2">
        <v>1</v>
      </c>
      <c r="D9" s="2">
        <v>1</v>
      </c>
      <c r="E9" s="2">
        <v>1</v>
      </c>
      <c r="F9" s="2"/>
      <c r="G9" s="2"/>
      <c r="H9" s="2"/>
      <c r="I9" s="2"/>
      <c r="J9" s="2"/>
      <c r="K9" s="2"/>
      <c r="L9" s="2"/>
      <c r="M9" s="2"/>
      <c r="O9" s="3">
        <f>SUMPRODUCT($B$5:$E$5,B9:E9)</f>
        <v>100</v>
      </c>
      <c r="P9" s="2">
        <v>100</v>
      </c>
    </row>
    <row r="10" spans="1:16" x14ac:dyDescent="0.2">
      <c r="A10" s="2" t="s">
        <v>36</v>
      </c>
      <c r="B10" s="2"/>
      <c r="C10" s="2"/>
      <c r="D10" s="2"/>
      <c r="E10" s="2"/>
      <c r="F10" s="2">
        <v>1</v>
      </c>
      <c r="G10" s="2">
        <v>1</v>
      </c>
      <c r="H10" s="2">
        <v>1</v>
      </c>
      <c r="I10" s="2">
        <v>1</v>
      </c>
      <c r="J10" s="2"/>
      <c r="K10" s="2"/>
      <c r="L10" s="2"/>
      <c r="M10" s="2"/>
      <c r="O10" s="3">
        <f>SUMPRODUCT($F$5:$I$5,F10:I10)</f>
        <v>70</v>
      </c>
      <c r="P10" s="2">
        <v>100</v>
      </c>
    </row>
    <row r="11" spans="1:16" x14ac:dyDescent="0.2">
      <c r="A11" s="2" t="s">
        <v>37</v>
      </c>
      <c r="B11" s="2"/>
      <c r="C11" s="2"/>
      <c r="D11" s="2"/>
      <c r="E11" s="2"/>
      <c r="F11" s="2"/>
      <c r="G11" s="2"/>
      <c r="H11" s="2"/>
      <c r="I11" s="2"/>
      <c r="J11" s="2">
        <v>1</v>
      </c>
      <c r="K11" s="2">
        <v>1</v>
      </c>
      <c r="L11" s="2">
        <v>1</v>
      </c>
      <c r="M11" s="2">
        <v>1</v>
      </c>
      <c r="O11" s="3">
        <f>SUMPRODUCT($J$5:$M$5,J11:M11)</f>
        <v>100</v>
      </c>
      <c r="P11" s="2">
        <v>100</v>
      </c>
    </row>
    <row r="12" spans="1:16" x14ac:dyDescent="0.2">
      <c r="A12" s="2" t="s">
        <v>31</v>
      </c>
      <c r="B12" s="2">
        <v>1</v>
      </c>
      <c r="C12" s="2"/>
      <c r="D12" s="2"/>
      <c r="E12" s="2"/>
      <c r="F12" s="2">
        <v>1</v>
      </c>
      <c r="G12" s="2"/>
      <c r="H12" s="2"/>
      <c r="I12" s="2"/>
      <c r="J12" s="2">
        <v>1</v>
      </c>
      <c r="K12" s="2"/>
      <c r="L12" s="2"/>
      <c r="M12" s="2"/>
      <c r="O12" s="3">
        <f>SUMPRODUCT($B$5:$M$5,B12:M12)</f>
        <v>50</v>
      </c>
      <c r="P12" s="2">
        <v>50</v>
      </c>
    </row>
    <row r="13" spans="1:16" x14ac:dyDescent="0.2">
      <c r="A13" s="2" t="s">
        <v>32</v>
      </c>
      <c r="B13" s="2"/>
      <c r="C13" s="2">
        <v>1</v>
      </c>
      <c r="D13" s="2"/>
      <c r="E13" s="2"/>
      <c r="F13" s="2"/>
      <c r="G13" s="2">
        <v>1</v>
      </c>
      <c r="H13" s="2"/>
      <c r="I13" s="2"/>
      <c r="J13" s="2"/>
      <c r="K13" s="2">
        <v>1</v>
      </c>
      <c r="L13" s="2"/>
      <c r="M13" s="2"/>
      <c r="O13" s="3">
        <f t="shared" ref="O13:O15" si="0">SUMPRODUCT($B$5:$M$5,B13:M13)</f>
        <v>80</v>
      </c>
      <c r="P13" s="2">
        <v>80</v>
      </c>
    </row>
    <row r="14" spans="1:16" x14ac:dyDescent="0.2">
      <c r="A14" s="2" t="s">
        <v>33</v>
      </c>
      <c r="B14" s="2"/>
      <c r="C14" s="2"/>
      <c r="D14" s="2">
        <v>1</v>
      </c>
      <c r="E14" s="2"/>
      <c r="F14" s="2"/>
      <c r="G14" s="2"/>
      <c r="H14" s="2">
        <v>1</v>
      </c>
      <c r="I14" s="2"/>
      <c r="J14" s="2"/>
      <c r="K14" s="2"/>
      <c r="L14" s="2">
        <v>1</v>
      </c>
      <c r="M14" s="2"/>
      <c r="O14" s="3">
        <f t="shared" si="0"/>
        <v>40</v>
      </c>
      <c r="P14" s="2">
        <v>40</v>
      </c>
    </row>
    <row r="15" spans="1:16" x14ac:dyDescent="0.2">
      <c r="A15" s="2" t="s">
        <v>34</v>
      </c>
      <c r="B15" s="2"/>
      <c r="C15" s="2"/>
      <c r="D15" s="2"/>
      <c r="E15" s="2">
        <v>1</v>
      </c>
      <c r="F15" s="2"/>
      <c r="G15" s="2"/>
      <c r="H15" s="2"/>
      <c r="I15" s="2">
        <v>1</v>
      </c>
      <c r="J15" s="2"/>
      <c r="K15" s="2"/>
      <c r="L15" s="2"/>
      <c r="M15" s="2">
        <v>1</v>
      </c>
      <c r="O15" s="3">
        <f t="shared" si="0"/>
        <v>100</v>
      </c>
      <c r="P15" s="2">
        <v>100</v>
      </c>
    </row>
    <row r="17" spans="15:16" ht="14.25" customHeight="1" x14ac:dyDescent="0.2">
      <c r="O17" s="8" t="s">
        <v>38</v>
      </c>
      <c r="P17" s="8"/>
    </row>
    <row r="18" spans="15:16" x14ac:dyDescent="0.2">
      <c r="O18" s="8"/>
      <c r="P18" s="8"/>
    </row>
  </sheetData>
  <mergeCells count="1">
    <mergeCell ref="O17:P1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9255-9D28-406D-A17B-D91A8277EA8E}">
  <dimension ref="A17"/>
  <sheetViews>
    <sheetView showGridLines="0" workbookViewId="0">
      <selection activeCell="O34" sqref="O34"/>
    </sheetView>
  </sheetViews>
  <sheetFormatPr defaultRowHeight="14.25" x14ac:dyDescent="0.2"/>
  <cols>
    <col min="1" max="1" width="17" style="1" bestFit="1" customWidth="1"/>
    <col min="2" max="15" width="9.140625" style="1"/>
    <col min="16" max="16" width="11.28515625" style="1" bestFit="1" customWidth="1"/>
    <col min="17" max="17" width="9.140625" style="1"/>
    <col min="18" max="18" width="11.5703125" style="1" bestFit="1" customWidth="1"/>
    <col min="19" max="16384" width="9.140625" style="1"/>
  </cols>
  <sheetData>
    <row r="17" ht="14.25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2269-5EEB-47EF-98DE-DB6658A6A93A}">
  <dimension ref="A1:N25"/>
  <sheetViews>
    <sheetView showGridLines="0" zoomScale="90" zoomScaleNormal="90" workbookViewId="0">
      <selection activeCell="A3" sqref="A3:N15"/>
    </sheetView>
  </sheetViews>
  <sheetFormatPr defaultRowHeight="14.25" x14ac:dyDescent="0.2"/>
  <cols>
    <col min="1" max="1" width="17" style="1" bestFit="1" customWidth="1"/>
    <col min="2" max="12" width="9.140625" style="1"/>
    <col min="13" max="13" width="10" style="1" bestFit="1" customWidth="1"/>
    <col min="14" max="14" width="11.28515625" style="1" bestFit="1" customWidth="1"/>
    <col min="15" max="15" width="9.140625" style="1"/>
    <col min="16" max="16" width="11.5703125" style="1" bestFit="1" customWidth="1"/>
    <col min="17" max="16384" width="9.140625" style="1"/>
  </cols>
  <sheetData>
    <row r="1" spans="1:14" x14ac:dyDescent="0.2">
      <c r="B1" s="6" t="s">
        <v>62</v>
      </c>
      <c r="C1" s="6"/>
      <c r="D1" s="6"/>
      <c r="E1" s="6"/>
    </row>
    <row r="3" spans="1:14" x14ac:dyDescent="0.2">
      <c r="A3" s="1" t="s">
        <v>13</v>
      </c>
    </row>
    <row r="4" spans="1:14" x14ac:dyDescent="0.2">
      <c r="A4" s="2"/>
      <c r="B4" s="2" t="s">
        <v>2</v>
      </c>
      <c r="C4" s="2" t="s">
        <v>28</v>
      </c>
      <c r="D4" s="2" t="s">
        <v>5</v>
      </c>
      <c r="E4" s="2" t="s">
        <v>29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</row>
    <row r="5" spans="1:14" x14ac:dyDescent="0.2">
      <c r="B5" s="3">
        <v>800</v>
      </c>
      <c r="C5" s="3">
        <v>0</v>
      </c>
      <c r="D5" s="3">
        <v>100</v>
      </c>
      <c r="E5" s="3">
        <v>900</v>
      </c>
      <c r="F5" s="3">
        <v>500</v>
      </c>
      <c r="G5" s="3">
        <v>0</v>
      </c>
      <c r="H5" s="3">
        <v>400</v>
      </c>
      <c r="I5" s="3">
        <v>0</v>
      </c>
      <c r="J5" s="3">
        <v>0</v>
      </c>
      <c r="K5" s="3">
        <v>900</v>
      </c>
    </row>
    <row r="6" spans="1:14" x14ac:dyDescent="0.2">
      <c r="A6" s="2" t="s">
        <v>61</v>
      </c>
      <c r="B6" s="2">
        <v>1</v>
      </c>
      <c r="C6" s="2">
        <v>3</v>
      </c>
      <c r="D6" s="2">
        <v>1</v>
      </c>
      <c r="E6" s="2">
        <v>2</v>
      </c>
      <c r="F6" s="2">
        <v>1</v>
      </c>
      <c r="G6" s="2">
        <v>3</v>
      </c>
      <c r="H6" s="2">
        <v>3</v>
      </c>
      <c r="I6" s="2">
        <v>3</v>
      </c>
      <c r="J6" s="2">
        <v>4</v>
      </c>
      <c r="K6" s="2">
        <v>1</v>
      </c>
      <c r="M6" s="2" t="s">
        <v>6</v>
      </c>
      <c r="N6" s="3">
        <f>SUMPRODUCT(B5:K5,B6:K6)</f>
        <v>5300</v>
      </c>
    </row>
    <row r="8" spans="1:14" x14ac:dyDescent="0.2">
      <c r="A8" s="1" t="s">
        <v>7</v>
      </c>
      <c r="M8" s="2" t="s">
        <v>11</v>
      </c>
      <c r="N8" s="2" t="s">
        <v>12</v>
      </c>
    </row>
    <row r="9" spans="1:14" x14ac:dyDescent="0.2">
      <c r="A9" s="2" t="s">
        <v>48</v>
      </c>
      <c r="B9" s="2">
        <v>1</v>
      </c>
      <c r="C9" s="2">
        <v>1</v>
      </c>
      <c r="D9" s="2"/>
      <c r="E9" s="2"/>
      <c r="F9" s="2"/>
      <c r="G9" s="2"/>
      <c r="H9" s="2"/>
      <c r="I9" s="2"/>
      <c r="J9" s="2"/>
      <c r="K9" s="2"/>
      <c r="M9" s="3">
        <f>SUMPRODUCT($B$5:$C$5,B9:C9)</f>
        <v>800</v>
      </c>
      <c r="N9" s="2">
        <v>800</v>
      </c>
    </row>
    <row r="10" spans="1:14" x14ac:dyDescent="0.2">
      <c r="A10" s="2" t="s">
        <v>49</v>
      </c>
      <c r="B10" s="2"/>
      <c r="C10" s="2"/>
      <c r="D10" s="2">
        <v>1</v>
      </c>
      <c r="E10" s="2">
        <v>1</v>
      </c>
      <c r="F10" s="2"/>
      <c r="G10" s="2"/>
      <c r="H10" s="2"/>
      <c r="I10" s="2"/>
      <c r="J10" s="2"/>
      <c r="K10" s="2"/>
      <c r="M10" s="3">
        <f>SUMPRODUCT($D$5:$E$5,D10:E10)</f>
        <v>1000</v>
      </c>
      <c r="N10" s="2">
        <v>1000</v>
      </c>
    </row>
    <row r="11" spans="1:14" x14ac:dyDescent="0.2">
      <c r="A11" s="2" t="s">
        <v>40</v>
      </c>
      <c r="B11" s="2"/>
      <c r="C11" s="2"/>
      <c r="D11" s="2"/>
      <c r="E11" s="2"/>
      <c r="F11" s="2">
        <v>1</v>
      </c>
      <c r="G11" s="2">
        <v>1</v>
      </c>
      <c r="H11" s="2"/>
      <c r="I11" s="2"/>
      <c r="J11" s="2"/>
      <c r="K11" s="2"/>
      <c r="M11" s="3">
        <f>SUMPRODUCT($F$5:$G$5,F11:G11)</f>
        <v>500</v>
      </c>
      <c r="N11" s="2">
        <v>500</v>
      </c>
    </row>
    <row r="12" spans="1:14" x14ac:dyDescent="0.2">
      <c r="A12" s="2" t="s">
        <v>39</v>
      </c>
      <c r="B12" s="2"/>
      <c r="C12" s="2"/>
      <c r="D12" s="2"/>
      <c r="E12" s="2"/>
      <c r="F12" s="2"/>
      <c r="G12" s="2"/>
      <c r="H12" s="2">
        <v>1</v>
      </c>
      <c r="I12" s="2">
        <v>1</v>
      </c>
      <c r="J12" s="2"/>
      <c r="K12" s="2"/>
      <c r="M12" s="3">
        <f>SUMPRODUCT($H$5:$I$5,H12:I12)</f>
        <v>400</v>
      </c>
      <c r="N12" s="2">
        <v>400</v>
      </c>
    </row>
    <row r="13" spans="1:14" x14ac:dyDescent="0.2">
      <c r="A13" s="2" t="s">
        <v>58</v>
      </c>
      <c r="B13" s="2"/>
      <c r="C13" s="2"/>
      <c r="D13" s="2"/>
      <c r="E13" s="2"/>
      <c r="F13" s="2"/>
      <c r="G13" s="2"/>
      <c r="H13" s="2"/>
      <c r="I13" s="2"/>
      <c r="J13" s="2">
        <v>1</v>
      </c>
      <c r="K13" s="2">
        <v>1</v>
      </c>
      <c r="M13" s="3">
        <f>SUMPRODUCT($J$5:$K$5,J13:K13)</f>
        <v>900</v>
      </c>
      <c r="N13" s="2">
        <v>900</v>
      </c>
    </row>
    <row r="14" spans="1:14" x14ac:dyDescent="0.2">
      <c r="A14" s="2" t="s">
        <v>59</v>
      </c>
      <c r="B14" s="2">
        <v>1</v>
      </c>
      <c r="C14" s="2"/>
      <c r="D14" s="2">
        <v>1</v>
      </c>
      <c r="E14" s="2"/>
      <c r="F14" s="2">
        <v>1</v>
      </c>
      <c r="G14" s="2"/>
      <c r="H14" s="2">
        <v>1</v>
      </c>
      <c r="I14" s="2"/>
      <c r="J14" s="2">
        <v>1</v>
      </c>
      <c r="K14" s="2"/>
      <c r="M14" s="3">
        <f>B5+D5-F5-H5-J5</f>
        <v>0</v>
      </c>
      <c r="N14" s="2">
        <v>0</v>
      </c>
    </row>
    <row r="15" spans="1:14" x14ac:dyDescent="0.2">
      <c r="A15" s="2" t="s">
        <v>60</v>
      </c>
      <c r="B15" s="2"/>
      <c r="C15" s="2">
        <v>1</v>
      </c>
      <c r="D15" s="2"/>
      <c r="E15" s="2">
        <v>1</v>
      </c>
      <c r="F15" s="2"/>
      <c r="G15" s="2">
        <v>1</v>
      </c>
      <c r="H15" s="2"/>
      <c r="I15" s="2">
        <v>1</v>
      </c>
      <c r="J15" s="2"/>
      <c r="K15" s="2">
        <v>1</v>
      </c>
      <c r="M15" s="3">
        <f>C5+E5-G5-I5-K5</f>
        <v>0</v>
      </c>
      <c r="N15" s="2">
        <v>0</v>
      </c>
    </row>
    <row r="17" spans="2:14" ht="14.25" customHeight="1" x14ac:dyDescent="0.2">
      <c r="M17" s="8" t="s">
        <v>38</v>
      </c>
      <c r="N17" s="8"/>
    </row>
    <row r="18" spans="2:14" x14ac:dyDescent="0.2">
      <c r="M18" s="8"/>
      <c r="N18" s="8"/>
    </row>
    <row r="19" spans="2:14" x14ac:dyDescent="0.2">
      <c r="B19" s="1" t="s">
        <v>41</v>
      </c>
      <c r="C19" s="1">
        <v>800</v>
      </c>
      <c r="E19" s="1" t="s">
        <v>43</v>
      </c>
      <c r="G19" s="1" t="s">
        <v>45</v>
      </c>
      <c r="H19" s="1">
        <v>500</v>
      </c>
    </row>
    <row r="20" spans="2:14" x14ac:dyDescent="0.2">
      <c r="B20" s="1" t="s">
        <v>42</v>
      </c>
      <c r="C20" s="1">
        <v>1000</v>
      </c>
      <c r="E20" s="1" t="s">
        <v>44</v>
      </c>
      <c r="G20" s="1" t="s">
        <v>46</v>
      </c>
      <c r="H20" s="1">
        <v>400</v>
      </c>
    </row>
    <row r="21" spans="2:14" x14ac:dyDescent="0.2">
      <c r="G21" s="1" t="s">
        <v>47</v>
      </c>
      <c r="H21" s="1">
        <v>900</v>
      </c>
    </row>
    <row r="24" spans="2:14" x14ac:dyDescent="0.2">
      <c r="B24" s="1" t="s">
        <v>56</v>
      </c>
    </row>
    <row r="25" spans="2:14" x14ac:dyDescent="0.2">
      <c r="B25" s="1" t="s">
        <v>57</v>
      </c>
    </row>
  </sheetData>
  <mergeCells count="1">
    <mergeCell ref="M17:N18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17F7-E926-4B60-B16E-D32151F89031}">
  <dimension ref="A1:M18"/>
  <sheetViews>
    <sheetView showGridLines="0" zoomScale="90" zoomScaleNormal="90" workbookViewId="0">
      <selection activeCell="A3" sqref="A3:M14"/>
    </sheetView>
  </sheetViews>
  <sheetFormatPr defaultRowHeight="14.25" x14ac:dyDescent="0.2"/>
  <cols>
    <col min="1" max="1" width="17" style="1" bestFit="1" customWidth="1"/>
    <col min="2" max="11" width="9.140625" style="1"/>
    <col min="12" max="12" width="11.42578125" style="1" customWidth="1"/>
    <col min="13" max="13" width="11.28515625" style="1" bestFit="1" customWidth="1"/>
    <col min="14" max="14" width="9.140625" style="1"/>
    <col min="15" max="15" width="11.5703125" style="1" bestFit="1" customWidth="1"/>
    <col min="16" max="16384" width="9.140625" style="1"/>
  </cols>
  <sheetData>
    <row r="1" spans="1:13" x14ac:dyDescent="0.2">
      <c r="B1" s="6" t="s">
        <v>62</v>
      </c>
      <c r="C1" s="6"/>
      <c r="D1" s="6"/>
      <c r="E1" s="6"/>
    </row>
    <row r="3" spans="1:13" x14ac:dyDescent="0.2">
      <c r="A3" s="1" t="s">
        <v>13</v>
      </c>
    </row>
    <row r="4" spans="1:13" x14ac:dyDescent="0.2">
      <c r="A4" s="2"/>
      <c r="B4" s="2" t="s">
        <v>0</v>
      </c>
      <c r="C4" s="2" t="s">
        <v>1</v>
      </c>
      <c r="D4" s="2" t="s">
        <v>2</v>
      </c>
      <c r="E4" s="5" t="s">
        <v>3</v>
      </c>
      <c r="F4" s="5" t="s">
        <v>4</v>
      </c>
      <c r="G4" s="5" t="s">
        <v>5</v>
      </c>
      <c r="H4" s="2" t="s">
        <v>14</v>
      </c>
      <c r="I4" s="2" t="s">
        <v>15</v>
      </c>
      <c r="J4" s="2" t="s">
        <v>16</v>
      </c>
    </row>
    <row r="5" spans="1:13" x14ac:dyDescent="0.2">
      <c r="B5" s="3">
        <v>0</v>
      </c>
      <c r="C5" s="3">
        <v>200</v>
      </c>
      <c r="D5" s="3">
        <v>0</v>
      </c>
      <c r="E5" s="3">
        <v>200</v>
      </c>
      <c r="F5" s="3">
        <v>0</v>
      </c>
      <c r="G5" s="3">
        <v>200</v>
      </c>
      <c r="H5" s="3">
        <v>100</v>
      </c>
      <c r="I5" s="3">
        <v>200</v>
      </c>
      <c r="J5" s="3">
        <v>0</v>
      </c>
    </row>
    <row r="6" spans="1:13" x14ac:dyDescent="0.2">
      <c r="A6" s="2" t="s">
        <v>61</v>
      </c>
      <c r="B6" s="2">
        <v>13</v>
      </c>
      <c r="C6" s="2">
        <v>11</v>
      </c>
      <c r="D6" s="2">
        <v>20</v>
      </c>
      <c r="E6" s="2">
        <v>12</v>
      </c>
      <c r="F6" s="2">
        <v>3</v>
      </c>
      <c r="G6" s="2">
        <v>6</v>
      </c>
      <c r="H6" s="2">
        <v>5</v>
      </c>
      <c r="I6" s="2">
        <v>10</v>
      </c>
      <c r="J6" s="2">
        <v>15</v>
      </c>
      <c r="L6" s="2" t="s">
        <v>6</v>
      </c>
      <c r="M6" s="3">
        <f>SUMPRODUCT(B5:J5,B6:J6)</f>
        <v>8300</v>
      </c>
    </row>
    <row r="8" spans="1:13" x14ac:dyDescent="0.2">
      <c r="A8" s="1" t="s">
        <v>7</v>
      </c>
      <c r="L8" s="2" t="s">
        <v>11</v>
      </c>
      <c r="M8" s="2" t="s">
        <v>12</v>
      </c>
    </row>
    <row r="9" spans="1:13" x14ac:dyDescent="0.2">
      <c r="A9" s="2" t="s">
        <v>63</v>
      </c>
      <c r="B9" s="2">
        <v>1</v>
      </c>
      <c r="C9" s="2">
        <v>1</v>
      </c>
      <c r="D9" s="2">
        <v>1</v>
      </c>
      <c r="E9" s="2"/>
      <c r="F9" s="2"/>
      <c r="G9" s="2"/>
      <c r="H9" s="2"/>
      <c r="I9" s="2"/>
      <c r="J9" s="2"/>
      <c r="L9" s="3">
        <f>SUM(B5:D5)</f>
        <v>200</v>
      </c>
      <c r="M9" s="2">
        <v>400</v>
      </c>
    </row>
    <row r="10" spans="1:13" x14ac:dyDescent="0.2">
      <c r="A10" s="2" t="s">
        <v>64</v>
      </c>
      <c r="B10" s="2"/>
      <c r="C10" s="2"/>
      <c r="D10" s="2"/>
      <c r="E10" s="2">
        <v>1</v>
      </c>
      <c r="F10" s="2">
        <v>1</v>
      </c>
      <c r="G10" s="2">
        <v>1</v>
      </c>
      <c r="H10" s="2">
        <v>1</v>
      </c>
      <c r="I10" s="2"/>
      <c r="J10" s="2"/>
      <c r="L10" s="3">
        <f>H5+I5+J5+E5</f>
        <v>500</v>
      </c>
      <c r="M10" s="2">
        <v>500</v>
      </c>
    </row>
    <row r="11" spans="1:13" x14ac:dyDescent="0.2">
      <c r="A11" s="2" t="s">
        <v>65</v>
      </c>
      <c r="B11" s="2">
        <v>1</v>
      </c>
      <c r="C11" s="2"/>
      <c r="D11" s="2"/>
      <c r="E11" s="2"/>
      <c r="F11" s="2">
        <v>1</v>
      </c>
      <c r="G11" s="2"/>
      <c r="H11" s="2"/>
      <c r="I11" s="2">
        <v>1</v>
      </c>
      <c r="J11" s="2"/>
      <c r="L11" s="3">
        <f>B5+E5+H5</f>
        <v>300</v>
      </c>
      <c r="M11" s="2">
        <v>300</v>
      </c>
    </row>
    <row r="12" spans="1:13" x14ac:dyDescent="0.2">
      <c r="A12" s="2" t="s">
        <v>66</v>
      </c>
      <c r="B12" s="2"/>
      <c r="C12" s="2">
        <v>1</v>
      </c>
      <c r="D12" s="2"/>
      <c r="E12" s="2"/>
      <c r="F12" s="2"/>
      <c r="G12" s="2">
        <v>1</v>
      </c>
      <c r="H12" s="2"/>
      <c r="I12" s="2"/>
      <c r="J12" s="2"/>
      <c r="L12" s="3">
        <f>C5+I5</f>
        <v>400</v>
      </c>
      <c r="M12" s="2">
        <v>400</v>
      </c>
    </row>
    <row r="13" spans="1:13" x14ac:dyDescent="0.2">
      <c r="A13" s="2" t="s">
        <v>67</v>
      </c>
      <c r="B13" s="2"/>
      <c r="C13" s="2"/>
      <c r="D13" s="2">
        <v>1</v>
      </c>
      <c r="E13" s="2"/>
      <c r="F13" s="2"/>
      <c r="G13" s="2"/>
      <c r="H13" s="2">
        <v>1</v>
      </c>
      <c r="I13" s="2"/>
      <c r="J13" s="2">
        <v>1</v>
      </c>
      <c r="L13" s="3">
        <f>D5+G5+J5</f>
        <v>200</v>
      </c>
      <c r="M13" s="2">
        <v>200</v>
      </c>
    </row>
    <row r="14" spans="1:13" x14ac:dyDescent="0.2">
      <c r="A14" s="2" t="s">
        <v>68</v>
      </c>
      <c r="B14" s="2"/>
      <c r="C14" s="2"/>
      <c r="D14" s="2"/>
      <c r="E14" s="2">
        <v>1</v>
      </c>
      <c r="F14" s="2"/>
      <c r="G14" s="2"/>
      <c r="H14" s="2"/>
      <c r="I14" s="2">
        <v>1</v>
      </c>
      <c r="J14" s="2">
        <v>1</v>
      </c>
      <c r="L14" s="3">
        <f>E5-F5-G5</f>
        <v>0</v>
      </c>
      <c r="M14" s="2">
        <v>0</v>
      </c>
    </row>
    <row r="17" spans="12:13" ht="14.25" customHeight="1" x14ac:dyDescent="0.2">
      <c r="L17" s="8"/>
      <c r="M17" s="8"/>
    </row>
    <row r="18" spans="12:13" x14ac:dyDescent="0.2">
      <c r="L18" s="8"/>
      <c r="M18" s="8"/>
    </row>
  </sheetData>
  <mergeCells count="1">
    <mergeCell ref="L17:M18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2161-3A5F-49E5-9297-6346BFC9DDA0}">
  <dimension ref="A17"/>
  <sheetViews>
    <sheetView showGridLines="0" zoomScale="90" zoomScaleNormal="90" workbookViewId="0">
      <selection activeCell="Z17" sqref="Z17"/>
    </sheetView>
  </sheetViews>
  <sheetFormatPr defaultRowHeight="14.25" x14ac:dyDescent="0.2"/>
  <cols>
    <col min="1" max="1" width="17" style="1" customWidth="1"/>
    <col min="2" max="11" width="9.140625" style="1"/>
    <col min="12" max="12" width="11.42578125" style="1" customWidth="1"/>
    <col min="13" max="13" width="11.28515625" style="1" bestFit="1" customWidth="1"/>
    <col min="14" max="14" width="9.140625" style="1"/>
    <col min="15" max="15" width="11.5703125" style="1" bestFit="1" customWidth="1"/>
    <col min="16" max="16384" width="9.140625" style="1"/>
  </cols>
  <sheetData>
    <row r="17" ht="14.25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34D8-29A0-4878-BC6B-0B5FFB5EC06E}">
  <dimension ref="I3:U14"/>
  <sheetViews>
    <sheetView showGridLines="0" workbookViewId="0">
      <selection activeCell="S12" sqref="S12"/>
    </sheetView>
  </sheetViews>
  <sheetFormatPr defaultRowHeight="14.25" x14ac:dyDescent="0.2"/>
  <cols>
    <col min="1" max="8" width="9.140625" style="1"/>
    <col min="9" max="9" width="11.5703125" style="1" bestFit="1" customWidth="1"/>
    <col min="10" max="20" width="9.140625" style="1"/>
    <col min="21" max="21" width="11.28515625" style="1" bestFit="1" customWidth="1"/>
    <col min="22" max="16384" width="9.140625" style="1"/>
  </cols>
  <sheetData>
    <row r="3" spans="9:21" x14ac:dyDescent="0.2">
      <c r="I3" s="1" t="s">
        <v>13</v>
      </c>
    </row>
    <row r="4" spans="9:21" x14ac:dyDescent="0.2">
      <c r="I4" s="2"/>
      <c r="J4" s="2" t="s">
        <v>31</v>
      </c>
      <c r="K4" s="2" t="s">
        <v>32</v>
      </c>
      <c r="L4" s="2" t="s">
        <v>33</v>
      </c>
      <c r="M4" s="9" t="s">
        <v>70</v>
      </c>
      <c r="N4" s="9" t="s">
        <v>71</v>
      </c>
      <c r="O4" s="9" t="s">
        <v>72</v>
      </c>
      <c r="P4" s="2" t="s">
        <v>73</v>
      </c>
      <c r="Q4" s="2" t="s">
        <v>74</v>
      </c>
      <c r="R4" s="2" t="s">
        <v>75</v>
      </c>
    </row>
    <row r="5" spans="9:21" x14ac:dyDescent="0.2">
      <c r="I5" s="2"/>
      <c r="J5" s="3">
        <v>0</v>
      </c>
      <c r="K5" s="3">
        <v>1</v>
      </c>
      <c r="L5" s="3">
        <v>0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1</v>
      </c>
    </row>
    <row r="6" spans="9:21" x14ac:dyDescent="0.2">
      <c r="I6" s="2" t="s">
        <v>69</v>
      </c>
      <c r="J6" s="2">
        <v>10</v>
      </c>
      <c r="K6" s="2">
        <v>15</v>
      </c>
      <c r="L6" s="2">
        <v>9</v>
      </c>
      <c r="M6" s="2">
        <v>9</v>
      </c>
      <c r="N6" s="2">
        <v>18</v>
      </c>
      <c r="O6" s="2">
        <v>5</v>
      </c>
      <c r="P6" s="2">
        <v>7</v>
      </c>
      <c r="Q6" s="2">
        <v>14</v>
      </c>
      <c r="R6" s="2">
        <v>3</v>
      </c>
      <c r="T6" s="2" t="s">
        <v>6</v>
      </c>
      <c r="U6" s="3">
        <f>SUMPRODUCT(J5:R5,J6:R6)</f>
        <v>27</v>
      </c>
    </row>
    <row r="8" spans="9:21" x14ac:dyDescent="0.2">
      <c r="I8" s="1" t="s">
        <v>7</v>
      </c>
      <c r="T8" s="2" t="s">
        <v>11</v>
      </c>
      <c r="U8" s="2" t="s">
        <v>12</v>
      </c>
    </row>
    <row r="9" spans="9:21" x14ac:dyDescent="0.2">
      <c r="I9" s="2" t="s">
        <v>76</v>
      </c>
      <c r="J9" s="2">
        <v>1</v>
      </c>
      <c r="K9" s="2">
        <v>1</v>
      </c>
      <c r="L9" s="2">
        <v>1</v>
      </c>
      <c r="M9" s="2"/>
      <c r="N9" s="2"/>
      <c r="O9" s="2"/>
      <c r="P9" s="2"/>
      <c r="Q9" s="2"/>
      <c r="R9" s="2"/>
      <c r="T9" s="3">
        <f>SUMPRODUCT($J$5:$R$5,J9:R9)</f>
        <v>1</v>
      </c>
      <c r="U9" s="2">
        <v>1</v>
      </c>
    </row>
    <row r="10" spans="9:21" x14ac:dyDescent="0.2">
      <c r="I10" s="2" t="s">
        <v>77</v>
      </c>
      <c r="J10" s="2"/>
      <c r="K10" s="2"/>
      <c r="L10" s="2"/>
      <c r="M10" s="2">
        <v>1</v>
      </c>
      <c r="N10" s="2">
        <v>1</v>
      </c>
      <c r="O10" s="2">
        <v>1</v>
      </c>
      <c r="P10" s="2"/>
      <c r="Q10" s="2"/>
      <c r="R10" s="2"/>
      <c r="T10" s="3">
        <f t="shared" ref="T10:T14" si="0">SUMPRODUCT($J$5:$R$5,J10:R10)</f>
        <v>1</v>
      </c>
      <c r="U10" s="2">
        <v>1</v>
      </c>
    </row>
    <row r="11" spans="9:21" x14ac:dyDescent="0.2">
      <c r="I11" s="2" t="s">
        <v>78</v>
      </c>
      <c r="J11" s="2"/>
      <c r="K11" s="2"/>
      <c r="L11" s="2"/>
      <c r="M11" s="2"/>
      <c r="N11" s="2"/>
      <c r="O11" s="2"/>
      <c r="P11" s="2">
        <v>1</v>
      </c>
      <c r="Q11" s="2">
        <v>1</v>
      </c>
      <c r="R11" s="2">
        <v>1</v>
      </c>
      <c r="T11" s="3">
        <f t="shared" si="0"/>
        <v>1</v>
      </c>
      <c r="U11" s="2">
        <v>1</v>
      </c>
    </row>
    <row r="12" spans="9:21" x14ac:dyDescent="0.2">
      <c r="I12" s="2" t="s">
        <v>79</v>
      </c>
      <c r="J12" s="2">
        <v>1</v>
      </c>
      <c r="K12" s="2"/>
      <c r="L12" s="2"/>
      <c r="M12" s="2">
        <v>1</v>
      </c>
      <c r="N12" s="2"/>
      <c r="O12" s="2"/>
      <c r="P12" s="2">
        <v>1</v>
      </c>
      <c r="Q12" s="2"/>
      <c r="R12" s="2"/>
      <c r="T12" s="3">
        <f t="shared" si="0"/>
        <v>1</v>
      </c>
      <c r="U12" s="2">
        <v>1</v>
      </c>
    </row>
    <row r="13" spans="9:21" x14ac:dyDescent="0.2">
      <c r="I13" s="2" t="s">
        <v>80</v>
      </c>
      <c r="J13" s="2"/>
      <c r="K13" s="2">
        <v>1</v>
      </c>
      <c r="L13" s="2"/>
      <c r="M13" s="2"/>
      <c r="N13" s="2">
        <v>1</v>
      </c>
      <c r="O13" s="2"/>
      <c r="P13" s="2"/>
      <c r="Q13" s="2">
        <v>1</v>
      </c>
      <c r="R13" s="2"/>
      <c r="T13" s="3">
        <f t="shared" si="0"/>
        <v>1</v>
      </c>
      <c r="U13" s="2">
        <v>1</v>
      </c>
    </row>
    <row r="14" spans="9:21" x14ac:dyDescent="0.2">
      <c r="I14" s="2" t="s">
        <v>81</v>
      </c>
      <c r="J14" s="2"/>
      <c r="K14" s="2"/>
      <c r="L14" s="2">
        <v>1</v>
      </c>
      <c r="M14" s="2"/>
      <c r="N14" s="2"/>
      <c r="O14" s="2">
        <v>1</v>
      </c>
      <c r="P14" s="2"/>
      <c r="Q14" s="2"/>
      <c r="R14" s="2">
        <v>1</v>
      </c>
      <c r="T14" s="3">
        <f t="shared" si="0"/>
        <v>1</v>
      </c>
      <c r="U14" s="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D185-A460-44CC-9CB1-92AD7E720145}">
  <dimension ref="I3:X18"/>
  <sheetViews>
    <sheetView showGridLines="0" tabSelected="1" workbookViewId="0">
      <selection activeCell="Q19" sqref="Q19"/>
    </sheetView>
  </sheetViews>
  <sheetFormatPr defaultRowHeight="14.25" x14ac:dyDescent="0.2"/>
  <cols>
    <col min="1" max="8" width="9.140625" style="1"/>
    <col min="9" max="9" width="12.28515625" style="1" bestFit="1" customWidth="1"/>
    <col min="10" max="23" width="9.140625" style="1"/>
    <col min="24" max="24" width="11.28515625" style="1" bestFit="1" customWidth="1"/>
    <col min="25" max="16384" width="9.140625" style="1"/>
  </cols>
  <sheetData>
    <row r="3" spans="9:24" x14ac:dyDescent="0.2">
      <c r="I3" s="1" t="s">
        <v>13</v>
      </c>
    </row>
    <row r="4" spans="9:24" x14ac:dyDescent="0.2">
      <c r="I4" s="2"/>
      <c r="J4" s="2" t="s">
        <v>89</v>
      </c>
      <c r="K4" s="2" t="s">
        <v>90</v>
      </c>
      <c r="L4" s="2" t="s">
        <v>91</v>
      </c>
      <c r="M4" s="9" t="s">
        <v>92</v>
      </c>
      <c r="N4" s="9" t="s">
        <v>93</v>
      </c>
      <c r="O4" s="9" t="s">
        <v>94</v>
      </c>
      <c r="P4" s="2" t="s">
        <v>95</v>
      </c>
      <c r="Q4" s="2" t="s">
        <v>96</v>
      </c>
      <c r="R4" s="2" t="s">
        <v>97</v>
      </c>
      <c r="S4" s="2" t="s">
        <v>98</v>
      </c>
      <c r="T4" s="2" t="s">
        <v>99</v>
      </c>
      <c r="U4" s="2" t="s">
        <v>100</v>
      </c>
    </row>
    <row r="5" spans="9:24" x14ac:dyDescent="0.2">
      <c r="I5" s="2"/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1</v>
      </c>
      <c r="R5" s="3">
        <v>0</v>
      </c>
      <c r="S5" s="3">
        <v>0</v>
      </c>
      <c r="T5" s="3">
        <v>1</v>
      </c>
      <c r="U5" s="3">
        <v>0</v>
      </c>
    </row>
    <row r="6" spans="9:24" x14ac:dyDescent="0.2">
      <c r="I6" s="2" t="s">
        <v>69</v>
      </c>
      <c r="J6" s="2">
        <v>15</v>
      </c>
      <c r="K6" s="2">
        <v>61</v>
      </c>
      <c r="L6" s="2">
        <v>33</v>
      </c>
      <c r="M6" s="2">
        <v>94</v>
      </c>
      <c r="N6" s="2">
        <v>21</v>
      </c>
      <c r="O6" s="2">
        <v>58</v>
      </c>
      <c r="P6" s="2">
        <v>40</v>
      </c>
      <c r="Q6" s="2">
        <v>86</v>
      </c>
      <c r="R6" s="2">
        <v>19</v>
      </c>
      <c r="S6" s="2">
        <v>68</v>
      </c>
      <c r="T6" s="2">
        <v>27</v>
      </c>
      <c r="U6" s="2">
        <v>90</v>
      </c>
      <c r="W6" s="2" t="s">
        <v>6</v>
      </c>
      <c r="X6" s="3">
        <f>SUMPRODUCT(J5:U5,J6:U6)</f>
        <v>186</v>
      </c>
    </row>
    <row r="8" spans="9:24" x14ac:dyDescent="0.2">
      <c r="I8" s="1" t="s">
        <v>7</v>
      </c>
      <c r="W8" s="2" t="s">
        <v>11</v>
      </c>
      <c r="X8" s="2" t="s">
        <v>12</v>
      </c>
    </row>
    <row r="9" spans="9:24" x14ac:dyDescent="0.2">
      <c r="I9" s="2" t="s">
        <v>82</v>
      </c>
      <c r="J9" s="2">
        <v>1</v>
      </c>
      <c r="K9" s="2">
        <v>1</v>
      </c>
      <c r="L9" s="2">
        <v>1</v>
      </c>
      <c r="M9" s="2">
        <v>1</v>
      </c>
      <c r="N9" s="2"/>
      <c r="O9" s="2"/>
      <c r="P9" s="2"/>
      <c r="Q9" s="2"/>
      <c r="R9" s="2"/>
      <c r="S9" s="2"/>
      <c r="T9" s="2"/>
      <c r="U9" s="2"/>
      <c r="W9" s="3">
        <f>SUMPRODUCT($J$5:$U$5,J9:U9)</f>
        <v>1</v>
      </c>
      <c r="X9" s="2">
        <v>1</v>
      </c>
    </row>
    <row r="10" spans="9:24" x14ac:dyDescent="0.2">
      <c r="I10" s="2" t="s">
        <v>83</v>
      </c>
      <c r="J10" s="2"/>
      <c r="K10" s="2"/>
      <c r="L10" s="2"/>
      <c r="M10" s="2"/>
      <c r="N10" s="2">
        <v>1</v>
      </c>
      <c r="O10" s="2">
        <v>1</v>
      </c>
      <c r="P10" s="2">
        <v>1</v>
      </c>
      <c r="Q10" s="2">
        <v>1</v>
      </c>
      <c r="R10" s="2"/>
      <c r="S10" s="2"/>
      <c r="T10" s="2"/>
      <c r="U10" s="2"/>
      <c r="W10" s="3">
        <f t="shared" ref="W10:W18" si="0">SUMPRODUCT($J$5:$U$5,J10:U10)</f>
        <v>2</v>
      </c>
      <c r="X10" s="2">
        <v>1</v>
      </c>
    </row>
    <row r="11" spans="9:24" x14ac:dyDescent="0.2">
      <c r="I11" s="2" t="s">
        <v>84</v>
      </c>
      <c r="J11" s="2"/>
      <c r="K11" s="2"/>
      <c r="L11" s="2"/>
      <c r="M11" s="2"/>
      <c r="N11" s="2"/>
      <c r="O11" s="2"/>
      <c r="P11" s="2"/>
      <c r="Q11" s="2"/>
      <c r="R11" s="2">
        <v>1</v>
      </c>
      <c r="S11" s="2">
        <v>1</v>
      </c>
      <c r="T11" s="2">
        <v>1</v>
      </c>
      <c r="U11" s="2">
        <v>1</v>
      </c>
      <c r="W11" s="3">
        <f t="shared" si="0"/>
        <v>1</v>
      </c>
      <c r="X11" s="2">
        <v>1</v>
      </c>
    </row>
    <row r="12" spans="9:24" x14ac:dyDescent="0.2">
      <c r="I12" s="2" t="s">
        <v>85</v>
      </c>
      <c r="J12" s="2">
        <v>1</v>
      </c>
      <c r="K12" s="2"/>
      <c r="L12" s="2"/>
      <c r="M12" s="2"/>
      <c r="N12" s="2">
        <v>1</v>
      </c>
      <c r="O12" s="2"/>
      <c r="P12" s="2"/>
      <c r="Q12" s="2"/>
      <c r="R12" s="2">
        <v>1</v>
      </c>
      <c r="S12" s="2"/>
      <c r="T12" s="2"/>
      <c r="U12" s="2"/>
      <c r="W12" s="3">
        <f t="shared" si="0"/>
        <v>1</v>
      </c>
      <c r="X12" s="2">
        <v>1</v>
      </c>
    </row>
    <row r="13" spans="9:24" x14ac:dyDescent="0.2">
      <c r="I13" s="2" t="s">
        <v>86</v>
      </c>
      <c r="J13" s="2"/>
      <c r="K13" s="2">
        <v>1</v>
      </c>
      <c r="L13" s="2"/>
      <c r="M13" s="2"/>
      <c r="N13" s="2"/>
      <c r="O13" s="2">
        <v>1</v>
      </c>
      <c r="P13" s="2"/>
      <c r="Q13" s="2"/>
      <c r="R13" s="2"/>
      <c r="S13" s="2">
        <v>1</v>
      </c>
      <c r="T13" s="2"/>
      <c r="U13" s="2"/>
      <c r="W13" s="3">
        <f t="shared" si="0"/>
        <v>1</v>
      </c>
      <c r="X13" s="2">
        <v>1</v>
      </c>
    </row>
    <row r="14" spans="9:24" x14ac:dyDescent="0.2">
      <c r="I14" s="2" t="s">
        <v>87</v>
      </c>
      <c r="J14" s="2"/>
      <c r="K14" s="2"/>
      <c r="L14" s="2">
        <v>1</v>
      </c>
      <c r="M14" s="2"/>
      <c r="N14" s="2"/>
      <c r="O14" s="2"/>
      <c r="P14" s="2">
        <v>1</v>
      </c>
      <c r="Q14" s="2"/>
      <c r="R14" s="2"/>
      <c r="S14" s="2"/>
      <c r="T14" s="2">
        <v>1</v>
      </c>
      <c r="U14" s="2"/>
      <c r="W14" s="3">
        <f t="shared" si="0"/>
        <v>1</v>
      </c>
      <c r="X14" s="2">
        <v>1</v>
      </c>
    </row>
    <row r="15" spans="9:24" x14ac:dyDescent="0.2">
      <c r="I15" s="2" t="s">
        <v>88</v>
      </c>
      <c r="J15" s="2"/>
      <c r="K15" s="2"/>
      <c r="L15" s="2"/>
      <c r="M15" s="2">
        <v>1</v>
      </c>
      <c r="N15" s="2"/>
      <c r="O15" s="2"/>
      <c r="P15" s="2"/>
      <c r="Q15" s="2">
        <v>1</v>
      </c>
      <c r="R15" s="2"/>
      <c r="S15" s="2"/>
      <c r="T15" s="2"/>
      <c r="U15" s="2">
        <v>1</v>
      </c>
      <c r="W15" s="3">
        <f t="shared" si="0"/>
        <v>1</v>
      </c>
      <c r="X15" s="2">
        <v>1</v>
      </c>
    </row>
    <row r="16" spans="9:24" x14ac:dyDescent="0.2">
      <c r="I16" s="2" t="s">
        <v>101</v>
      </c>
      <c r="J16" s="2">
        <v>32</v>
      </c>
      <c r="K16" s="2">
        <v>57</v>
      </c>
      <c r="L16" s="2">
        <v>17</v>
      </c>
      <c r="M16" s="2">
        <v>56</v>
      </c>
      <c r="N16" s="2"/>
      <c r="O16" s="2"/>
      <c r="P16" s="2"/>
      <c r="Q16" s="2"/>
      <c r="R16" s="2"/>
      <c r="S16" s="2"/>
      <c r="T16" s="2"/>
      <c r="U16" s="2"/>
      <c r="W16" s="3">
        <f t="shared" si="0"/>
        <v>32</v>
      </c>
      <c r="X16" s="2">
        <v>120</v>
      </c>
    </row>
    <row r="17" spans="9:24" x14ac:dyDescent="0.2">
      <c r="I17" s="2" t="s">
        <v>102</v>
      </c>
      <c r="J17" s="2"/>
      <c r="K17" s="2"/>
      <c r="L17" s="2"/>
      <c r="M17" s="2"/>
      <c r="N17" s="2">
        <v>27</v>
      </c>
      <c r="O17" s="2">
        <v>50</v>
      </c>
      <c r="P17" s="2">
        <v>22</v>
      </c>
      <c r="Q17" s="2">
        <v>48</v>
      </c>
      <c r="R17" s="2"/>
      <c r="S17" s="2"/>
      <c r="T17" s="2"/>
      <c r="U17" s="2"/>
      <c r="W17" s="3">
        <f t="shared" si="0"/>
        <v>98</v>
      </c>
      <c r="X17" s="2">
        <v>120</v>
      </c>
    </row>
    <row r="18" spans="9:24" x14ac:dyDescent="0.2">
      <c r="I18" s="2" t="s">
        <v>103</v>
      </c>
      <c r="J18" s="2"/>
      <c r="K18" s="2"/>
      <c r="L18" s="2"/>
      <c r="M18" s="2"/>
      <c r="N18" s="2"/>
      <c r="O18" s="2"/>
      <c r="P18" s="2"/>
      <c r="Q18" s="2"/>
      <c r="R18" s="2">
        <v>18</v>
      </c>
      <c r="S18" s="2">
        <v>45</v>
      </c>
      <c r="T18" s="2">
        <v>13</v>
      </c>
      <c r="U18" s="2">
        <v>60</v>
      </c>
      <c r="W18" s="3">
        <f t="shared" si="0"/>
        <v>13</v>
      </c>
      <c r="X18" s="2">
        <v>120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EX3</vt:lpstr>
      <vt:lpstr>EX4</vt:lpstr>
      <vt:lpstr>Anotações</vt:lpstr>
      <vt:lpstr>EX5</vt:lpstr>
      <vt:lpstr>EX6 28-10</vt:lpstr>
      <vt:lpstr>Anotações 28-10</vt:lpstr>
      <vt:lpstr>EX7</vt:lpstr>
      <vt:lpstr>EX8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2026-10-07T22:28:28Z</dcterms:created>
  <dcterms:modified xsi:type="dcterms:W3CDTF">2026-10-29T01:12:31Z</dcterms:modified>
</cp:coreProperties>
</file>