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0515" windowHeight="4680" firstSheet="4" activeTab="12"/>
  </bookViews>
  <sheets>
    <sheet name="ENERO" sheetId="5" r:id="rId1"/>
    <sheet name="FEBRERO" sheetId="6" r:id="rId2"/>
    <sheet name="MARZO" sheetId="7" r:id="rId3"/>
    <sheet name="ABRIL" sheetId="8" r:id="rId4"/>
    <sheet name="MAYO" sheetId="9" r:id="rId5"/>
    <sheet name="JUNIO" sheetId="14" r:id="rId6"/>
    <sheet name="JULIO" sheetId="16" r:id="rId7"/>
    <sheet name="AGOSTO" sheetId="17" r:id="rId8"/>
    <sheet name="SEPTIEMBRE" sheetId="18" r:id="rId9"/>
    <sheet name="OCTUBRE" sheetId="19" r:id="rId10"/>
    <sheet name="NOVIEMBRE" sheetId="20" r:id="rId11"/>
    <sheet name="DICIEMBRE" sheetId="21" r:id="rId12"/>
    <sheet name="RESUMEN_MENSUAL" sheetId="12" r:id="rId13"/>
  </sheets>
  <calcPr calcId="145621"/>
</workbook>
</file>

<file path=xl/calcChain.xml><?xml version="1.0" encoding="utf-8"?>
<calcChain xmlns="http://schemas.openxmlformats.org/spreadsheetml/2006/main">
  <c r="Z17" i="12" l="1"/>
  <c r="AA17" i="12" s="1"/>
  <c r="Y17" i="12"/>
  <c r="AA16" i="12"/>
  <c r="Z16" i="12"/>
  <c r="Y16" i="12"/>
  <c r="Z15" i="12"/>
  <c r="AA15" i="12" s="1"/>
  <c r="Y15" i="12"/>
  <c r="AA14" i="12"/>
  <c r="Z14" i="12"/>
  <c r="Y14" i="12"/>
  <c r="Z13" i="12"/>
  <c r="AA13" i="12" s="1"/>
  <c r="Y13" i="12"/>
  <c r="AA12" i="12"/>
  <c r="Z12" i="12"/>
  <c r="Y12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Q16" i="12"/>
  <c r="P16" i="12"/>
  <c r="O16" i="12"/>
  <c r="N16" i="12"/>
  <c r="M16" i="12"/>
  <c r="S16" i="12" s="1"/>
  <c r="L16" i="12"/>
  <c r="K16" i="12"/>
  <c r="J16" i="12"/>
  <c r="I16" i="12"/>
  <c r="H16" i="12"/>
  <c r="G16" i="12"/>
  <c r="F16" i="12"/>
  <c r="E16" i="12"/>
  <c r="D16" i="12"/>
  <c r="C16" i="12"/>
  <c r="B16" i="12"/>
  <c r="Q15" i="12"/>
  <c r="P15" i="12"/>
  <c r="O15" i="12"/>
  <c r="N15" i="12"/>
  <c r="M15" i="12"/>
  <c r="S15" i="12" s="1"/>
  <c r="L15" i="12"/>
  <c r="R15" i="12" s="1"/>
  <c r="K15" i="12"/>
  <c r="J15" i="12"/>
  <c r="I15" i="12"/>
  <c r="H15" i="12"/>
  <c r="G15" i="12"/>
  <c r="F15" i="12"/>
  <c r="V16" i="12" s="1"/>
  <c r="E15" i="12"/>
  <c r="D15" i="12"/>
  <c r="C15" i="12"/>
  <c r="B15" i="12"/>
  <c r="Q14" i="12"/>
  <c r="P14" i="12"/>
  <c r="O14" i="12"/>
  <c r="N14" i="12"/>
  <c r="M14" i="12"/>
  <c r="S14" i="12" s="1"/>
  <c r="L14" i="12"/>
  <c r="K14" i="12"/>
  <c r="J14" i="12"/>
  <c r="I14" i="12"/>
  <c r="H14" i="12"/>
  <c r="G14" i="12"/>
  <c r="F14" i="12"/>
  <c r="E14" i="12"/>
  <c r="D14" i="12"/>
  <c r="C14" i="12"/>
  <c r="B14" i="12"/>
  <c r="Q13" i="12"/>
  <c r="P13" i="12"/>
  <c r="O13" i="12"/>
  <c r="W13" i="12" s="1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S12" i="12" s="1"/>
  <c r="C12" i="12"/>
  <c r="B12" i="12"/>
  <c r="V17" i="12"/>
  <c r="S17" i="12"/>
  <c r="V15" i="12"/>
  <c r="V14" i="12"/>
  <c r="W14" i="12"/>
  <c r="R14" i="12"/>
  <c r="V13" i="12"/>
  <c r="S13" i="12"/>
  <c r="V12" i="12"/>
  <c r="R12" i="12"/>
  <c r="N39" i="21"/>
  <c r="K39" i="21"/>
  <c r="H39" i="21"/>
  <c r="E39" i="21"/>
  <c r="B39" i="21"/>
  <c r="Q38" i="21"/>
  <c r="N38" i="21"/>
  <c r="K38" i="21"/>
  <c r="H38" i="21"/>
  <c r="E38" i="21"/>
  <c r="B38" i="21"/>
  <c r="AM37" i="21"/>
  <c r="AL37" i="21"/>
  <c r="AK37" i="21"/>
  <c r="AG37" i="21"/>
  <c r="P37" i="21"/>
  <c r="O37" i="21"/>
  <c r="O38" i="21" s="1"/>
  <c r="M37" i="21"/>
  <c r="M38" i="21" s="1"/>
  <c r="L37" i="21"/>
  <c r="J37" i="21"/>
  <c r="J38" i="21" s="1"/>
  <c r="I37" i="21"/>
  <c r="I38" i="21" s="1"/>
  <c r="G37" i="21"/>
  <c r="G38" i="21" s="1"/>
  <c r="F37" i="21"/>
  <c r="F38" i="21" s="1"/>
  <c r="D37" i="21"/>
  <c r="C37" i="21"/>
  <c r="C38" i="21" s="1"/>
  <c r="AM36" i="21"/>
  <c r="AH36" i="21"/>
  <c r="AN36" i="21" s="1"/>
  <c r="AG36" i="21"/>
  <c r="U36" i="21"/>
  <c r="T36" i="21"/>
  <c r="S36" i="21"/>
  <c r="AI36" i="21" s="1"/>
  <c r="AO36" i="21" s="1"/>
  <c r="R36" i="21"/>
  <c r="AI35" i="21"/>
  <c r="AO35" i="21" s="1"/>
  <c r="AG35" i="21"/>
  <c r="AM35" i="21" s="1"/>
  <c r="U35" i="21"/>
  <c r="T35" i="21"/>
  <c r="S35" i="21"/>
  <c r="R35" i="21"/>
  <c r="AH35" i="21" s="1"/>
  <c r="AN35" i="21" s="1"/>
  <c r="AM34" i="21"/>
  <c r="AH34" i="21"/>
  <c r="AN34" i="21" s="1"/>
  <c r="AG34" i="21"/>
  <c r="U34" i="21"/>
  <c r="T34" i="21"/>
  <c r="S34" i="21"/>
  <c r="AI34" i="21" s="1"/>
  <c r="AO34" i="21" s="1"/>
  <c r="R34" i="21"/>
  <c r="AG33" i="21"/>
  <c r="AM33" i="21" s="1"/>
  <c r="U33" i="21"/>
  <c r="T33" i="21"/>
  <c r="S33" i="21"/>
  <c r="AI33" i="21" s="1"/>
  <c r="AO33" i="21" s="1"/>
  <c r="R33" i="21"/>
  <c r="AH33" i="21" s="1"/>
  <c r="AN33" i="21" s="1"/>
  <c r="AM32" i="21"/>
  <c r="AH32" i="21"/>
  <c r="AN32" i="21" s="1"/>
  <c r="AG32" i="21"/>
  <c r="U32" i="21"/>
  <c r="T32" i="21"/>
  <c r="S32" i="21"/>
  <c r="AI32" i="21" s="1"/>
  <c r="AO32" i="21" s="1"/>
  <c r="R32" i="21"/>
  <c r="AI31" i="21"/>
  <c r="AO31" i="21" s="1"/>
  <c r="AG31" i="21"/>
  <c r="AM31" i="21" s="1"/>
  <c r="U31" i="21"/>
  <c r="T31" i="21"/>
  <c r="S31" i="21"/>
  <c r="R31" i="21"/>
  <c r="AH31" i="21" s="1"/>
  <c r="AN31" i="21" s="1"/>
  <c r="AM30" i="21"/>
  <c r="AH30" i="21"/>
  <c r="AN30" i="21" s="1"/>
  <c r="AG30" i="21"/>
  <c r="U30" i="21"/>
  <c r="T30" i="21"/>
  <c r="S30" i="21"/>
  <c r="AI30" i="21" s="1"/>
  <c r="AO30" i="21" s="1"/>
  <c r="R30" i="21"/>
  <c r="AI29" i="21"/>
  <c r="AO29" i="21" s="1"/>
  <c r="AG29" i="21"/>
  <c r="AM29" i="21" s="1"/>
  <c r="U29" i="21"/>
  <c r="T29" i="21"/>
  <c r="S29" i="21"/>
  <c r="R29" i="21"/>
  <c r="AH29" i="21" s="1"/>
  <c r="AN29" i="21" s="1"/>
  <c r="AM28" i="21"/>
  <c r="AH28" i="21"/>
  <c r="AN28" i="21" s="1"/>
  <c r="AG28" i="21"/>
  <c r="U28" i="21"/>
  <c r="T28" i="21"/>
  <c r="S28" i="21"/>
  <c r="AI28" i="21" s="1"/>
  <c r="AO28" i="21" s="1"/>
  <c r="R28" i="21"/>
  <c r="AI27" i="21"/>
  <c r="AO27" i="21" s="1"/>
  <c r="AG27" i="21"/>
  <c r="AM27" i="21" s="1"/>
  <c r="U27" i="21"/>
  <c r="T27" i="21"/>
  <c r="S27" i="21"/>
  <c r="R27" i="21"/>
  <c r="AH27" i="21" s="1"/>
  <c r="AN27" i="21" s="1"/>
  <c r="AH26" i="21"/>
  <c r="AN26" i="21" s="1"/>
  <c r="AG26" i="21"/>
  <c r="AM26" i="21" s="1"/>
  <c r="U26" i="21"/>
  <c r="T26" i="21"/>
  <c r="S26" i="21"/>
  <c r="AI26" i="21" s="1"/>
  <c r="AO26" i="21" s="1"/>
  <c r="R26" i="21"/>
  <c r="AG25" i="21"/>
  <c r="AM25" i="21" s="1"/>
  <c r="U25" i="21"/>
  <c r="T25" i="21"/>
  <c r="S25" i="21"/>
  <c r="AI25" i="21" s="1"/>
  <c r="AO25" i="21" s="1"/>
  <c r="R25" i="21"/>
  <c r="AH25" i="21" s="1"/>
  <c r="AN25" i="21" s="1"/>
  <c r="AM24" i="21"/>
  <c r="AH24" i="21"/>
  <c r="AN24" i="21" s="1"/>
  <c r="AG24" i="21"/>
  <c r="U24" i="21"/>
  <c r="T24" i="21"/>
  <c r="S24" i="21"/>
  <c r="AI24" i="21" s="1"/>
  <c r="AO24" i="21" s="1"/>
  <c r="R24" i="21"/>
  <c r="AI23" i="21"/>
  <c r="AO23" i="21" s="1"/>
  <c r="AG23" i="21"/>
  <c r="AM23" i="21" s="1"/>
  <c r="U23" i="21"/>
  <c r="T23" i="21"/>
  <c r="S23" i="21"/>
  <c r="R23" i="21"/>
  <c r="AH23" i="21" s="1"/>
  <c r="AN23" i="21" s="1"/>
  <c r="AM22" i="21"/>
  <c r="AH22" i="21"/>
  <c r="AN22" i="21" s="1"/>
  <c r="AG22" i="21"/>
  <c r="U22" i="21"/>
  <c r="T22" i="21"/>
  <c r="S22" i="21"/>
  <c r="AI22" i="21" s="1"/>
  <c r="AO22" i="21" s="1"/>
  <c r="R22" i="21"/>
  <c r="AI21" i="21"/>
  <c r="AO21" i="21" s="1"/>
  <c r="AG21" i="21"/>
  <c r="AM21" i="21" s="1"/>
  <c r="U21" i="21"/>
  <c r="T21" i="21"/>
  <c r="S21" i="21"/>
  <c r="R21" i="21"/>
  <c r="AH21" i="21" s="1"/>
  <c r="AN21" i="21" s="1"/>
  <c r="AM20" i="21"/>
  <c r="AH20" i="21"/>
  <c r="AN20" i="21" s="1"/>
  <c r="AG20" i="21"/>
  <c r="U20" i="21"/>
  <c r="T20" i="21"/>
  <c r="S20" i="21"/>
  <c r="AI20" i="21" s="1"/>
  <c r="AO20" i="21" s="1"/>
  <c r="R20" i="21"/>
  <c r="AG19" i="21"/>
  <c r="AM19" i="21" s="1"/>
  <c r="U19" i="21"/>
  <c r="T19" i="21"/>
  <c r="S19" i="21"/>
  <c r="AI19" i="21" s="1"/>
  <c r="AO19" i="21" s="1"/>
  <c r="R19" i="21"/>
  <c r="AH19" i="21" s="1"/>
  <c r="AN19" i="21" s="1"/>
  <c r="AH18" i="21"/>
  <c r="AN18" i="21" s="1"/>
  <c r="AG18" i="21"/>
  <c r="AM18" i="21" s="1"/>
  <c r="U18" i="21"/>
  <c r="T18" i="21"/>
  <c r="S18" i="21"/>
  <c r="AI18" i="21" s="1"/>
  <c r="AO18" i="21" s="1"/>
  <c r="R18" i="21"/>
  <c r="AI17" i="21"/>
  <c r="AO17" i="21" s="1"/>
  <c r="AG17" i="21"/>
  <c r="AM17" i="21" s="1"/>
  <c r="U17" i="21"/>
  <c r="T17" i="21"/>
  <c r="S17" i="21"/>
  <c r="R17" i="21"/>
  <c r="AH17" i="21" s="1"/>
  <c r="AN17" i="21" s="1"/>
  <c r="AM16" i="21"/>
  <c r="AH16" i="21"/>
  <c r="AN16" i="21" s="1"/>
  <c r="AG16" i="21"/>
  <c r="U16" i="21"/>
  <c r="T16" i="21"/>
  <c r="S16" i="21"/>
  <c r="AI16" i="21" s="1"/>
  <c r="AO16" i="21" s="1"/>
  <c r="R16" i="21"/>
  <c r="AI15" i="21"/>
  <c r="AO15" i="21" s="1"/>
  <c r="AG15" i="21"/>
  <c r="AM15" i="21" s="1"/>
  <c r="U15" i="21"/>
  <c r="T15" i="21"/>
  <c r="S15" i="21"/>
  <c r="R15" i="21"/>
  <c r="AH15" i="21" s="1"/>
  <c r="AN15" i="21" s="1"/>
  <c r="AM14" i="21"/>
  <c r="AH14" i="21"/>
  <c r="AN14" i="21" s="1"/>
  <c r="AG14" i="21"/>
  <c r="U14" i="21"/>
  <c r="T14" i="21"/>
  <c r="S14" i="21"/>
  <c r="AI14" i="21" s="1"/>
  <c r="AO14" i="21" s="1"/>
  <c r="R14" i="21"/>
  <c r="AI13" i="21"/>
  <c r="AO13" i="21" s="1"/>
  <c r="AG13" i="21"/>
  <c r="AM13" i="21" s="1"/>
  <c r="U13" i="21"/>
  <c r="T13" i="21"/>
  <c r="S13" i="21"/>
  <c r="R13" i="21"/>
  <c r="AH13" i="21" s="1"/>
  <c r="AN13" i="21" s="1"/>
  <c r="AM12" i="21"/>
  <c r="AH12" i="21"/>
  <c r="AN12" i="21" s="1"/>
  <c r="AG12" i="21"/>
  <c r="U12" i="21"/>
  <c r="T12" i="21"/>
  <c r="S12" i="21"/>
  <c r="AI12" i="21" s="1"/>
  <c r="AO12" i="21" s="1"/>
  <c r="R12" i="21"/>
  <c r="AI11" i="21"/>
  <c r="AO11" i="21" s="1"/>
  <c r="AG11" i="21"/>
  <c r="AM11" i="21" s="1"/>
  <c r="U11" i="21"/>
  <c r="T11" i="21"/>
  <c r="S11" i="21"/>
  <c r="R11" i="21"/>
  <c r="AH11" i="21" s="1"/>
  <c r="AN11" i="21" s="1"/>
  <c r="AM10" i="21"/>
  <c r="AH10" i="21"/>
  <c r="AN10" i="21" s="1"/>
  <c r="AG10" i="21"/>
  <c r="U10" i="21"/>
  <c r="T10" i="21"/>
  <c r="S10" i="21"/>
  <c r="AI10" i="21" s="1"/>
  <c r="AO10" i="21" s="1"/>
  <c r="R10" i="21"/>
  <c r="AI9" i="21"/>
  <c r="AO9" i="21" s="1"/>
  <c r="AG9" i="21"/>
  <c r="AM9" i="21" s="1"/>
  <c r="U9" i="21"/>
  <c r="T9" i="21"/>
  <c r="S9" i="21"/>
  <c r="R9" i="21"/>
  <c r="AH9" i="21" s="1"/>
  <c r="AN9" i="21" s="1"/>
  <c r="AM8" i="21"/>
  <c r="AH8" i="21"/>
  <c r="AN8" i="21" s="1"/>
  <c r="AG8" i="21"/>
  <c r="U8" i="21"/>
  <c r="T8" i="21"/>
  <c r="S8" i="21"/>
  <c r="AI8" i="21" s="1"/>
  <c r="AO8" i="21" s="1"/>
  <c r="R8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I7" i="21"/>
  <c r="AO7" i="21" s="1"/>
  <c r="AG7" i="21"/>
  <c r="AM7" i="21" s="1"/>
  <c r="U7" i="21"/>
  <c r="T7" i="21"/>
  <c r="S7" i="21"/>
  <c r="R7" i="21"/>
  <c r="AH7" i="21" s="1"/>
  <c r="AN7" i="21" s="1"/>
  <c r="A7" i="21"/>
  <c r="AM6" i="21"/>
  <c r="AH6" i="21"/>
  <c r="AG6" i="21"/>
  <c r="U6" i="21"/>
  <c r="T6" i="21"/>
  <c r="S6" i="21"/>
  <c r="R6" i="21"/>
  <c r="N39" i="20"/>
  <c r="K39" i="20"/>
  <c r="H39" i="20"/>
  <c r="E39" i="20"/>
  <c r="B39" i="20"/>
  <c r="Q38" i="20"/>
  <c r="N38" i="20"/>
  <c r="K38" i="20"/>
  <c r="H38" i="20"/>
  <c r="E38" i="20"/>
  <c r="C38" i="20"/>
  <c r="B38" i="20"/>
  <c r="AM37" i="20"/>
  <c r="AL37" i="20"/>
  <c r="AK37" i="20"/>
  <c r="AG37" i="20"/>
  <c r="P37" i="20"/>
  <c r="O37" i="20"/>
  <c r="O38" i="20" s="1"/>
  <c r="M37" i="20"/>
  <c r="M38" i="20" s="1"/>
  <c r="L37" i="20"/>
  <c r="J37" i="20"/>
  <c r="J38" i="20" s="1"/>
  <c r="I37" i="20"/>
  <c r="I38" i="20" s="1"/>
  <c r="G37" i="20"/>
  <c r="F37" i="20"/>
  <c r="F38" i="20" s="1"/>
  <c r="D37" i="20"/>
  <c r="C37" i="20"/>
  <c r="AM36" i="20"/>
  <c r="AH36" i="20"/>
  <c r="AN36" i="20" s="1"/>
  <c r="AG36" i="20"/>
  <c r="U36" i="20"/>
  <c r="T36" i="20"/>
  <c r="S36" i="20"/>
  <c r="AI36" i="20" s="1"/>
  <c r="AO36" i="20" s="1"/>
  <c r="R36" i="20"/>
  <c r="AG35" i="20"/>
  <c r="AM35" i="20" s="1"/>
  <c r="U35" i="20"/>
  <c r="T35" i="20"/>
  <c r="S35" i="20"/>
  <c r="AI35" i="20" s="1"/>
  <c r="AO35" i="20" s="1"/>
  <c r="R35" i="20"/>
  <c r="AH35" i="20" s="1"/>
  <c r="AN35" i="20" s="1"/>
  <c r="AH34" i="20"/>
  <c r="AN34" i="20" s="1"/>
  <c r="AG34" i="20"/>
  <c r="AM34" i="20" s="1"/>
  <c r="U34" i="20"/>
  <c r="T34" i="20"/>
  <c r="S34" i="20"/>
  <c r="AI34" i="20" s="1"/>
  <c r="AO34" i="20" s="1"/>
  <c r="R34" i="20"/>
  <c r="AI33" i="20"/>
  <c r="AO33" i="20" s="1"/>
  <c r="AG33" i="20"/>
  <c r="AM33" i="20" s="1"/>
  <c r="U33" i="20"/>
  <c r="T33" i="20"/>
  <c r="S33" i="20"/>
  <c r="R33" i="20"/>
  <c r="AH33" i="20" s="1"/>
  <c r="AN33" i="20" s="1"/>
  <c r="AM32" i="20"/>
  <c r="AH32" i="20"/>
  <c r="AN32" i="20" s="1"/>
  <c r="AG32" i="20"/>
  <c r="U32" i="20"/>
  <c r="T32" i="20"/>
  <c r="S32" i="20"/>
  <c r="AI32" i="20" s="1"/>
  <c r="AO32" i="20" s="1"/>
  <c r="R32" i="20"/>
  <c r="AI31" i="20"/>
  <c r="AO31" i="20" s="1"/>
  <c r="AG31" i="20"/>
  <c r="AM31" i="20" s="1"/>
  <c r="U31" i="20"/>
  <c r="T31" i="20"/>
  <c r="S31" i="20"/>
  <c r="R31" i="20"/>
  <c r="AH31" i="20" s="1"/>
  <c r="AN31" i="20" s="1"/>
  <c r="AM30" i="20"/>
  <c r="AH30" i="20"/>
  <c r="AN30" i="20" s="1"/>
  <c r="AG30" i="20"/>
  <c r="U30" i="20"/>
  <c r="T30" i="20"/>
  <c r="S30" i="20"/>
  <c r="AI30" i="20" s="1"/>
  <c r="AO30" i="20" s="1"/>
  <c r="R30" i="20"/>
  <c r="AI29" i="20"/>
  <c r="AO29" i="20" s="1"/>
  <c r="AG29" i="20"/>
  <c r="AM29" i="20" s="1"/>
  <c r="U29" i="20"/>
  <c r="T29" i="20"/>
  <c r="S29" i="20"/>
  <c r="R29" i="20"/>
  <c r="AH29" i="20" s="1"/>
  <c r="AN29" i="20" s="1"/>
  <c r="AM28" i="20"/>
  <c r="AH28" i="20"/>
  <c r="AN28" i="20" s="1"/>
  <c r="AG28" i="20"/>
  <c r="U28" i="20"/>
  <c r="T28" i="20"/>
  <c r="S28" i="20"/>
  <c r="AI28" i="20" s="1"/>
  <c r="AO28" i="20" s="1"/>
  <c r="R28" i="20"/>
  <c r="AG27" i="20"/>
  <c r="AM27" i="20" s="1"/>
  <c r="U27" i="20"/>
  <c r="T27" i="20"/>
  <c r="S27" i="20"/>
  <c r="AI27" i="20" s="1"/>
  <c r="AO27" i="20" s="1"/>
  <c r="R27" i="20"/>
  <c r="AH27" i="20" s="1"/>
  <c r="AN27" i="20" s="1"/>
  <c r="AM26" i="20"/>
  <c r="AH26" i="20"/>
  <c r="AN26" i="20" s="1"/>
  <c r="AG26" i="20"/>
  <c r="U26" i="20"/>
  <c r="T26" i="20"/>
  <c r="S26" i="20"/>
  <c r="AI26" i="20" s="1"/>
  <c r="AO26" i="20" s="1"/>
  <c r="R26" i="20"/>
  <c r="AI25" i="20"/>
  <c r="AO25" i="20" s="1"/>
  <c r="AG25" i="20"/>
  <c r="AM25" i="20" s="1"/>
  <c r="U25" i="20"/>
  <c r="T25" i="20"/>
  <c r="S25" i="20"/>
  <c r="R25" i="20"/>
  <c r="AH25" i="20" s="1"/>
  <c r="AN25" i="20" s="1"/>
  <c r="AM24" i="20"/>
  <c r="AH24" i="20"/>
  <c r="AN24" i="20" s="1"/>
  <c r="AG24" i="20"/>
  <c r="U24" i="20"/>
  <c r="T24" i="20"/>
  <c r="S24" i="20"/>
  <c r="AI24" i="20" s="1"/>
  <c r="AO24" i="20" s="1"/>
  <c r="R24" i="20"/>
  <c r="AI23" i="20"/>
  <c r="AO23" i="20" s="1"/>
  <c r="AG23" i="20"/>
  <c r="AM23" i="20" s="1"/>
  <c r="U23" i="20"/>
  <c r="T23" i="20"/>
  <c r="S23" i="20"/>
  <c r="R23" i="20"/>
  <c r="AH23" i="20" s="1"/>
  <c r="AN23" i="20" s="1"/>
  <c r="AM22" i="20"/>
  <c r="AH22" i="20"/>
  <c r="AN22" i="20" s="1"/>
  <c r="AG22" i="20"/>
  <c r="U22" i="20"/>
  <c r="T22" i="20"/>
  <c r="S22" i="20"/>
  <c r="AI22" i="20" s="1"/>
  <c r="AO22" i="20" s="1"/>
  <c r="R22" i="20"/>
  <c r="AG21" i="20"/>
  <c r="AM21" i="20" s="1"/>
  <c r="U21" i="20"/>
  <c r="T21" i="20"/>
  <c r="S21" i="20"/>
  <c r="AI21" i="20" s="1"/>
  <c r="AO21" i="20" s="1"/>
  <c r="R21" i="20"/>
  <c r="AH21" i="20" s="1"/>
  <c r="AN21" i="20" s="1"/>
  <c r="AM20" i="20"/>
  <c r="AG20" i="20"/>
  <c r="U20" i="20"/>
  <c r="T20" i="20"/>
  <c r="S20" i="20"/>
  <c r="AI20" i="20" s="1"/>
  <c r="AO20" i="20" s="1"/>
  <c r="R20" i="20"/>
  <c r="AH20" i="20" s="1"/>
  <c r="AN20" i="20" s="1"/>
  <c r="AI19" i="20"/>
  <c r="AO19" i="20" s="1"/>
  <c r="AG19" i="20"/>
  <c r="AM19" i="20" s="1"/>
  <c r="U19" i="20"/>
  <c r="T19" i="20"/>
  <c r="S19" i="20"/>
  <c r="R19" i="20"/>
  <c r="AH19" i="20" s="1"/>
  <c r="AN19" i="20" s="1"/>
  <c r="AM18" i="20"/>
  <c r="AH18" i="20"/>
  <c r="AN18" i="20" s="1"/>
  <c r="AG18" i="20"/>
  <c r="U18" i="20"/>
  <c r="T18" i="20"/>
  <c r="S18" i="20"/>
  <c r="AI18" i="20" s="1"/>
  <c r="AO18" i="20" s="1"/>
  <c r="R18" i="20"/>
  <c r="AI17" i="20"/>
  <c r="AO17" i="20" s="1"/>
  <c r="AG17" i="20"/>
  <c r="AM17" i="20" s="1"/>
  <c r="U17" i="20"/>
  <c r="T17" i="20"/>
  <c r="S17" i="20"/>
  <c r="R17" i="20"/>
  <c r="AH17" i="20" s="1"/>
  <c r="AN17" i="20" s="1"/>
  <c r="AM16" i="20"/>
  <c r="AH16" i="20"/>
  <c r="AN16" i="20" s="1"/>
  <c r="AG16" i="20"/>
  <c r="U16" i="20"/>
  <c r="T16" i="20"/>
  <c r="S16" i="20"/>
  <c r="AI16" i="20" s="1"/>
  <c r="AO16" i="20" s="1"/>
  <c r="R16" i="20"/>
  <c r="AI15" i="20"/>
  <c r="AO15" i="20" s="1"/>
  <c r="AG15" i="20"/>
  <c r="AM15" i="20" s="1"/>
  <c r="U15" i="20"/>
  <c r="T15" i="20"/>
  <c r="S15" i="20"/>
  <c r="R15" i="20"/>
  <c r="AH15" i="20" s="1"/>
  <c r="AN15" i="20" s="1"/>
  <c r="AM14" i="20"/>
  <c r="AH14" i="20"/>
  <c r="AN14" i="20" s="1"/>
  <c r="AG14" i="20"/>
  <c r="U14" i="20"/>
  <c r="T14" i="20"/>
  <c r="S14" i="20"/>
  <c r="AI14" i="20" s="1"/>
  <c r="AO14" i="20" s="1"/>
  <c r="R14" i="20"/>
  <c r="AI13" i="20"/>
  <c r="AO13" i="20" s="1"/>
  <c r="AG13" i="20"/>
  <c r="AM13" i="20" s="1"/>
  <c r="U13" i="20"/>
  <c r="T13" i="20"/>
  <c r="S13" i="20"/>
  <c r="R13" i="20"/>
  <c r="AH13" i="20" s="1"/>
  <c r="AN13" i="20" s="1"/>
  <c r="AM12" i="20"/>
  <c r="AH12" i="20"/>
  <c r="AN12" i="20" s="1"/>
  <c r="AG12" i="20"/>
  <c r="U12" i="20"/>
  <c r="T12" i="20"/>
  <c r="S12" i="20"/>
  <c r="AI12" i="20" s="1"/>
  <c r="AO12" i="20" s="1"/>
  <c r="R12" i="20"/>
  <c r="AI11" i="20"/>
  <c r="AO11" i="20" s="1"/>
  <c r="AG11" i="20"/>
  <c r="AM11" i="20" s="1"/>
  <c r="U11" i="20"/>
  <c r="T11" i="20"/>
  <c r="S11" i="20"/>
  <c r="R11" i="20"/>
  <c r="AH11" i="20" s="1"/>
  <c r="AN11" i="20" s="1"/>
  <c r="AM10" i="20"/>
  <c r="AH10" i="20"/>
  <c r="AN10" i="20" s="1"/>
  <c r="AG10" i="20"/>
  <c r="U10" i="20"/>
  <c r="T10" i="20"/>
  <c r="S10" i="20"/>
  <c r="AI10" i="20" s="1"/>
  <c r="AO10" i="20" s="1"/>
  <c r="R10" i="20"/>
  <c r="AI9" i="20"/>
  <c r="AO9" i="20" s="1"/>
  <c r="AG9" i="20"/>
  <c r="AM9" i="20" s="1"/>
  <c r="U9" i="20"/>
  <c r="T9" i="20"/>
  <c r="S9" i="20"/>
  <c r="R9" i="20"/>
  <c r="AH9" i="20" s="1"/>
  <c r="AN9" i="20" s="1"/>
  <c r="AM8" i="20"/>
  <c r="AH8" i="20"/>
  <c r="AN8" i="20" s="1"/>
  <c r="AG8" i="20"/>
  <c r="U8" i="20"/>
  <c r="T8" i="20"/>
  <c r="S8" i="20"/>
  <c r="AI8" i="20" s="1"/>
  <c r="AO8" i="20" s="1"/>
  <c r="R8" i="20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I7" i="20"/>
  <c r="AO7" i="20" s="1"/>
  <c r="AG7" i="20"/>
  <c r="AM7" i="20" s="1"/>
  <c r="U7" i="20"/>
  <c r="T7" i="20"/>
  <c r="S7" i="20"/>
  <c r="R7" i="20"/>
  <c r="AH7" i="20" s="1"/>
  <c r="AN7" i="20" s="1"/>
  <c r="A7" i="20"/>
  <c r="AM6" i="20"/>
  <c r="AH6" i="20"/>
  <c r="AN6" i="20" s="1"/>
  <c r="AG6" i="20"/>
  <c r="U6" i="20"/>
  <c r="T6" i="20"/>
  <c r="S6" i="20"/>
  <c r="R6" i="20"/>
  <c r="N39" i="19"/>
  <c r="K39" i="19"/>
  <c r="H39" i="19"/>
  <c r="E39" i="19"/>
  <c r="B39" i="19"/>
  <c r="Q38" i="19"/>
  <c r="N38" i="19"/>
  <c r="K38" i="19"/>
  <c r="H38" i="19"/>
  <c r="E38" i="19"/>
  <c r="B38" i="19"/>
  <c r="AM37" i="19"/>
  <c r="AL37" i="19"/>
  <c r="AK37" i="19"/>
  <c r="AG37" i="19"/>
  <c r="P37" i="19"/>
  <c r="O37" i="19"/>
  <c r="O38" i="19" s="1"/>
  <c r="M37" i="19"/>
  <c r="M38" i="19" s="1"/>
  <c r="L37" i="19"/>
  <c r="J37" i="19"/>
  <c r="J38" i="19" s="1"/>
  <c r="I37" i="19"/>
  <c r="I38" i="19" s="1"/>
  <c r="G37" i="19"/>
  <c r="G38" i="19" s="1"/>
  <c r="F37" i="19"/>
  <c r="F38" i="19" s="1"/>
  <c r="D37" i="19"/>
  <c r="C37" i="19"/>
  <c r="C38" i="19" s="1"/>
  <c r="AM36" i="19"/>
  <c r="AH36" i="19"/>
  <c r="AN36" i="19" s="1"/>
  <c r="AG36" i="19"/>
  <c r="U36" i="19"/>
  <c r="T36" i="19"/>
  <c r="S36" i="19"/>
  <c r="AI36" i="19" s="1"/>
  <c r="AO36" i="19" s="1"/>
  <c r="R36" i="19"/>
  <c r="AI35" i="19"/>
  <c r="AO35" i="19" s="1"/>
  <c r="AG35" i="19"/>
  <c r="AM35" i="19" s="1"/>
  <c r="U35" i="19"/>
  <c r="T35" i="19"/>
  <c r="S35" i="19"/>
  <c r="R35" i="19"/>
  <c r="AH35" i="19" s="1"/>
  <c r="AN35" i="19" s="1"/>
  <c r="AH34" i="19"/>
  <c r="AN34" i="19" s="1"/>
  <c r="AG34" i="19"/>
  <c r="AM34" i="19" s="1"/>
  <c r="U34" i="19"/>
  <c r="T34" i="19"/>
  <c r="S34" i="19"/>
  <c r="AI34" i="19" s="1"/>
  <c r="AO34" i="19" s="1"/>
  <c r="R34" i="19"/>
  <c r="AI33" i="19"/>
  <c r="AO33" i="19" s="1"/>
  <c r="AG33" i="19"/>
  <c r="AM33" i="19" s="1"/>
  <c r="U33" i="19"/>
  <c r="T33" i="19"/>
  <c r="S33" i="19"/>
  <c r="R33" i="19"/>
  <c r="AH33" i="19" s="1"/>
  <c r="AN33" i="19" s="1"/>
  <c r="AM32" i="19"/>
  <c r="AH32" i="19"/>
  <c r="AN32" i="19" s="1"/>
  <c r="AG32" i="19"/>
  <c r="U32" i="19"/>
  <c r="T32" i="19"/>
  <c r="S32" i="19"/>
  <c r="AI32" i="19" s="1"/>
  <c r="AO32" i="19" s="1"/>
  <c r="R32" i="19"/>
  <c r="AG31" i="19"/>
  <c r="AM31" i="19" s="1"/>
  <c r="U31" i="19"/>
  <c r="T31" i="19"/>
  <c r="S31" i="19"/>
  <c r="AI31" i="19" s="1"/>
  <c r="AO31" i="19" s="1"/>
  <c r="R31" i="19"/>
  <c r="AH31" i="19" s="1"/>
  <c r="AN31" i="19" s="1"/>
  <c r="AG30" i="19"/>
  <c r="AM30" i="19" s="1"/>
  <c r="U30" i="19"/>
  <c r="T30" i="19"/>
  <c r="S30" i="19"/>
  <c r="AI30" i="19" s="1"/>
  <c r="AO30" i="19" s="1"/>
  <c r="R30" i="19"/>
  <c r="AH30" i="19" s="1"/>
  <c r="AN30" i="19" s="1"/>
  <c r="AI29" i="19"/>
  <c r="AO29" i="19" s="1"/>
  <c r="AG29" i="19"/>
  <c r="AM29" i="19" s="1"/>
  <c r="U29" i="19"/>
  <c r="T29" i="19"/>
  <c r="S29" i="19"/>
  <c r="R29" i="19"/>
  <c r="AH29" i="19" s="1"/>
  <c r="AN29" i="19" s="1"/>
  <c r="AM28" i="19"/>
  <c r="AH28" i="19"/>
  <c r="AN28" i="19" s="1"/>
  <c r="AG28" i="19"/>
  <c r="U28" i="19"/>
  <c r="T28" i="19"/>
  <c r="S28" i="19"/>
  <c r="AI28" i="19" s="1"/>
  <c r="AO28" i="19" s="1"/>
  <c r="R28" i="19"/>
  <c r="AI27" i="19"/>
  <c r="AO27" i="19" s="1"/>
  <c r="AG27" i="19"/>
  <c r="AM27" i="19" s="1"/>
  <c r="U27" i="19"/>
  <c r="T27" i="19"/>
  <c r="S27" i="19"/>
  <c r="R27" i="19"/>
  <c r="AH27" i="19" s="1"/>
  <c r="AN27" i="19" s="1"/>
  <c r="AH26" i="19"/>
  <c r="AN26" i="19" s="1"/>
  <c r="AG26" i="19"/>
  <c r="AM26" i="19" s="1"/>
  <c r="U26" i="19"/>
  <c r="T26" i="19"/>
  <c r="S26" i="19"/>
  <c r="AI26" i="19" s="1"/>
  <c r="AO26" i="19" s="1"/>
  <c r="R26" i="19"/>
  <c r="AI25" i="19"/>
  <c r="AO25" i="19" s="1"/>
  <c r="AG25" i="19"/>
  <c r="AM25" i="19" s="1"/>
  <c r="U25" i="19"/>
  <c r="T25" i="19"/>
  <c r="S25" i="19"/>
  <c r="R25" i="19"/>
  <c r="AH25" i="19" s="1"/>
  <c r="AN25" i="19" s="1"/>
  <c r="AH24" i="19"/>
  <c r="AN24" i="19" s="1"/>
  <c r="AG24" i="19"/>
  <c r="AM24" i="19" s="1"/>
  <c r="U24" i="19"/>
  <c r="T24" i="19"/>
  <c r="S24" i="19"/>
  <c r="AI24" i="19" s="1"/>
  <c r="AO24" i="19" s="1"/>
  <c r="R24" i="19"/>
  <c r="AG23" i="19"/>
  <c r="AM23" i="19" s="1"/>
  <c r="U23" i="19"/>
  <c r="T23" i="19"/>
  <c r="S23" i="19"/>
  <c r="AI23" i="19" s="1"/>
  <c r="AO23" i="19" s="1"/>
  <c r="R23" i="19"/>
  <c r="AH23" i="19" s="1"/>
  <c r="AN23" i="19" s="1"/>
  <c r="AH22" i="19"/>
  <c r="AN22" i="19" s="1"/>
  <c r="AG22" i="19"/>
  <c r="AM22" i="19" s="1"/>
  <c r="U22" i="19"/>
  <c r="T22" i="19"/>
  <c r="S22" i="19"/>
  <c r="AI22" i="19" s="1"/>
  <c r="AO22" i="19" s="1"/>
  <c r="R22" i="19"/>
  <c r="AI21" i="19"/>
  <c r="AO21" i="19" s="1"/>
  <c r="AG21" i="19"/>
  <c r="AM21" i="19" s="1"/>
  <c r="U21" i="19"/>
  <c r="T21" i="19"/>
  <c r="S21" i="19"/>
  <c r="R21" i="19"/>
  <c r="AH21" i="19" s="1"/>
  <c r="AN21" i="19" s="1"/>
  <c r="AM20" i="19"/>
  <c r="AH20" i="19"/>
  <c r="AN20" i="19" s="1"/>
  <c r="AG20" i="19"/>
  <c r="U20" i="19"/>
  <c r="T20" i="19"/>
  <c r="S20" i="19"/>
  <c r="AI20" i="19" s="1"/>
  <c r="AO20" i="19" s="1"/>
  <c r="R20" i="19"/>
  <c r="AI19" i="19"/>
  <c r="AO19" i="19" s="1"/>
  <c r="AG19" i="19"/>
  <c r="AM19" i="19" s="1"/>
  <c r="U19" i="19"/>
  <c r="T19" i="19"/>
  <c r="S19" i="19"/>
  <c r="R19" i="19"/>
  <c r="AH19" i="19" s="1"/>
  <c r="AN19" i="19" s="1"/>
  <c r="AH18" i="19"/>
  <c r="AN18" i="19" s="1"/>
  <c r="AG18" i="19"/>
  <c r="AM18" i="19" s="1"/>
  <c r="U18" i="19"/>
  <c r="T18" i="19"/>
  <c r="S18" i="19"/>
  <c r="AI18" i="19" s="1"/>
  <c r="AO18" i="19" s="1"/>
  <c r="R18" i="19"/>
  <c r="AG17" i="19"/>
  <c r="AM17" i="19" s="1"/>
  <c r="U17" i="19"/>
  <c r="T17" i="19"/>
  <c r="S17" i="19"/>
  <c r="AI17" i="19" s="1"/>
  <c r="AO17" i="19" s="1"/>
  <c r="R17" i="19"/>
  <c r="AH17" i="19" s="1"/>
  <c r="AN17" i="19" s="1"/>
  <c r="AG16" i="19"/>
  <c r="AM16" i="19" s="1"/>
  <c r="U16" i="19"/>
  <c r="T16" i="19"/>
  <c r="S16" i="19"/>
  <c r="AI16" i="19" s="1"/>
  <c r="AO16" i="19" s="1"/>
  <c r="R16" i="19"/>
  <c r="AH16" i="19" s="1"/>
  <c r="AN16" i="19" s="1"/>
  <c r="AI15" i="19"/>
  <c r="AO15" i="19" s="1"/>
  <c r="AG15" i="19"/>
  <c r="AM15" i="19" s="1"/>
  <c r="U15" i="19"/>
  <c r="T15" i="19"/>
  <c r="S15" i="19"/>
  <c r="R15" i="19"/>
  <c r="AH15" i="19" s="1"/>
  <c r="AN15" i="19" s="1"/>
  <c r="AH14" i="19"/>
  <c r="AN14" i="19" s="1"/>
  <c r="AG14" i="19"/>
  <c r="AM14" i="19" s="1"/>
  <c r="U14" i="19"/>
  <c r="T14" i="19"/>
  <c r="S14" i="19"/>
  <c r="AI14" i="19" s="1"/>
  <c r="AO14" i="19" s="1"/>
  <c r="R14" i="19"/>
  <c r="AI13" i="19"/>
  <c r="AO13" i="19" s="1"/>
  <c r="AG13" i="19"/>
  <c r="AM13" i="19" s="1"/>
  <c r="U13" i="19"/>
  <c r="T13" i="19"/>
  <c r="S13" i="19"/>
  <c r="R13" i="19"/>
  <c r="AH13" i="19" s="1"/>
  <c r="AN13" i="19" s="1"/>
  <c r="AM12" i="19"/>
  <c r="AH12" i="19"/>
  <c r="AN12" i="19" s="1"/>
  <c r="AG12" i="19"/>
  <c r="U12" i="19"/>
  <c r="T12" i="19"/>
  <c r="S12" i="19"/>
  <c r="AI12" i="19" s="1"/>
  <c r="AO12" i="19" s="1"/>
  <c r="R12" i="19"/>
  <c r="AI11" i="19"/>
  <c r="AO11" i="19" s="1"/>
  <c r="AH11" i="19"/>
  <c r="AN11" i="19" s="1"/>
  <c r="AG11" i="19"/>
  <c r="AM11" i="19" s="1"/>
  <c r="U11" i="19"/>
  <c r="T11" i="19"/>
  <c r="S11" i="19"/>
  <c r="R11" i="19"/>
  <c r="AH10" i="19"/>
  <c r="AN10" i="19" s="1"/>
  <c r="AG10" i="19"/>
  <c r="AM10" i="19" s="1"/>
  <c r="U10" i="19"/>
  <c r="T10" i="19"/>
  <c r="S10" i="19"/>
  <c r="AI10" i="19" s="1"/>
  <c r="AO10" i="19" s="1"/>
  <c r="R10" i="19"/>
  <c r="AI9" i="19"/>
  <c r="AO9" i="19" s="1"/>
  <c r="AG9" i="19"/>
  <c r="AM9" i="19" s="1"/>
  <c r="U9" i="19"/>
  <c r="T9" i="19"/>
  <c r="S9" i="19"/>
  <c r="R9" i="19"/>
  <c r="AH9" i="19" s="1"/>
  <c r="AN9" i="19" s="1"/>
  <c r="AM8" i="19"/>
  <c r="AH8" i="19"/>
  <c r="AN8" i="19" s="1"/>
  <c r="AG8" i="19"/>
  <c r="U8" i="19"/>
  <c r="T8" i="19"/>
  <c r="S8" i="19"/>
  <c r="AI8" i="19" s="1"/>
  <c r="AO8" i="19" s="1"/>
  <c r="R8" i="19"/>
  <c r="AI7" i="19"/>
  <c r="AO7" i="19" s="1"/>
  <c r="AG7" i="19"/>
  <c r="AM7" i="19" s="1"/>
  <c r="U7" i="19"/>
  <c r="T7" i="19"/>
  <c r="S7" i="19"/>
  <c r="R7" i="19"/>
  <c r="AH7" i="19" s="1"/>
  <c r="AN7" i="19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H6" i="19"/>
  <c r="AN6" i="19" s="1"/>
  <c r="AG6" i="19"/>
  <c r="AM6" i="19" s="1"/>
  <c r="U6" i="19"/>
  <c r="T6" i="19"/>
  <c r="S6" i="19"/>
  <c r="R6" i="19"/>
  <c r="N39" i="18"/>
  <c r="K39" i="18"/>
  <c r="H39" i="18"/>
  <c r="E39" i="18"/>
  <c r="B39" i="18"/>
  <c r="Q38" i="18"/>
  <c r="N38" i="18"/>
  <c r="K38" i="18"/>
  <c r="H38" i="18"/>
  <c r="E38" i="18"/>
  <c r="B38" i="18"/>
  <c r="AL37" i="18"/>
  <c r="AK37" i="18"/>
  <c r="AG37" i="18"/>
  <c r="AM37" i="18" s="1"/>
  <c r="P37" i="18"/>
  <c r="P38" i="18" s="1"/>
  <c r="O37" i="18"/>
  <c r="O38" i="18" s="1"/>
  <c r="M37" i="18"/>
  <c r="L37" i="18"/>
  <c r="L38" i="18" s="1"/>
  <c r="J37" i="18"/>
  <c r="J38" i="18" s="1"/>
  <c r="I37" i="18"/>
  <c r="I38" i="18" s="1"/>
  <c r="G37" i="18"/>
  <c r="G38" i="18" s="1"/>
  <c r="F37" i="18"/>
  <c r="F38" i="18" s="1"/>
  <c r="D37" i="18"/>
  <c r="D38" i="18" s="1"/>
  <c r="C37" i="18"/>
  <c r="C38" i="18" s="1"/>
  <c r="AO36" i="18"/>
  <c r="AM36" i="18"/>
  <c r="AI36" i="18"/>
  <c r="AH36" i="18"/>
  <c r="AN36" i="18" s="1"/>
  <c r="AG36" i="18"/>
  <c r="U36" i="18"/>
  <c r="T36" i="18"/>
  <c r="S36" i="18"/>
  <c r="R36" i="18"/>
  <c r="AG35" i="18"/>
  <c r="AM35" i="18" s="1"/>
  <c r="U35" i="18"/>
  <c r="T35" i="18"/>
  <c r="S35" i="18"/>
  <c r="AI35" i="18" s="1"/>
  <c r="AO35" i="18" s="1"/>
  <c r="R35" i="18"/>
  <c r="AH35" i="18" s="1"/>
  <c r="AN35" i="18" s="1"/>
  <c r="AM34" i="18"/>
  <c r="AG34" i="18"/>
  <c r="U34" i="18"/>
  <c r="T34" i="18"/>
  <c r="S34" i="18"/>
  <c r="AI34" i="18" s="1"/>
  <c r="AO34" i="18" s="1"/>
  <c r="R34" i="18"/>
  <c r="AH34" i="18" s="1"/>
  <c r="AN34" i="18" s="1"/>
  <c r="AG33" i="18"/>
  <c r="AM33" i="18" s="1"/>
  <c r="U33" i="18"/>
  <c r="T33" i="18"/>
  <c r="S33" i="18"/>
  <c r="AI33" i="18" s="1"/>
  <c r="AO33" i="18" s="1"/>
  <c r="R33" i="18"/>
  <c r="AH33" i="18" s="1"/>
  <c r="AN33" i="18" s="1"/>
  <c r="AM32" i="18"/>
  <c r="AG32" i="18"/>
  <c r="U32" i="18"/>
  <c r="T32" i="18"/>
  <c r="S32" i="18"/>
  <c r="AI32" i="18" s="1"/>
  <c r="AO32" i="18" s="1"/>
  <c r="R32" i="18"/>
  <c r="AH32" i="18" s="1"/>
  <c r="AN32" i="18" s="1"/>
  <c r="AH31" i="18"/>
  <c r="AN31" i="18" s="1"/>
  <c r="AG31" i="18"/>
  <c r="AM31" i="18" s="1"/>
  <c r="U31" i="18"/>
  <c r="T31" i="18"/>
  <c r="S31" i="18"/>
  <c r="AI31" i="18" s="1"/>
  <c r="AO31" i="18" s="1"/>
  <c r="R31" i="18"/>
  <c r="AG30" i="18"/>
  <c r="AM30" i="18" s="1"/>
  <c r="U30" i="18"/>
  <c r="T30" i="18"/>
  <c r="S30" i="18"/>
  <c r="AI30" i="18" s="1"/>
  <c r="AO30" i="18" s="1"/>
  <c r="R30" i="18"/>
  <c r="AH30" i="18" s="1"/>
  <c r="AN30" i="18" s="1"/>
  <c r="AM29" i="18"/>
  <c r="AI29" i="18"/>
  <c r="AO29" i="18" s="1"/>
  <c r="AG29" i="18"/>
  <c r="U29" i="18"/>
  <c r="T29" i="18"/>
  <c r="S29" i="18"/>
  <c r="R29" i="18"/>
  <c r="AH29" i="18" s="1"/>
  <c r="AN29" i="18" s="1"/>
  <c r="AM28" i="18"/>
  <c r="AI28" i="18"/>
  <c r="AO28" i="18" s="1"/>
  <c r="AH28" i="18"/>
  <c r="AN28" i="18" s="1"/>
  <c r="AG28" i="18"/>
  <c r="U28" i="18"/>
  <c r="T28" i="18"/>
  <c r="S28" i="18"/>
  <c r="R28" i="18"/>
  <c r="AO27" i="18"/>
  <c r="AG27" i="18"/>
  <c r="AM27" i="18" s="1"/>
  <c r="U27" i="18"/>
  <c r="T27" i="18"/>
  <c r="S27" i="18"/>
  <c r="AI27" i="18" s="1"/>
  <c r="R27" i="18"/>
  <c r="AH27" i="18" s="1"/>
  <c r="AN27" i="18" s="1"/>
  <c r="AN26" i="18"/>
  <c r="AM26" i="18"/>
  <c r="AG26" i="18"/>
  <c r="U26" i="18"/>
  <c r="T26" i="18"/>
  <c r="S26" i="18"/>
  <c r="AI26" i="18" s="1"/>
  <c r="AO26" i="18" s="1"/>
  <c r="R26" i="18"/>
  <c r="AH26" i="18" s="1"/>
  <c r="AG25" i="18"/>
  <c r="AM25" i="18" s="1"/>
  <c r="U25" i="18"/>
  <c r="T25" i="18"/>
  <c r="S25" i="18"/>
  <c r="AI25" i="18" s="1"/>
  <c r="AO25" i="18" s="1"/>
  <c r="R25" i="18"/>
  <c r="AH25" i="18" s="1"/>
  <c r="AN25" i="18" s="1"/>
  <c r="AM24" i="18"/>
  <c r="AH24" i="18"/>
  <c r="AN24" i="18" s="1"/>
  <c r="AG24" i="18"/>
  <c r="U24" i="18"/>
  <c r="T24" i="18"/>
  <c r="S24" i="18"/>
  <c r="AI24" i="18" s="1"/>
  <c r="AO24" i="18" s="1"/>
  <c r="R24" i="18"/>
  <c r="AO23" i="18"/>
  <c r="AH23" i="18"/>
  <c r="AN23" i="18" s="1"/>
  <c r="AG23" i="18"/>
  <c r="AM23" i="18" s="1"/>
  <c r="U23" i="18"/>
  <c r="T23" i="18"/>
  <c r="S23" i="18"/>
  <c r="AI23" i="18" s="1"/>
  <c r="R23" i="18"/>
  <c r="AN22" i="18"/>
  <c r="AG22" i="18"/>
  <c r="AM22" i="18" s="1"/>
  <c r="U22" i="18"/>
  <c r="T22" i="18"/>
  <c r="S22" i="18"/>
  <c r="AI22" i="18" s="1"/>
  <c r="AO22" i="18" s="1"/>
  <c r="R22" i="18"/>
  <c r="AH22" i="18" s="1"/>
  <c r="AM21" i="18"/>
  <c r="AI21" i="18"/>
  <c r="AO21" i="18" s="1"/>
  <c r="AG21" i="18"/>
  <c r="U21" i="18"/>
  <c r="T21" i="18"/>
  <c r="S21" i="18"/>
  <c r="R21" i="18"/>
  <c r="AH21" i="18" s="1"/>
  <c r="AN21" i="18" s="1"/>
  <c r="AO20" i="18"/>
  <c r="AM20" i="18"/>
  <c r="AI20" i="18"/>
  <c r="AH20" i="18"/>
  <c r="AN20" i="18" s="1"/>
  <c r="AG20" i="18"/>
  <c r="U20" i="18"/>
  <c r="T20" i="18"/>
  <c r="S20" i="18"/>
  <c r="R20" i="18"/>
  <c r="AG19" i="18"/>
  <c r="AM19" i="18" s="1"/>
  <c r="U19" i="18"/>
  <c r="T19" i="18"/>
  <c r="S19" i="18"/>
  <c r="AI19" i="18" s="1"/>
  <c r="AO19" i="18" s="1"/>
  <c r="R19" i="18"/>
  <c r="AH19" i="18" s="1"/>
  <c r="AN19" i="18" s="1"/>
  <c r="AG18" i="18"/>
  <c r="AM18" i="18" s="1"/>
  <c r="U18" i="18"/>
  <c r="T18" i="18"/>
  <c r="S18" i="18"/>
  <c r="AI18" i="18" s="1"/>
  <c r="AO18" i="18" s="1"/>
  <c r="R18" i="18"/>
  <c r="AH18" i="18" s="1"/>
  <c r="AN18" i="18" s="1"/>
  <c r="AI17" i="18"/>
  <c r="AO17" i="18" s="1"/>
  <c r="AG17" i="18"/>
  <c r="AM17" i="18" s="1"/>
  <c r="U17" i="18"/>
  <c r="T17" i="18"/>
  <c r="S17" i="18"/>
  <c r="R17" i="18"/>
  <c r="AH17" i="18" s="1"/>
  <c r="AN17" i="18" s="1"/>
  <c r="AM16" i="18"/>
  <c r="AI16" i="18"/>
  <c r="AO16" i="18" s="1"/>
  <c r="AH16" i="18"/>
  <c r="AN16" i="18" s="1"/>
  <c r="AG16" i="18"/>
  <c r="U16" i="18"/>
  <c r="T16" i="18"/>
  <c r="S16" i="18"/>
  <c r="R16" i="18"/>
  <c r="AO15" i="18"/>
  <c r="AI15" i="18"/>
  <c r="AG15" i="18"/>
  <c r="AM15" i="18" s="1"/>
  <c r="U15" i="18"/>
  <c r="T15" i="18"/>
  <c r="S15" i="18"/>
  <c r="R15" i="18"/>
  <c r="AH15" i="18" s="1"/>
  <c r="AN15" i="18" s="1"/>
  <c r="AM14" i="18"/>
  <c r="AH14" i="18"/>
  <c r="AN14" i="18" s="1"/>
  <c r="AG14" i="18"/>
  <c r="U14" i="18"/>
  <c r="T14" i="18"/>
  <c r="S14" i="18"/>
  <c r="AI14" i="18" s="1"/>
  <c r="AO14" i="18" s="1"/>
  <c r="R14" i="18"/>
  <c r="AM13" i="18"/>
  <c r="AI13" i="18"/>
  <c r="AO13" i="18" s="1"/>
  <c r="AG13" i="18"/>
  <c r="U13" i="18"/>
  <c r="T13" i="18"/>
  <c r="S13" i="18"/>
  <c r="R13" i="18"/>
  <c r="AH13" i="18" s="1"/>
  <c r="AN13" i="18" s="1"/>
  <c r="AO12" i="18"/>
  <c r="AM12" i="18"/>
  <c r="AI12" i="18"/>
  <c r="AH12" i="18"/>
  <c r="AN12" i="18" s="1"/>
  <c r="AG12" i="18"/>
  <c r="U12" i="18"/>
  <c r="T12" i="18"/>
  <c r="S12" i="18"/>
  <c r="R12" i="18"/>
  <c r="AI11" i="18"/>
  <c r="AO11" i="18" s="1"/>
  <c r="AG11" i="18"/>
  <c r="AM11" i="18" s="1"/>
  <c r="U11" i="18"/>
  <c r="T11" i="18"/>
  <c r="S11" i="18"/>
  <c r="R11" i="18"/>
  <c r="AH11" i="18" s="1"/>
  <c r="AN11" i="18" s="1"/>
  <c r="AN10" i="18"/>
  <c r="AH10" i="18"/>
  <c r="AG10" i="18"/>
  <c r="AM10" i="18" s="1"/>
  <c r="U10" i="18"/>
  <c r="T10" i="18"/>
  <c r="S10" i="18"/>
  <c r="AI10" i="18" s="1"/>
  <c r="AO10" i="18" s="1"/>
  <c r="R10" i="18"/>
  <c r="AI9" i="18"/>
  <c r="AO9" i="18" s="1"/>
  <c r="AG9" i="18"/>
  <c r="AM9" i="18" s="1"/>
  <c r="U9" i="18"/>
  <c r="T9" i="18"/>
  <c r="S9" i="18"/>
  <c r="R9" i="18"/>
  <c r="AH9" i="18" s="1"/>
  <c r="AN9" i="18" s="1"/>
  <c r="AM8" i="18"/>
  <c r="AI8" i="18"/>
  <c r="AO8" i="18" s="1"/>
  <c r="AH8" i="18"/>
  <c r="AN8" i="18" s="1"/>
  <c r="AG8" i="18"/>
  <c r="U8" i="18"/>
  <c r="T8" i="18"/>
  <c r="S8" i="18"/>
  <c r="R8" i="18"/>
  <c r="AO7" i="18"/>
  <c r="AI7" i="18"/>
  <c r="AG7" i="18"/>
  <c r="AM7" i="18" s="1"/>
  <c r="U7" i="18"/>
  <c r="T7" i="18"/>
  <c r="S7" i="18"/>
  <c r="R7" i="18"/>
  <c r="AH7" i="18" s="1"/>
  <c r="AN7" i="18" s="1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O6" i="18"/>
  <c r="AM6" i="18"/>
  <c r="AG6" i="18"/>
  <c r="U6" i="18"/>
  <c r="T6" i="18"/>
  <c r="S6" i="18"/>
  <c r="AI6" i="18" s="1"/>
  <c r="R6" i="18"/>
  <c r="N39" i="17"/>
  <c r="K39" i="17"/>
  <c r="H39" i="17"/>
  <c r="E39" i="17"/>
  <c r="B39" i="17"/>
  <c r="Q38" i="17"/>
  <c r="N38" i="17"/>
  <c r="K38" i="17"/>
  <c r="H38" i="17"/>
  <c r="F38" i="17"/>
  <c r="E38" i="17"/>
  <c r="B38" i="17"/>
  <c r="AL37" i="17"/>
  <c r="AK37" i="17"/>
  <c r="AG37" i="17"/>
  <c r="AM37" i="17" s="1"/>
  <c r="P37" i="17"/>
  <c r="P38" i="17" s="1"/>
  <c r="O37" i="17"/>
  <c r="O38" i="17" s="1"/>
  <c r="M37" i="17"/>
  <c r="M38" i="17" s="1"/>
  <c r="L37" i="17"/>
  <c r="L38" i="17" s="1"/>
  <c r="J37" i="17"/>
  <c r="J38" i="17" s="1"/>
  <c r="I37" i="17"/>
  <c r="G37" i="17"/>
  <c r="G38" i="17" s="1"/>
  <c r="F37" i="17"/>
  <c r="D37" i="17"/>
  <c r="D38" i="17" s="1"/>
  <c r="C37" i="17"/>
  <c r="C38" i="17" s="1"/>
  <c r="AM36" i="17"/>
  <c r="AH36" i="17"/>
  <c r="AN36" i="17" s="1"/>
  <c r="AG36" i="17"/>
  <c r="U36" i="17"/>
  <c r="T36" i="17"/>
  <c r="S36" i="17"/>
  <c r="AI36" i="17" s="1"/>
  <c r="AO36" i="17" s="1"/>
  <c r="R36" i="17"/>
  <c r="AG35" i="17"/>
  <c r="AM35" i="17" s="1"/>
  <c r="U35" i="17"/>
  <c r="T35" i="17"/>
  <c r="S35" i="17"/>
  <c r="AI35" i="17" s="1"/>
  <c r="AO35" i="17" s="1"/>
  <c r="R35" i="17"/>
  <c r="AH35" i="17" s="1"/>
  <c r="AN35" i="17" s="1"/>
  <c r="AG34" i="17"/>
  <c r="AM34" i="17" s="1"/>
  <c r="U34" i="17"/>
  <c r="T34" i="17"/>
  <c r="S34" i="17"/>
  <c r="AI34" i="17" s="1"/>
  <c r="AO34" i="17" s="1"/>
  <c r="R34" i="17"/>
  <c r="AH34" i="17" s="1"/>
  <c r="AN34" i="17" s="1"/>
  <c r="AM33" i="17"/>
  <c r="AI33" i="17"/>
  <c r="AO33" i="17" s="1"/>
  <c r="AG33" i="17"/>
  <c r="U33" i="17"/>
  <c r="T33" i="17"/>
  <c r="S33" i="17"/>
  <c r="R33" i="17"/>
  <c r="AH33" i="17" s="1"/>
  <c r="AN33" i="17" s="1"/>
  <c r="AM32" i="17"/>
  <c r="AI32" i="17"/>
  <c r="AO32" i="17" s="1"/>
  <c r="AH32" i="17"/>
  <c r="AN32" i="17" s="1"/>
  <c r="AG32" i="17"/>
  <c r="U32" i="17"/>
  <c r="T32" i="17"/>
  <c r="S32" i="17"/>
  <c r="R32" i="17"/>
  <c r="AG31" i="17"/>
  <c r="AM31" i="17" s="1"/>
  <c r="U31" i="17"/>
  <c r="T31" i="17"/>
  <c r="S31" i="17"/>
  <c r="AI31" i="17" s="1"/>
  <c r="AO31" i="17" s="1"/>
  <c r="R31" i="17"/>
  <c r="AH31" i="17" s="1"/>
  <c r="AN31" i="17" s="1"/>
  <c r="AM30" i="17"/>
  <c r="AG30" i="17"/>
  <c r="U30" i="17"/>
  <c r="T30" i="17"/>
  <c r="S30" i="17"/>
  <c r="AI30" i="17" s="1"/>
  <c r="AO30" i="17" s="1"/>
  <c r="R30" i="17"/>
  <c r="AH30" i="17" s="1"/>
  <c r="AN30" i="17" s="1"/>
  <c r="AG29" i="17"/>
  <c r="AM29" i="17" s="1"/>
  <c r="U29" i="17"/>
  <c r="T29" i="17"/>
  <c r="S29" i="17"/>
  <c r="AI29" i="17" s="1"/>
  <c r="AO29" i="17" s="1"/>
  <c r="R29" i="17"/>
  <c r="AH29" i="17" s="1"/>
  <c r="AN29" i="17" s="1"/>
  <c r="AH28" i="17"/>
  <c r="AN28" i="17" s="1"/>
  <c r="AG28" i="17"/>
  <c r="AM28" i="17" s="1"/>
  <c r="U28" i="17"/>
  <c r="T28" i="17"/>
  <c r="S28" i="17"/>
  <c r="AI28" i="17" s="1"/>
  <c r="AO28" i="17" s="1"/>
  <c r="R28" i="17"/>
  <c r="AH27" i="17"/>
  <c r="AN27" i="17" s="1"/>
  <c r="AG27" i="17"/>
  <c r="AM27" i="17" s="1"/>
  <c r="U27" i="17"/>
  <c r="T27" i="17"/>
  <c r="S27" i="17"/>
  <c r="AI27" i="17" s="1"/>
  <c r="AO27" i="17" s="1"/>
  <c r="R27" i="17"/>
  <c r="AG26" i="17"/>
  <c r="AM26" i="17" s="1"/>
  <c r="U26" i="17"/>
  <c r="T26" i="17"/>
  <c r="S26" i="17"/>
  <c r="AI26" i="17" s="1"/>
  <c r="AO26" i="17" s="1"/>
  <c r="R26" i="17"/>
  <c r="AH26" i="17" s="1"/>
  <c r="AN26" i="17" s="1"/>
  <c r="AM25" i="17"/>
  <c r="AI25" i="17"/>
  <c r="AO25" i="17" s="1"/>
  <c r="AG25" i="17"/>
  <c r="U25" i="17"/>
  <c r="T25" i="17"/>
  <c r="S25" i="17"/>
  <c r="R25" i="17"/>
  <c r="AH25" i="17" s="1"/>
  <c r="AN25" i="17" s="1"/>
  <c r="AM24" i="17"/>
  <c r="AI24" i="17"/>
  <c r="AO24" i="17" s="1"/>
  <c r="AH24" i="17"/>
  <c r="AN24" i="17" s="1"/>
  <c r="AG24" i="17"/>
  <c r="U24" i="17"/>
  <c r="T24" i="17"/>
  <c r="S24" i="17"/>
  <c r="R24" i="17"/>
  <c r="AO23" i="17"/>
  <c r="AG23" i="17"/>
  <c r="AM23" i="17" s="1"/>
  <c r="U23" i="17"/>
  <c r="T23" i="17"/>
  <c r="S23" i="17"/>
  <c r="AI23" i="17" s="1"/>
  <c r="R23" i="17"/>
  <c r="AH23" i="17" s="1"/>
  <c r="AN23" i="17" s="1"/>
  <c r="AG22" i="17"/>
  <c r="AM22" i="17" s="1"/>
  <c r="U22" i="17"/>
  <c r="T22" i="17"/>
  <c r="S22" i="17"/>
  <c r="AI22" i="17" s="1"/>
  <c r="AO22" i="17" s="1"/>
  <c r="R22" i="17"/>
  <c r="AH22" i="17" s="1"/>
  <c r="AN22" i="17" s="1"/>
  <c r="AG21" i="17"/>
  <c r="AM21" i="17" s="1"/>
  <c r="U21" i="17"/>
  <c r="T21" i="17"/>
  <c r="S21" i="17"/>
  <c r="AI21" i="17" s="1"/>
  <c r="AO21" i="17" s="1"/>
  <c r="R21" i="17"/>
  <c r="AH21" i="17" s="1"/>
  <c r="AN21" i="17" s="1"/>
  <c r="AM20" i="17"/>
  <c r="AH20" i="17"/>
  <c r="AN20" i="17" s="1"/>
  <c r="AG20" i="17"/>
  <c r="U20" i="17"/>
  <c r="T20" i="17"/>
  <c r="S20" i="17"/>
  <c r="AI20" i="17" s="1"/>
  <c r="AO20" i="17" s="1"/>
  <c r="R20" i="17"/>
  <c r="AO19" i="17"/>
  <c r="AH19" i="17"/>
  <c r="AN19" i="17" s="1"/>
  <c r="AG19" i="17"/>
  <c r="AM19" i="17" s="1"/>
  <c r="U19" i="17"/>
  <c r="T19" i="17"/>
  <c r="S19" i="17"/>
  <c r="AI19" i="17" s="1"/>
  <c r="R19" i="17"/>
  <c r="AN18" i="17"/>
  <c r="AG18" i="17"/>
  <c r="AM18" i="17" s="1"/>
  <c r="U18" i="17"/>
  <c r="T18" i="17"/>
  <c r="S18" i="17"/>
  <c r="AI18" i="17" s="1"/>
  <c r="AO18" i="17" s="1"/>
  <c r="R18" i="17"/>
  <c r="AH18" i="17" s="1"/>
  <c r="AN17" i="17"/>
  <c r="AI17" i="17"/>
  <c r="AO17" i="17" s="1"/>
  <c r="AG17" i="17"/>
  <c r="AM17" i="17" s="1"/>
  <c r="U17" i="17"/>
  <c r="T17" i="17"/>
  <c r="S17" i="17"/>
  <c r="R17" i="17"/>
  <c r="AH17" i="17" s="1"/>
  <c r="AM16" i="17"/>
  <c r="AH16" i="17"/>
  <c r="AN16" i="17" s="1"/>
  <c r="AG16" i="17"/>
  <c r="U16" i="17"/>
  <c r="T16" i="17"/>
  <c r="S16" i="17"/>
  <c r="AI16" i="17" s="1"/>
  <c r="AO16" i="17" s="1"/>
  <c r="R16" i="17"/>
  <c r="AG15" i="17"/>
  <c r="AM15" i="17" s="1"/>
  <c r="U15" i="17"/>
  <c r="T15" i="17"/>
  <c r="S15" i="17"/>
  <c r="AI15" i="17" s="1"/>
  <c r="AO15" i="17" s="1"/>
  <c r="R15" i="17"/>
  <c r="AH15" i="17" s="1"/>
  <c r="AN15" i="17" s="1"/>
  <c r="AG14" i="17"/>
  <c r="AM14" i="17" s="1"/>
  <c r="U14" i="17"/>
  <c r="T14" i="17"/>
  <c r="S14" i="17"/>
  <c r="AI14" i="17" s="1"/>
  <c r="AO14" i="17" s="1"/>
  <c r="R14" i="17"/>
  <c r="AH14" i="17" s="1"/>
  <c r="AN14" i="17" s="1"/>
  <c r="AN13" i="17"/>
  <c r="AM13" i="17"/>
  <c r="AI13" i="17"/>
  <c r="AO13" i="17" s="1"/>
  <c r="AG13" i="17"/>
  <c r="U13" i="17"/>
  <c r="T13" i="17"/>
  <c r="S13" i="17"/>
  <c r="R13" i="17"/>
  <c r="AH13" i="17" s="1"/>
  <c r="AM12" i="17"/>
  <c r="AH12" i="17"/>
  <c r="AN12" i="17" s="1"/>
  <c r="AG12" i="17"/>
  <c r="U12" i="17"/>
  <c r="T12" i="17"/>
  <c r="S12" i="17"/>
  <c r="AI12" i="17" s="1"/>
  <c r="AO12" i="17" s="1"/>
  <c r="R12" i="17"/>
  <c r="AH11" i="17"/>
  <c r="AN11" i="17" s="1"/>
  <c r="AG11" i="17"/>
  <c r="AM11" i="17" s="1"/>
  <c r="U11" i="17"/>
  <c r="T11" i="17"/>
  <c r="S11" i="17"/>
  <c r="AI11" i="17" s="1"/>
  <c r="AO11" i="17" s="1"/>
  <c r="R11" i="17"/>
  <c r="AO10" i="17"/>
  <c r="AM10" i="17"/>
  <c r="AG10" i="17"/>
  <c r="U10" i="17"/>
  <c r="T10" i="17"/>
  <c r="S10" i="17"/>
  <c r="AI10" i="17" s="1"/>
  <c r="R10" i="17"/>
  <c r="AH10" i="17" s="1"/>
  <c r="AN10" i="17" s="1"/>
  <c r="AN9" i="17"/>
  <c r="AI9" i="17"/>
  <c r="AO9" i="17" s="1"/>
  <c r="AG9" i="17"/>
  <c r="AM9" i="17" s="1"/>
  <c r="U9" i="17"/>
  <c r="T9" i="17"/>
  <c r="S9" i="17"/>
  <c r="R9" i="17"/>
  <c r="AH9" i="17" s="1"/>
  <c r="AM8" i="17"/>
  <c r="AH8" i="17"/>
  <c r="AN8" i="17" s="1"/>
  <c r="AG8" i="17"/>
  <c r="U8" i="17"/>
  <c r="T8" i="17"/>
  <c r="S8" i="17"/>
  <c r="AI8" i="17" s="1"/>
  <c r="AO8" i="17" s="1"/>
  <c r="R8" i="17"/>
  <c r="AN7" i="17"/>
  <c r="AH7" i="17"/>
  <c r="AG7" i="17"/>
  <c r="AM7" i="17" s="1"/>
  <c r="U7" i="17"/>
  <c r="T7" i="17"/>
  <c r="S7" i="17"/>
  <c r="AI7" i="17" s="1"/>
  <c r="AO7" i="17" s="1"/>
  <c r="R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M6" i="17"/>
  <c r="AH6" i="17"/>
  <c r="AG6" i="17"/>
  <c r="U6" i="17"/>
  <c r="T6" i="17"/>
  <c r="S6" i="17"/>
  <c r="AI6" i="17" s="1"/>
  <c r="AO6" i="17" s="1"/>
  <c r="R6" i="17"/>
  <c r="N39" i="16"/>
  <c r="K39" i="16"/>
  <c r="H39" i="16"/>
  <c r="E39" i="16"/>
  <c r="B39" i="16"/>
  <c r="Q38" i="16"/>
  <c r="N38" i="16"/>
  <c r="K38" i="16"/>
  <c r="H38" i="16"/>
  <c r="E38" i="16"/>
  <c r="B38" i="16"/>
  <c r="AL37" i="16"/>
  <c r="AK37" i="16"/>
  <c r="AG37" i="16"/>
  <c r="AM37" i="16" s="1"/>
  <c r="P37" i="16"/>
  <c r="P38" i="16" s="1"/>
  <c r="O37" i="16"/>
  <c r="O38" i="16" s="1"/>
  <c r="M37" i="16"/>
  <c r="M38" i="16" s="1"/>
  <c r="L37" i="16"/>
  <c r="L38" i="16" s="1"/>
  <c r="J37" i="16"/>
  <c r="J38" i="16" s="1"/>
  <c r="I37" i="16"/>
  <c r="I38" i="16" s="1"/>
  <c r="G37" i="16"/>
  <c r="G38" i="16" s="1"/>
  <c r="F37" i="16"/>
  <c r="F38" i="16" s="1"/>
  <c r="D37" i="16"/>
  <c r="D38" i="16" s="1"/>
  <c r="C37" i="16"/>
  <c r="C38" i="16" s="1"/>
  <c r="AO36" i="16"/>
  <c r="AG36" i="16"/>
  <c r="AM36" i="16" s="1"/>
  <c r="U36" i="16"/>
  <c r="T36" i="16"/>
  <c r="S36" i="16"/>
  <c r="AI36" i="16" s="1"/>
  <c r="R36" i="16"/>
  <c r="AH36" i="16" s="1"/>
  <c r="AN36" i="16" s="1"/>
  <c r="AN35" i="16"/>
  <c r="AM35" i="16"/>
  <c r="AG35" i="16"/>
  <c r="U35" i="16"/>
  <c r="T35" i="16"/>
  <c r="S35" i="16"/>
  <c r="AI35" i="16" s="1"/>
  <c r="AO35" i="16" s="1"/>
  <c r="R35" i="16"/>
  <c r="AH35" i="16" s="1"/>
  <c r="AM34" i="16"/>
  <c r="AI34" i="16"/>
  <c r="AO34" i="16" s="1"/>
  <c r="AG34" i="16"/>
  <c r="U34" i="16"/>
  <c r="T34" i="16"/>
  <c r="S34" i="16"/>
  <c r="R34" i="16"/>
  <c r="AH34" i="16" s="1"/>
  <c r="AN34" i="16" s="1"/>
  <c r="AM33" i="16"/>
  <c r="AH33" i="16"/>
  <c r="AN33" i="16" s="1"/>
  <c r="AG33" i="16"/>
  <c r="U33" i="16"/>
  <c r="T33" i="16"/>
  <c r="S33" i="16"/>
  <c r="AI33" i="16" s="1"/>
  <c r="AO33" i="16" s="1"/>
  <c r="R33" i="16"/>
  <c r="AH32" i="16"/>
  <c r="AN32" i="16" s="1"/>
  <c r="AG32" i="16"/>
  <c r="AM32" i="16" s="1"/>
  <c r="U32" i="16"/>
  <c r="T32" i="16"/>
  <c r="S32" i="16"/>
  <c r="AI32" i="16" s="1"/>
  <c r="AO32" i="16" s="1"/>
  <c r="R32" i="16"/>
  <c r="AN31" i="16"/>
  <c r="AG31" i="16"/>
  <c r="AM31" i="16" s="1"/>
  <c r="U31" i="16"/>
  <c r="T31" i="16"/>
  <c r="S31" i="16"/>
  <c r="AI31" i="16" s="1"/>
  <c r="AO31" i="16" s="1"/>
  <c r="R31" i="16"/>
  <c r="AH31" i="16" s="1"/>
  <c r="AM30" i="16"/>
  <c r="AI30" i="16"/>
  <c r="AO30" i="16" s="1"/>
  <c r="AG30" i="16"/>
  <c r="U30" i="16"/>
  <c r="T30" i="16"/>
  <c r="S30" i="16"/>
  <c r="R30" i="16"/>
  <c r="AH30" i="16" s="1"/>
  <c r="AN30" i="16" s="1"/>
  <c r="AO29" i="16"/>
  <c r="AM29" i="16"/>
  <c r="AI29" i="16"/>
  <c r="AH29" i="16"/>
  <c r="AN29" i="16" s="1"/>
  <c r="AG29" i="16"/>
  <c r="U29" i="16"/>
  <c r="T29" i="16"/>
  <c r="S29" i="16"/>
  <c r="R29" i="16"/>
  <c r="AG28" i="16"/>
  <c r="AM28" i="16" s="1"/>
  <c r="U28" i="16"/>
  <c r="T28" i="16"/>
  <c r="S28" i="16"/>
  <c r="AI28" i="16" s="1"/>
  <c r="AO28" i="16" s="1"/>
  <c r="R28" i="16"/>
  <c r="AH28" i="16" s="1"/>
  <c r="AN28" i="16" s="1"/>
  <c r="AM27" i="16"/>
  <c r="AG27" i="16"/>
  <c r="U27" i="16"/>
  <c r="T27" i="16"/>
  <c r="S27" i="16"/>
  <c r="AI27" i="16" s="1"/>
  <c r="AO27" i="16" s="1"/>
  <c r="R27" i="16"/>
  <c r="AH27" i="16" s="1"/>
  <c r="AN27" i="16" s="1"/>
  <c r="AM26" i="16"/>
  <c r="AI26" i="16"/>
  <c r="AO26" i="16" s="1"/>
  <c r="AG26" i="16"/>
  <c r="U26" i="16"/>
  <c r="T26" i="16"/>
  <c r="S26" i="16"/>
  <c r="R26" i="16"/>
  <c r="AH26" i="16" s="1"/>
  <c r="AN26" i="16" s="1"/>
  <c r="AG25" i="16"/>
  <c r="AM25" i="16" s="1"/>
  <c r="U25" i="16"/>
  <c r="T25" i="16"/>
  <c r="S25" i="16"/>
  <c r="AI25" i="16" s="1"/>
  <c r="AO25" i="16" s="1"/>
  <c r="R25" i="16"/>
  <c r="AH25" i="16" s="1"/>
  <c r="AN25" i="16" s="1"/>
  <c r="AG24" i="16"/>
  <c r="AM24" i="16" s="1"/>
  <c r="U24" i="16"/>
  <c r="T24" i="16"/>
  <c r="S24" i="16"/>
  <c r="AI24" i="16" s="1"/>
  <c r="AO24" i="16" s="1"/>
  <c r="R24" i="16"/>
  <c r="AH24" i="16" s="1"/>
  <c r="AN24" i="16" s="1"/>
  <c r="AG23" i="16"/>
  <c r="AM23" i="16" s="1"/>
  <c r="U23" i="16"/>
  <c r="T23" i="16"/>
  <c r="S23" i="16"/>
  <c r="AI23" i="16" s="1"/>
  <c r="AO23" i="16" s="1"/>
  <c r="R23" i="16"/>
  <c r="AH23" i="16" s="1"/>
  <c r="AN23" i="16" s="1"/>
  <c r="AM22" i="16"/>
  <c r="AI22" i="16"/>
  <c r="AO22" i="16" s="1"/>
  <c r="AG22" i="16"/>
  <c r="U22" i="16"/>
  <c r="T22" i="16"/>
  <c r="S22" i="16"/>
  <c r="R22" i="16"/>
  <c r="AH22" i="16" s="1"/>
  <c r="AN22" i="16" s="1"/>
  <c r="AM21" i="16"/>
  <c r="AI21" i="16"/>
  <c r="AO21" i="16" s="1"/>
  <c r="AH21" i="16"/>
  <c r="AN21" i="16" s="1"/>
  <c r="AG21" i="16"/>
  <c r="U21" i="16"/>
  <c r="T21" i="16"/>
  <c r="S21" i="16"/>
  <c r="R21" i="16"/>
  <c r="AO20" i="16"/>
  <c r="AG20" i="16"/>
  <c r="AM20" i="16" s="1"/>
  <c r="U20" i="16"/>
  <c r="T20" i="16"/>
  <c r="S20" i="16"/>
  <c r="AI20" i="16" s="1"/>
  <c r="R20" i="16"/>
  <c r="AH20" i="16" s="1"/>
  <c r="AN20" i="16" s="1"/>
  <c r="AN19" i="16"/>
  <c r="AM19" i="16"/>
  <c r="AG19" i="16"/>
  <c r="U19" i="16"/>
  <c r="T19" i="16"/>
  <c r="S19" i="16"/>
  <c r="AI19" i="16" s="1"/>
  <c r="AO19" i="16" s="1"/>
  <c r="R19" i="16"/>
  <c r="AH19" i="16" s="1"/>
  <c r="AM18" i="16"/>
  <c r="AG18" i="16"/>
  <c r="U18" i="16"/>
  <c r="T18" i="16"/>
  <c r="S18" i="16"/>
  <c r="AI18" i="16" s="1"/>
  <c r="AO18" i="16" s="1"/>
  <c r="R18" i="16"/>
  <c r="AH18" i="16" s="1"/>
  <c r="AN18" i="16" s="1"/>
  <c r="AH17" i="16"/>
  <c r="AN17" i="16" s="1"/>
  <c r="AG17" i="16"/>
  <c r="AM17" i="16" s="1"/>
  <c r="U17" i="16"/>
  <c r="T17" i="16"/>
  <c r="S17" i="16"/>
  <c r="AI17" i="16" s="1"/>
  <c r="AO17" i="16" s="1"/>
  <c r="R17" i="16"/>
  <c r="AO16" i="16"/>
  <c r="AI16" i="16"/>
  <c r="AG16" i="16"/>
  <c r="AM16" i="16" s="1"/>
  <c r="U16" i="16"/>
  <c r="T16" i="16"/>
  <c r="S16" i="16"/>
  <c r="R16" i="16"/>
  <c r="AH16" i="16" s="1"/>
  <c r="AN16" i="16" s="1"/>
  <c r="AM15" i="16"/>
  <c r="AH15" i="16"/>
  <c r="AN15" i="16" s="1"/>
  <c r="AG15" i="16"/>
  <c r="U15" i="16"/>
  <c r="T15" i="16"/>
  <c r="S15" i="16"/>
  <c r="AI15" i="16" s="1"/>
  <c r="AO15" i="16" s="1"/>
  <c r="R15" i="16"/>
  <c r="AM14" i="16"/>
  <c r="AI14" i="16"/>
  <c r="AO14" i="16" s="1"/>
  <c r="AG14" i="16"/>
  <c r="U14" i="16"/>
  <c r="T14" i="16"/>
  <c r="S14" i="16"/>
  <c r="R14" i="16"/>
  <c r="AH14" i="16" s="1"/>
  <c r="AN14" i="16" s="1"/>
  <c r="AH13" i="16"/>
  <c r="AN13" i="16" s="1"/>
  <c r="AG13" i="16"/>
  <c r="AM13" i="16" s="1"/>
  <c r="U13" i="16"/>
  <c r="T13" i="16"/>
  <c r="S13" i="16"/>
  <c r="AI13" i="16" s="1"/>
  <c r="AO13" i="16" s="1"/>
  <c r="R13" i="16"/>
  <c r="AG12" i="16"/>
  <c r="AM12" i="16" s="1"/>
  <c r="U12" i="16"/>
  <c r="T12" i="16"/>
  <c r="S12" i="16"/>
  <c r="AI12" i="16" s="1"/>
  <c r="AO12" i="16" s="1"/>
  <c r="R12" i="16"/>
  <c r="AH12" i="16" s="1"/>
  <c r="AN12" i="16" s="1"/>
  <c r="AN11" i="16"/>
  <c r="AH11" i="16"/>
  <c r="AG11" i="16"/>
  <c r="AM11" i="16" s="1"/>
  <c r="U11" i="16"/>
  <c r="T11" i="16"/>
  <c r="S11" i="16"/>
  <c r="AI11" i="16" s="1"/>
  <c r="AO11" i="16" s="1"/>
  <c r="R11" i="16"/>
  <c r="AG10" i="16"/>
  <c r="AM10" i="16" s="1"/>
  <c r="U10" i="16"/>
  <c r="T10" i="16"/>
  <c r="S10" i="16"/>
  <c r="AI10" i="16" s="1"/>
  <c r="AO10" i="16" s="1"/>
  <c r="R10" i="16"/>
  <c r="AH10" i="16" s="1"/>
  <c r="AN10" i="16" s="1"/>
  <c r="AG9" i="16"/>
  <c r="AM9" i="16" s="1"/>
  <c r="U9" i="16"/>
  <c r="T9" i="16"/>
  <c r="S9" i="16"/>
  <c r="AI9" i="16" s="1"/>
  <c r="AO9" i="16" s="1"/>
  <c r="R9" i="16"/>
  <c r="AH9" i="16" s="1"/>
  <c r="AN9" i="16" s="1"/>
  <c r="AG8" i="16"/>
  <c r="AM8" i="16" s="1"/>
  <c r="U8" i="16"/>
  <c r="T8" i="16"/>
  <c r="S8" i="16"/>
  <c r="AI8" i="16" s="1"/>
  <c r="AO8" i="16" s="1"/>
  <c r="R8" i="16"/>
  <c r="AH8" i="16" s="1"/>
  <c r="AN8" i="16" s="1"/>
  <c r="AM7" i="16"/>
  <c r="AH7" i="16"/>
  <c r="AN7" i="16" s="1"/>
  <c r="AG7" i="16"/>
  <c r="U7" i="16"/>
  <c r="T7" i="16"/>
  <c r="S7" i="16"/>
  <c r="AI7" i="16" s="1"/>
  <c r="AO7" i="16" s="1"/>
  <c r="R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M6" i="16"/>
  <c r="AG6" i="16"/>
  <c r="U6" i="16"/>
  <c r="T6" i="16"/>
  <c r="S6" i="16"/>
  <c r="AI6" i="16" s="1"/>
  <c r="AO6" i="16" s="1"/>
  <c r="R6" i="16"/>
  <c r="AH6" i="16" s="1"/>
  <c r="R17" i="12" l="1"/>
  <c r="W17" i="12"/>
  <c r="R16" i="12"/>
  <c r="W16" i="12"/>
  <c r="W15" i="12"/>
  <c r="R13" i="12"/>
  <c r="W12" i="12"/>
  <c r="S37" i="20"/>
  <c r="S38" i="20" s="1"/>
  <c r="R37" i="20"/>
  <c r="R38" i="20" s="1"/>
  <c r="R37" i="19"/>
  <c r="S37" i="19"/>
  <c r="P39" i="19" s="1"/>
  <c r="S37" i="21"/>
  <c r="J39" i="21" s="1"/>
  <c r="AI6" i="21"/>
  <c r="AN6" i="21"/>
  <c r="AH37" i="21"/>
  <c r="AN37" i="21" s="1"/>
  <c r="G39" i="21"/>
  <c r="R37" i="21"/>
  <c r="L39" i="21" s="1"/>
  <c r="D38" i="21"/>
  <c r="L38" i="21"/>
  <c r="P38" i="21"/>
  <c r="D39" i="20"/>
  <c r="G39" i="20"/>
  <c r="AH37" i="20"/>
  <c r="AN37" i="20" s="1"/>
  <c r="G38" i="20"/>
  <c r="M39" i="20"/>
  <c r="AI6" i="20"/>
  <c r="D38" i="20"/>
  <c r="L38" i="20"/>
  <c r="P38" i="20"/>
  <c r="J39" i="20"/>
  <c r="F39" i="19"/>
  <c r="L39" i="19"/>
  <c r="R38" i="19"/>
  <c r="I39" i="19"/>
  <c r="G39" i="19"/>
  <c r="M39" i="19"/>
  <c r="C39" i="19"/>
  <c r="O39" i="19"/>
  <c r="AH37" i="19"/>
  <c r="AN37" i="19" s="1"/>
  <c r="AI6" i="19"/>
  <c r="D38" i="19"/>
  <c r="L38" i="19"/>
  <c r="P38" i="19"/>
  <c r="R37" i="18"/>
  <c r="F39" i="18" s="1"/>
  <c r="AI37" i="18"/>
  <c r="AO37" i="18" s="1"/>
  <c r="AH6" i="18"/>
  <c r="S37" i="18"/>
  <c r="G39" i="18" s="1"/>
  <c r="M38" i="18"/>
  <c r="AH37" i="17"/>
  <c r="AN37" i="17" s="1"/>
  <c r="AN6" i="17"/>
  <c r="R37" i="17"/>
  <c r="AI37" i="17"/>
  <c r="AO37" i="17" s="1"/>
  <c r="S37" i="17"/>
  <c r="I38" i="17"/>
  <c r="O39" i="17"/>
  <c r="AH37" i="16"/>
  <c r="AN37" i="16" s="1"/>
  <c r="AI37" i="16"/>
  <c r="AO37" i="16" s="1"/>
  <c r="R37" i="16"/>
  <c r="F39" i="16" s="1"/>
  <c r="AN6" i="16"/>
  <c r="S37" i="16"/>
  <c r="M39" i="16" s="1"/>
  <c r="Q11" i="12"/>
  <c r="H11" i="12"/>
  <c r="N39" i="14"/>
  <c r="K39" i="14"/>
  <c r="H39" i="14"/>
  <c r="E39" i="14"/>
  <c r="B39" i="14"/>
  <c r="Q38" i="14"/>
  <c r="P38" i="14"/>
  <c r="P11" i="12" s="1"/>
  <c r="N38" i="14"/>
  <c r="N11" i="12" s="1"/>
  <c r="K38" i="14"/>
  <c r="K11" i="12" s="1"/>
  <c r="H38" i="14"/>
  <c r="E38" i="14"/>
  <c r="E11" i="12" s="1"/>
  <c r="B38" i="14"/>
  <c r="B11" i="12" s="1"/>
  <c r="AL37" i="14"/>
  <c r="AK37" i="14"/>
  <c r="AG37" i="14"/>
  <c r="AM37" i="14" s="1"/>
  <c r="P37" i="14"/>
  <c r="O37" i="14"/>
  <c r="O38" i="14" s="1"/>
  <c r="O11" i="12" s="1"/>
  <c r="M37" i="14"/>
  <c r="M38" i="14" s="1"/>
  <c r="M11" i="12" s="1"/>
  <c r="L37" i="14"/>
  <c r="L38" i="14" s="1"/>
  <c r="L11" i="12" s="1"/>
  <c r="J37" i="14"/>
  <c r="J38" i="14" s="1"/>
  <c r="J11" i="12" s="1"/>
  <c r="I37" i="14"/>
  <c r="I38" i="14" s="1"/>
  <c r="I11" i="12" s="1"/>
  <c r="G37" i="14"/>
  <c r="F37" i="14"/>
  <c r="F38" i="14" s="1"/>
  <c r="F11" i="12" s="1"/>
  <c r="D37" i="14"/>
  <c r="D38" i="14" s="1"/>
  <c r="D11" i="12" s="1"/>
  <c r="C37" i="14"/>
  <c r="C38" i="14" s="1"/>
  <c r="C11" i="12" s="1"/>
  <c r="AN36" i="14"/>
  <c r="AG36" i="14"/>
  <c r="AM36" i="14" s="1"/>
  <c r="U36" i="14"/>
  <c r="T36" i="14"/>
  <c r="S36" i="14"/>
  <c r="AI36" i="14" s="1"/>
  <c r="AO36" i="14" s="1"/>
  <c r="R36" i="14"/>
  <c r="AH36" i="14" s="1"/>
  <c r="AM35" i="14"/>
  <c r="AG35" i="14"/>
  <c r="U35" i="14"/>
  <c r="T35" i="14"/>
  <c r="S35" i="14"/>
  <c r="AI35" i="14" s="1"/>
  <c r="AO35" i="14" s="1"/>
  <c r="R35" i="14"/>
  <c r="AH35" i="14" s="1"/>
  <c r="AN35" i="14" s="1"/>
  <c r="AM34" i="14"/>
  <c r="AG34" i="14"/>
  <c r="U34" i="14"/>
  <c r="T34" i="14"/>
  <c r="S34" i="14"/>
  <c r="AI34" i="14" s="1"/>
  <c r="AO34" i="14" s="1"/>
  <c r="R34" i="14"/>
  <c r="AH34" i="14" s="1"/>
  <c r="AN34" i="14" s="1"/>
  <c r="AO33" i="14"/>
  <c r="AM33" i="14"/>
  <c r="AG33" i="14"/>
  <c r="U33" i="14"/>
  <c r="T33" i="14"/>
  <c r="S33" i="14"/>
  <c r="AI33" i="14" s="1"/>
  <c r="R33" i="14"/>
  <c r="AH33" i="14" s="1"/>
  <c r="AN33" i="14" s="1"/>
  <c r="AN32" i="14"/>
  <c r="AG32" i="14"/>
  <c r="AM32" i="14" s="1"/>
  <c r="U32" i="14"/>
  <c r="T32" i="14"/>
  <c r="S32" i="14"/>
  <c r="AI32" i="14" s="1"/>
  <c r="AO32" i="14" s="1"/>
  <c r="R32" i="14"/>
  <c r="AH32" i="14" s="1"/>
  <c r="AM31" i="14"/>
  <c r="AG31" i="14"/>
  <c r="U31" i="14"/>
  <c r="T31" i="14"/>
  <c r="S31" i="14"/>
  <c r="AI31" i="14" s="1"/>
  <c r="AO31" i="14" s="1"/>
  <c r="R31" i="14"/>
  <c r="AH31" i="14" s="1"/>
  <c r="AN31" i="14" s="1"/>
  <c r="AG30" i="14"/>
  <c r="AM30" i="14" s="1"/>
  <c r="U30" i="14"/>
  <c r="T30" i="14"/>
  <c r="S30" i="14"/>
  <c r="AI30" i="14" s="1"/>
  <c r="AO30" i="14" s="1"/>
  <c r="R30" i="14"/>
  <c r="AH30" i="14" s="1"/>
  <c r="AN30" i="14" s="1"/>
  <c r="AG29" i="14"/>
  <c r="AM29" i="14" s="1"/>
  <c r="U29" i="14"/>
  <c r="T29" i="14"/>
  <c r="S29" i="14"/>
  <c r="AI29" i="14" s="1"/>
  <c r="AO29" i="14" s="1"/>
  <c r="R29" i="14"/>
  <c r="AH29" i="14" s="1"/>
  <c r="AN29" i="14" s="1"/>
  <c r="AG28" i="14"/>
  <c r="AM28" i="14" s="1"/>
  <c r="U28" i="14"/>
  <c r="T28" i="14"/>
  <c r="S28" i="14"/>
  <c r="AI28" i="14" s="1"/>
  <c r="AO28" i="14" s="1"/>
  <c r="R28" i="14"/>
  <c r="AH28" i="14" s="1"/>
  <c r="AN28" i="14" s="1"/>
  <c r="AG27" i="14"/>
  <c r="AM27" i="14" s="1"/>
  <c r="U27" i="14"/>
  <c r="T27" i="14"/>
  <c r="S27" i="14"/>
  <c r="AI27" i="14" s="1"/>
  <c r="AO27" i="14" s="1"/>
  <c r="R27" i="14"/>
  <c r="AH27" i="14" s="1"/>
  <c r="AN27" i="14" s="1"/>
  <c r="AG26" i="14"/>
  <c r="AM26" i="14" s="1"/>
  <c r="U26" i="14"/>
  <c r="T26" i="14"/>
  <c r="S26" i="14"/>
  <c r="AI26" i="14" s="1"/>
  <c r="AO26" i="14" s="1"/>
  <c r="R26" i="14"/>
  <c r="AH26" i="14" s="1"/>
  <c r="AN26" i="14" s="1"/>
  <c r="AO25" i="14"/>
  <c r="AG25" i="14"/>
  <c r="AM25" i="14" s="1"/>
  <c r="U25" i="14"/>
  <c r="T25" i="14"/>
  <c r="S25" i="14"/>
  <c r="AI25" i="14" s="1"/>
  <c r="R25" i="14"/>
  <c r="AH25" i="14" s="1"/>
  <c r="AN25" i="14" s="1"/>
  <c r="AN24" i="14"/>
  <c r="AG24" i="14"/>
  <c r="AM24" i="14" s="1"/>
  <c r="U24" i="14"/>
  <c r="T24" i="14"/>
  <c r="S24" i="14"/>
  <c r="AI24" i="14" s="1"/>
  <c r="AO24" i="14" s="1"/>
  <c r="R24" i="14"/>
  <c r="AH24" i="14" s="1"/>
  <c r="AG23" i="14"/>
  <c r="AM23" i="14" s="1"/>
  <c r="U23" i="14"/>
  <c r="T23" i="14"/>
  <c r="S23" i="14"/>
  <c r="AI23" i="14" s="1"/>
  <c r="AO23" i="14" s="1"/>
  <c r="R23" i="14"/>
  <c r="AH23" i="14" s="1"/>
  <c r="AN23" i="14" s="1"/>
  <c r="AM22" i="14"/>
  <c r="AG22" i="14"/>
  <c r="U22" i="14"/>
  <c r="T22" i="14"/>
  <c r="S22" i="14"/>
  <c r="AI22" i="14" s="1"/>
  <c r="AO22" i="14" s="1"/>
  <c r="R22" i="14"/>
  <c r="AH22" i="14" s="1"/>
  <c r="AN22" i="14" s="1"/>
  <c r="AO21" i="14"/>
  <c r="AM21" i="14"/>
  <c r="AG21" i="14"/>
  <c r="U21" i="14"/>
  <c r="T21" i="14"/>
  <c r="S21" i="14"/>
  <c r="AI21" i="14" s="1"/>
  <c r="R21" i="14"/>
  <c r="AH21" i="14" s="1"/>
  <c r="AN21" i="14" s="1"/>
  <c r="AG20" i="14"/>
  <c r="AM20" i="14" s="1"/>
  <c r="U20" i="14"/>
  <c r="T20" i="14"/>
  <c r="S20" i="14"/>
  <c r="AI20" i="14" s="1"/>
  <c r="AO20" i="14" s="1"/>
  <c r="R20" i="14"/>
  <c r="AH20" i="14" s="1"/>
  <c r="AN20" i="14" s="1"/>
  <c r="AG19" i="14"/>
  <c r="AM19" i="14" s="1"/>
  <c r="U19" i="14"/>
  <c r="T19" i="14"/>
  <c r="S19" i="14"/>
  <c r="AI19" i="14" s="1"/>
  <c r="AO19" i="14" s="1"/>
  <c r="R19" i="14"/>
  <c r="AH19" i="14" s="1"/>
  <c r="AN19" i="14" s="1"/>
  <c r="AM18" i="14"/>
  <c r="AG18" i="14"/>
  <c r="U18" i="14"/>
  <c r="T18" i="14"/>
  <c r="S18" i="14"/>
  <c r="AI18" i="14" s="1"/>
  <c r="AO18" i="14" s="1"/>
  <c r="R18" i="14"/>
  <c r="AH18" i="14" s="1"/>
  <c r="AN18" i="14" s="1"/>
  <c r="AM17" i="14"/>
  <c r="AH17" i="14"/>
  <c r="AN17" i="14" s="1"/>
  <c r="AG17" i="14"/>
  <c r="U17" i="14"/>
  <c r="T17" i="14"/>
  <c r="S17" i="14"/>
  <c r="AI17" i="14" s="1"/>
  <c r="AO17" i="14" s="1"/>
  <c r="R17" i="14"/>
  <c r="AG16" i="14"/>
  <c r="AM16" i="14" s="1"/>
  <c r="U16" i="14"/>
  <c r="T16" i="14"/>
  <c r="S16" i="14"/>
  <c r="AI16" i="14" s="1"/>
  <c r="AO16" i="14" s="1"/>
  <c r="R16" i="14"/>
  <c r="AH16" i="14" s="1"/>
  <c r="AN16" i="14" s="1"/>
  <c r="AG15" i="14"/>
  <c r="AM15" i="14" s="1"/>
  <c r="U15" i="14"/>
  <c r="T15" i="14"/>
  <c r="S15" i="14"/>
  <c r="AI15" i="14" s="1"/>
  <c r="AO15" i="14" s="1"/>
  <c r="R15" i="14"/>
  <c r="AH15" i="14" s="1"/>
  <c r="AN15" i="14" s="1"/>
  <c r="AG14" i="14"/>
  <c r="AM14" i="14" s="1"/>
  <c r="U14" i="14"/>
  <c r="T14" i="14"/>
  <c r="S14" i="14"/>
  <c r="AI14" i="14" s="1"/>
  <c r="AO14" i="14" s="1"/>
  <c r="R14" i="14"/>
  <c r="AH14" i="14" s="1"/>
  <c r="AN14" i="14" s="1"/>
  <c r="AM13" i="14"/>
  <c r="AG13" i="14"/>
  <c r="U13" i="14"/>
  <c r="T13" i="14"/>
  <c r="S13" i="14"/>
  <c r="AI13" i="14" s="1"/>
  <c r="AO13" i="14" s="1"/>
  <c r="R13" i="14"/>
  <c r="AH13" i="14" s="1"/>
  <c r="AN13" i="14" s="1"/>
  <c r="AG12" i="14"/>
  <c r="AM12" i="14" s="1"/>
  <c r="U12" i="14"/>
  <c r="T12" i="14"/>
  <c r="S12" i="14"/>
  <c r="AI12" i="14" s="1"/>
  <c r="AO12" i="14" s="1"/>
  <c r="R12" i="14"/>
  <c r="AH12" i="14" s="1"/>
  <c r="AN12" i="14" s="1"/>
  <c r="AG11" i="14"/>
  <c r="AM11" i="14" s="1"/>
  <c r="U11" i="14"/>
  <c r="T11" i="14"/>
  <c r="S11" i="14"/>
  <c r="AI11" i="14" s="1"/>
  <c r="AO11" i="14" s="1"/>
  <c r="R11" i="14"/>
  <c r="AH11" i="14" s="1"/>
  <c r="AN11" i="14" s="1"/>
  <c r="AG10" i="14"/>
  <c r="AM10" i="14" s="1"/>
  <c r="U10" i="14"/>
  <c r="T10" i="14"/>
  <c r="S10" i="14"/>
  <c r="AI10" i="14" s="1"/>
  <c r="AO10" i="14" s="1"/>
  <c r="R10" i="14"/>
  <c r="AH10" i="14" s="1"/>
  <c r="AN10" i="14" s="1"/>
  <c r="AG9" i="14"/>
  <c r="AM9" i="14" s="1"/>
  <c r="U9" i="14"/>
  <c r="T9" i="14"/>
  <c r="S9" i="14"/>
  <c r="AI9" i="14" s="1"/>
  <c r="AO9" i="14" s="1"/>
  <c r="R9" i="14"/>
  <c r="AH9" i="14" s="1"/>
  <c r="AN9" i="14" s="1"/>
  <c r="AG8" i="14"/>
  <c r="AM8" i="14" s="1"/>
  <c r="U8" i="14"/>
  <c r="T8" i="14"/>
  <c r="S8" i="14"/>
  <c r="R8" i="14"/>
  <c r="AH8" i="14" s="1"/>
  <c r="AN8" i="14" s="1"/>
  <c r="AG7" i="14"/>
  <c r="AM7" i="14" s="1"/>
  <c r="U7" i="14"/>
  <c r="T7" i="14"/>
  <c r="S7" i="14"/>
  <c r="AI7" i="14" s="1"/>
  <c r="AO7" i="14" s="1"/>
  <c r="R7" i="14"/>
  <c r="AH7" i="14" s="1"/>
  <c r="AN7" i="14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G6" i="14"/>
  <c r="AM6" i="14" s="1"/>
  <c r="U6" i="14"/>
  <c r="T6" i="14"/>
  <c r="S6" i="14"/>
  <c r="AI6" i="14" s="1"/>
  <c r="AO6" i="14" s="1"/>
  <c r="R6" i="14"/>
  <c r="AH6" i="14" s="1"/>
  <c r="F39" i="21" l="1"/>
  <c r="P39" i="20"/>
  <c r="O39" i="20"/>
  <c r="F39" i="20"/>
  <c r="I39" i="20"/>
  <c r="L39" i="20"/>
  <c r="C39" i="20"/>
  <c r="J39" i="19"/>
  <c r="S38" i="19"/>
  <c r="D39" i="19"/>
  <c r="I39" i="18"/>
  <c r="M39" i="18"/>
  <c r="M39" i="21"/>
  <c r="S38" i="21"/>
  <c r="P39" i="21"/>
  <c r="R38" i="21"/>
  <c r="O39" i="21"/>
  <c r="C39" i="21"/>
  <c r="I39" i="21"/>
  <c r="AI37" i="21"/>
  <c r="AO37" i="21" s="1"/>
  <c r="AO6" i="21"/>
  <c r="D39" i="21"/>
  <c r="AI37" i="20"/>
  <c r="AO37" i="20" s="1"/>
  <c r="AO6" i="20"/>
  <c r="AO6" i="19"/>
  <c r="AI37" i="19"/>
  <c r="AO37" i="19" s="1"/>
  <c r="L39" i="18"/>
  <c r="R38" i="18"/>
  <c r="O39" i="18"/>
  <c r="C39" i="18"/>
  <c r="AH37" i="18"/>
  <c r="AN37" i="18" s="1"/>
  <c r="AN6" i="18"/>
  <c r="S38" i="18"/>
  <c r="P39" i="18"/>
  <c r="D39" i="18"/>
  <c r="J39" i="18"/>
  <c r="P39" i="17"/>
  <c r="S38" i="17"/>
  <c r="G39" i="17"/>
  <c r="D39" i="17"/>
  <c r="L39" i="17"/>
  <c r="R38" i="17"/>
  <c r="C39" i="17"/>
  <c r="F39" i="17"/>
  <c r="I39" i="17"/>
  <c r="M39" i="17"/>
  <c r="J39" i="17"/>
  <c r="R38" i="16"/>
  <c r="O39" i="16"/>
  <c r="C39" i="16"/>
  <c r="I39" i="16"/>
  <c r="S38" i="16"/>
  <c r="P39" i="16"/>
  <c r="D39" i="16"/>
  <c r="G39" i="16"/>
  <c r="J39" i="16"/>
  <c r="L39" i="16"/>
  <c r="R11" i="12"/>
  <c r="Y11" i="12" s="1"/>
  <c r="AH37" i="14"/>
  <c r="AN37" i="14" s="1"/>
  <c r="AN6" i="14"/>
  <c r="AI8" i="14"/>
  <c r="AO8" i="14" s="1"/>
  <c r="S37" i="14"/>
  <c r="M39" i="14" s="1"/>
  <c r="R37" i="14"/>
  <c r="P39" i="14"/>
  <c r="G38" i="14"/>
  <c r="G11" i="12" s="1"/>
  <c r="S11" i="12" s="1"/>
  <c r="Z11" i="12" s="1"/>
  <c r="AA11" i="12" s="1"/>
  <c r="AL37" i="9"/>
  <c r="AK37" i="9"/>
  <c r="AG37" i="9"/>
  <c r="AM37" i="9" s="1"/>
  <c r="AG36" i="9"/>
  <c r="AM36" i="9" s="1"/>
  <c r="AG35" i="9"/>
  <c r="AM35" i="9" s="1"/>
  <c r="AM34" i="9"/>
  <c r="AG34" i="9"/>
  <c r="AG33" i="9"/>
  <c r="AM33" i="9" s="1"/>
  <c r="AM32" i="9"/>
  <c r="AG32" i="9"/>
  <c r="AG31" i="9"/>
  <c r="AM31" i="9" s="1"/>
  <c r="AG30" i="9"/>
  <c r="AM30" i="9" s="1"/>
  <c r="AG29" i="9"/>
  <c r="AM29" i="9" s="1"/>
  <c r="AG28" i="9"/>
  <c r="AM28" i="9" s="1"/>
  <c r="AG27" i="9"/>
  <c r="AM27" i="9" s="1"/>
  <c r="AM26" i="9"/>
  <c r="AG26" i="9"/>
  <c r="AG25" i="9"/>
  <c r="AM25" i="9" s="1"/>
  <c r="AG24" i="9"/>
  <c r="AM24" i="9" s="1"/>
  <c r="AG23" i="9"/>
  <c r="AM23" i="9" s="1"/>
  <c r="AG22" i="9"/>
  <c r="AM22" i="9" s="1"/>
  <c r="AG21" i="9"/>
  <c r="AM21" i="9" s="1"/>
  <c r="AG20" i="9"/>
  <c r="AM20" i="9" s="1"/>
  <c r="AG19" i="9"/>
  <c r="AM19" i="9" s="1"/>
  <c r="AG18" i="9"/>
  <c r="AM18" i="9" s="1"/>
  <c r="AM17" i="9"/>
  <c r="AG17" i="9"/>
  <c r="AG16" i="9"/>
  <c r="AM16" i="9" s="1"/>
  <c r="AG15" i="9"/>
  <c r="AM15" i="9" s="1"/>
  <c r="AG14" i="9"/>
  <c r="AM14" i="9" s="1"/>
  <c r="AG13" i="9"/>
  <c r="AM13" i="9" s="1"/>
  <c r="AG12" i="9"/>
  <c r="AM12" i="9" s="1"/>
  <c r="AG11" i="9"/>
  <c r="AM11" i="9" s="1"/>
  <c r="AG10" i="9"/>
  <c r="AM10" i="9" s="1"/>
  <c r="AM9" i="9"/>
  <c r="AG9" i="9"/>
  <c r="AG8" i="9"/>
  <c r="AM8" i="9" s="1"/>
  <c r="AG7" i="9"/>
  <c r="AM7" i="9" s="1"/>
  <c r="AG6" i="9"/>
  <c r="AM6" i="9" s="1"/>
  <c r="AL37" i="8"/>
  <c r="AK37" i="8"/>
  <c r="AG37" i="8"/>
  <c r="AM37" i="8" s="1"/>
  <c r="AM36" i="8"/>
  <c r="AI36" i="8"/>
  <c r="AO36" i="8" s="1"/>
  <c r="AH36" i="8"/>
  <c r="AN36" i="8" s="1"/>
  <c r="AG36" i="8"/>
  <c r="AG35" i="8"/>
  <c r="AM35" i="8" s="1"/>
  <c r="AG34" i="8"/>
  <c r="AM34" i="8" s="1"/>
  <c r="AG33" i="8"/>
  <c r="AM33" i="8" s="1"/>
  <c r="AM32" i="8"/>
  <c r="AG32" i="8"/>
  <c r="AG31" i="8"/>
  <c r="AM31" i="8" s="1"/>
  <c r="AG30" i="8"/>
  <c r="AM30" i="8" s="1"/>
  <c r="AG29" i="8"/>
  <c r="AM29" i="8" s="1"/>
  <c r="AG28" i="8"/>
  <c r="AM28" i="8" s="1"/>
  <c r="AG27" i="8"/>
  <c r="AM27" i="8" s="1"/>
  <c r="AG26" i="8"/>
  <c r="AM26" i="8" s="1"/>
  <c r="AG25" i="8"/>
  <c r="AM25" i="8" s="1"/>
  <c r="AM24" i="8"/>
  <c r="AG24" i="8"/>
  <c r="AG23" i="8"/>
  <c r="AM23" i="8" s="1"/>
  <c r="AG22" i="8"/>
  <c r="AM22" i="8" s="1"/>
  <c r="AG21" i="8"/>
  <c r="AM21" i="8" s="1"/>
  <c r="AG20" i="8"/>
  <c r="AM20" i="8" s="1"/>
  <c r="AG19" i="8"/>
  <c r="AM19" i="8" s="1"/>
  <c r="AG18" i="8"/>
  <c r="AM18" i="8" s="1"/>
  <c r="AG17" i="8"/>
  <c r="AM17" i="8" s="1"/>
  <c r="AM16" i="8"/>
  <c r="AG16" i="8"/>
  <c r="AG15" i="8"/>
  <c r="AM15" i="8" s="1"/>
  <c r="AG14" i="8"/>
  <c r="AM14" i="8" s="1"/>
  <c r="AG13" i="8"/>
  <c r="AM13" i="8" s="1"/>
  <c r="AG12" i="8"/>
  <c r="AM12" i="8" s="1"/>
  <c r="AG11" i="8"/>
  <c r="AM11" i="8" s="1"/>
  <c r="AG10" i="8"/>
  <c r="AM10" i="8" s="1"/>
  <c r="AG9" i="8"/>
  <c r="AM9" i="8" s="1"/>
  <c r="AM8" i="8"/>
  <c r="AG8" i="8"/>
  <c r="AG7" i="8"/>
  <c r="AM7" i="8" s="1"/>
  <c r="AG6" i="8"/>
  <c r="AM6" i="8" s="1"/>
  <c r="AL37" i="7"/>
  <c r="AK37" i="7"/>
  <c r="AG37" i="7"/>
  <c r="AM37" i="7" s="1"/>
  <c r="AG36" i="7"/>
  <c r="AM36" i="7" s="1"/>
  <c r="AG35" i="7"/>
  <c r="AM35" i="7" s="1"/>
  <c r="AG34" i="7"/>
  <c r="AM34" i="7" s="1"/>
  <c r="AG33" i="7"/>
  <c r="AM33" i="7" s="1"/>
  <c r="AG32" i="7"/>
  <c r="AM32" i="7" s="1"/>
  <c r="AG31" i="7"/>
  <c r="AM31" i="7" s="1"/>
  <c r="AG30" i="7"/>
  <c r="AM30" i="7" s="1"/>
  <c r="AG29" i="7"/>
  <c r="AM29" i="7" s="1"/>
  <c r="AG28" i="7"/>
  <c r="AM28" i="7" s="1"/>
  <c r="AG27" i="7"/>
  <c r="AM27" i="7" s="1"/>
  <c r="AG26" i="7"/>
  <c r="AM26" i="7" s="1"/>
  <c r="AG25" i="7"/>
  <c r="AM25" i="7" s="1"/>
  <c r="AG24" i="7"/>
  <c r="AM24" i="7" s="1"/>
  <c r="AG23" i="7"/>
  <c r="AM23" i="7" s="1"/>
  <c r="AG22" i="7"/>
  <c r="AM22" i="7" s="1"/>
  <c r="AG21" i="7"/>
  <c r="AM21" i="7" s="1"/>
  <c r="AG20" i="7"/>
  <c r="AM20" i="7" s="1"/>
  <c r="AG19" i="7"/>
  <c r="AM19" i="7" s="1"/>
  <c r="AG18" i="7"/>
  <c r="AM18" i="7" s="1"/>
  <c r="AG17" i="7"/>
  <c r="AM17" i="7" s="1"/>
  <c r="AG16" i="7"/>
  <c r="AM16" i="7" s="1"/>
  <c r="AG15" i="7"/>
  <c r="AM15" i="7" s="1"/>
  <c r="AG14" i="7"/>
  <c r="AM14" i="7" s="1"/>
  <c r="AG13" i="7"/>
  <c r="AM13" i="7" s="1"/>
  <c r="AG12" i="7"/>
  <c r="AM12" i="7" s="1"/>
  <c r="AG11" i="7"/>
  <c r="AM11" i="7" s="1"/>
  <c r="AG10" i="7"/>
  <c r="AM10" i="7" s="1"/>
  <c r="AG9" i="7"/>
  <c r="AM9" i="7" s="1"/>
  <c r="AG8" i="7"/>
  <c r="AM8" i="7" s="1"/>
  <c r="AG7" i="7"/>
  <c r="AM7" i="7" s="1"/>
  <c r="AG6" i="7"/>
  <c r="AM6" i="7" s="1"/>
  <c r="AL37" i="6"/>
  <c r="AK37" i="6"/>
  <c r="AG37" i="6"/>
  <c r="AM37" i="6" s="1"/>
  <c r="AO36" i="6"/>
  <c r="AN36" i="6"/>
  <c r="AI36" i="6"/>
  <c r="AH36" i="6"/>
  <c r="AG36" i="6"/>
  <c r="AM36" i="6" s="1"/>
  <c r="AN35" i="6"/>
  <c r="AM35" i="6"/>
  <c r="AI35" i="6"/>
  <c r="AO35" i="6" s="1"/>
  <c r="AH35" i="6"/>
  <c r="AG35" i="6"/>
  <c r="AO34" i="6"/>
  <c r="AN34" i="6"/>
  <c r="AI34" i="6"/>
  <c r="AH34" i="6"/>
  <c r="AG34" i="6"/>
  <c r="AM34" i="6" s="1"/>
  <c r="AG33" i="6"/>
  <c r="AM33" i="6" s="1"/>
  <c r="AG32" i="6"/>
  <c r="AM32" i="6" s="1"/>
  <c r="AG31" i="6"/>
  <c r="AM31" i="6" s="1"/>
  <c r="AG30" i="6"/>
  <c r="AM30" i="6" s="1"/>
  <c r="AG29" i="6"/>
  <c r="AM29" i="6" s="1"/>
  <c r="AG28" i="6"/>
  <c r="AM28" i="6" s="1"/>
  <c r="AG27" i="6"/>
  <c r="AM27" i="6" s="1"/>
  <c r="AG26" i="6"/>
  <c r="AM26" i="6" s="1"/>
  <c r="AM25" i="6"/>
  <c r="AG25" i="6"/>
  <c r="AG24" i="6"/>
  <c r="AM24" i="6" s="1"/>
  <c r="AG23" i="6"/>
  <c r="AM23" i="6" s="1"/>
  <c r="AG22" i="6"/>
  <c r="AM22" i="6" s="1"/>
  <c r="AG21" i="6"/>
  <c r="AM21" i="6" s="1"/>
  <c r="AG20" i="6"/>
  <c r="AM20" i="6" s="1"/>
  <c r="AG19" i="6"/>
  <c r="AM19" i="6" s="1"/>
  <c r="AG18" i="6"/>
  <c r="AM18" i="6" s="1"/>
  <c r="AM17" i="6"/>
  <c r="AG17" i="6"/>
  <c r="AG16" i="6"/>
  <c r="AM16" i="6" s="1"/>
  <c r="AG15" i="6"/>
  <c r="AM15" i="6" s="1"/>
  <c r="AG14" i="6"/>
  <c r="AM14" i="6" s="1"/>
  <c r="AG13" i="6"/>
  <c r="AM13" i="6" s="1"/>
  <c r="AG12" i="6"/>
  <c r="AM12" i="6" s="1"/>
  <c r="AG11" i="6"/>
  <c r="AM11" i="6" s="1"/>
  <c r="AG10" i="6"/>
  <c r="AM10" i="6" s="1"/>
  <c r="AM9" i="6"/>
  <c r="AG9" i="6"/>
  <c r="AG8" i="6"/>
  <c r="AM8" i="6" s="1"/>
  <c r="AG7" i="6"/>
  <c r="AM7" i="6" s="1"/>
  <c r="AG6" i="6"/>
  <c r="AM6" i="6" s="1"/>
  <c r="AM37" i="5"/>
  <c r="AM32" i="5"/>
  <c r="AM16" i="5"/>
  <c r="AL37" i="5"/>
  <c r="AK37" i="5"/>
  <c r="AG37" i="5"/>
  <c r="AG36" i="5"/>
  <c r="AM36" i="5" s="1"/>
  <c r="AG35" i="5"/>
  <c r="AM35" i="5" s="1"/>
  <c r="AG34" i="5"/>
  <c r="AM34" i="5" s="1"/>
  <c r="AG33" i="5"/>
  <c r="AM33" i="5" s="1"/>
  <c r="AG32" i="5"/>
  <c r="AG31" i="5"/>
  <c r="AM31" i="5" s="1"/>
  <c r="AG30" i="5"/>
  <c r="AM30" i="5" s="1"/>
  <c r="AG29" i="5"/>
  <c r="AM29" i="5" s="1"/>
  <c r="AG28" i="5"/>
  <c r="AM28" i="5" s="1"/>
  <c r="AG27" i="5"/>
  <c r="AM27" i="5" s="1"/>
  <c r="AG26" i="5"/>
  <c r="AM26" i="5" s="1"/>
  <c r="AG25" i="5"/>
  <c r="AM25" i="5" s="1"/>
  <c r="AG24" i="5"/>
  <c r="AM24" i="5" s="1"/>
  <c r="AG23" i="5"/>
  <c r="AM23" i="5" s="1"/>
  <c r="AG22" i="5"/>
  <c r="AM22" i="5" s="1"/>
  <c r="AG21" i="5"/>
  <c r="AM21" i="5" s="1"/>
  <c r="AG20" i="5"/>
  <c r="AM20" i="5" s="1"/>
  <c r="AG19" i="5"/>
  <c r="AM19" i="5" s="1"/>
  <c r="AG18" i="5"/>
  <c r="AM18" i="5" s="1"/>
  <c r="AG17" i="5"/>
  <c r="AM17" i="5" s="1"/>
  <c r="AG16" i="5"/>
  <c r="AG15" i="5"/>
  <c r="AM15" i="5" s="1"/>
  <c r="AG14" i="5"/>
  <c r="AM14" i="5" s="1"/>
  <c r="AG13" i="5"/>
  <c r="AM13" i="5" s="1"/>
  <c r="AG12" i="5"/>
  <c r="AM12" i="5" s="1"/>
  <c r="AG11" i="5"/>
  <c r="AM11" i="5" s="1"/>
  <c r="AG10" i="5"/>
  <c r="AM10" i="5" s="1"/>
  <c r="AG9" i="5"/>
  <c r="AM9" i="5" s="1"/>
  <c r="AG8" i="5"/>
  <c r="AM8" i="5" s="1"/>
  <c r="AG7" i="5"/>
  <c r="AM7" i="5" s="1"/>
  <c r="AG6" i="5"/>
  <c r="AM6" i="5" s="1"/>
  <c r="Q9" i="12"/>
  <c r="N9" i="12"/>
  <c r="K9" i="12"/>
  <c r="H9" i="12"/>
  <c r="E9" i="12"/>
  <c r="K8" i="12"/>
  <c r="Q7" i="12"/>
  <c r="N7" i="12"/>
  <c r="K7" i="12"/>
  <c r="H7" i="12"/>
  <c r="E7" i="12"/>
  <c r="B9" i="12"/>
  <c r="D39" i="14" l="1"/>
  <c r="AI37" i="14"/>
  <c r="AO37" i="14" s="1"/>
  <c r="R38" i="14"/>
  <c r="O39" i="14"/>
  <c r="C39" i="14"/>
  <c r="F39" i="14"/>
  <c r="L39" i="14"/>
  <c r="S38" i="14"/>
  <c r="J39" i="14"/>
  <c r="I39" i="14"/>
  <c r="G39" i="14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N39" i="9"/>
  <c r="K39" i="9"/>
  <c r="H39" i="9"/>
  <c r="E39" i="9"/>
  <c r="B39" i="9"/>
  <c r="Q38" i="9"/>
  <c r="Q10" i="12" s="1"/>
  <c r="N38" i="9"/>
  <c r="N10" i="12" s="1"/>
  <c r="K38" i="9"/>
  <c r="K10" i="12" s="1"/>
  <c r="H38" i="9"/>
  <c r="H10" i="12" s="1"/>
  <c r="E38" i="9"/>
  <c r="E10" i="12" s="1"/>
  <c r="B38" i="9"/>
  <c r="B10" i="12" s="1"/>
  <c r="P37" i="9"/>
  <c r="O37" i="9"/>
  <c r="O38" i="9" s="1"/>
  <c r="O10" i="12" s="1"/>
  <c r="M37" i="9"/>
  <c r="M38" i="9" s="1"/>
  <c r="M10" i="12" s="1"/>
  <c r="L37" i="9"/>
  <c r="J37" i="9"/>
  <c r="J38" i="9" s="1"/>
  <c r="J10" i="12" s="1"/>
  <c r="I37" i="9"/>
  <c r="I38" i="9" s="1"/>
  <c r="I10" i="12" s="1"/>
  <c r="G37" i="9"/>
  <c r="G38" i="9" s="1"/>
  <c r="G10" i="12" s="1"/>
  <c r="F37" i="9"/>
  <c r="F38" i="9" s="1"/>
  <c r="F10" i="12" s="1"/>
  <c r="V11" i="12" s="1"/>
  <c r="D37" i="9"/>
  <c r="C37" i="9"/>
  <c r="C38" i="9" s="1"/>
  <c r="C10" i="12" s="1"/>
  <c r="U36" i="9"/>
  <c r="T36" i="9"/>
  <c r="S36" i="9"/>
  <c r="AI36" i="9" s="1"/>
  <c r="AO36" i="9" s="1"/>
  <c r="R36" i="9"/>
  <c r="AH36" i="9" s="1"/>
  <c r="AN36" i="9" s="1"/>
  <c r="U35" i="9"/>
  <c r="T35" i="9"/>
  <c r="S35" i="9"/>
  <c r="AI35" i="9" s="1"/>
  <c r="AO35" i="9" s="1"/>
  <c r="R35" i="9"/>
  <c r="AH35" i="9" s="1"/>
  <c r="AN35" i="9" s="1"/>
  <c r="U34" i="9"/>
  <c r="T34" i="9"/>
  <c r="S34" i="9"/>
  <c r="AI34" i="9" s="1"/>
  <c r="AO34" i="9" s="1"/>
  <c r="R34" i="9"/>
  <c r="AH34" i="9" s="1"/>
  <c r="AN34" i="9" s="1"/>
  <c r="U33" i="9"/>
  <c r="T33" i="9"/>
  <c r="S33" i="9"/>
  <c r="AI33" i="9" s="1"/>
  <c r="AO33" i="9" s="1"/>
  <c r="R33" i="9"/>
  <c r="AH33" i="9" s="1"/>
  <c r="AN33" i="9" s="1"/>
  <c r="U32" i="9"/>
  <c r="T32" i="9"/>
  <c r="S32" i="9"/>
  <c r="AI32" i="9" s="1"/>
  <c r="AO32" i="9" s="1"/>
  <c r="R32" i="9"/>
  <c r="AH32" i="9" s="1"/>
  <c r="AN32" i="9" s="1"/>
  <c r="U31" i="9"/>
  <c r="T31" i="9"/>
  <c r="S31" i="9"/>
  <c r="AI31" i="9" s="1"/>
  <c r="AO31" i="9" s="1"/>
  <c r="R31" i="9"/>
  <c r="AH31" i="9" s="1"/>
  <c r="AN31" i="9" s="1"/>
  <c r="U30" i="9"/>
  <c r="T30" i="9"/>
  <c r="S30" i="9"/>
  <c r="AI30" i="9" s="1"/>
  <c r="AO30" i="9" s="1"/>
  <c r="R30" i="9"/>
  <c r="AH30" i="9" s="1"/>
  <c r="AN30" i="9" s="1"/>
  <c r="U29" i="9"/>
  <c r="T29" i="9"/>
  <c r="S29" i="9"/>
  <c r="AI29" i="9" s="1"/>
  <c r="AO29" i="9" s="1"/>
  <c r="R29" i="9"/>
  <c r="AH29" i="9" s="1"/>
  <c r="AN29" i="9" s="1"/>
  <c r="U28" i="9"/>
  <c r="T28" i="9"/>
  <c r="S28" i="9"/>
  <c r="AI28" i="9" s="1"/>
  <c r="AO28" i="9" s="1"/>
  <c r="R28" i="9"/>
  <c r="AH28" i="9" s="1"/>
  <c r="AN28" i="9" s="1"/>
  <c r="U27" i="9"/>
  <c r="T27" i="9"/>
  <c r="S27" i="9"/>
  <c r="AI27" i="9" s="1"/>
  <c r="AO27" i="9" s="1"/>
  <c r="R27" i="9"/>
  <c r="AH27" i="9" s="1"/>
  <c r="AN27" i="9" s="1"/>
  <c r="U26" i="9"/>
  <c r="T26" i="9"/>
  <c r="S26" i="9"/>
  <c r="AI26" i="9" s="1"/>
  <c r="AO26" i="9" s="1"/>
  <c r="R26" i="9"/>
  <c r="AH26" i="9" s="1"/>
  <c r="AN26" i="9" s="1"/>
  <c r="U25" i="9"/>
  <c r="T25" i="9"/>
  <c r="S25" i="9"/>
  <c r="AI25" i="9" s="1"/>
  <c r="AO25" i="9" s="1"/>
  <c r="R25" i="9"/>
  <c r="AH25" i="9" s="1"/>
  <c r="AN25" i="9" s="1"/>
  <c r="U24" i="9"/>
  <c r="T24" i="9"/>
  <c r="S24" i="9"/>
  <c r="AI24" i="9" s="1"/>
  <c r="AO24" i="9" s="1"/>
  <c r="R24" i="9"/>
  <c r="AH24" i="9" s="1"/>
  <c r="AN24" i="9" s="1"/>
  <c r="U23" i="9"/>
  <c r="T23" i="9"/>
  <c r="S23" i="9"/>
  <c r="AI23" i="9" s="1"/>
  <c r="AO23" i="9" s="1"/>
  <c r="R23" i="9"/>
  <c r="AH23" i="9" s="1"/>
  <c r="AN23" i="9" s="1"/>
  <c r="U22" i="9"/>
  <c r="T22" i="9"/>
  <c r="S22" i="9"/>
  <c r="AI22" i="9" s="1"/>
  <c r="AO22" i="9" s="1"/>
  <c r="R22" i="9"/>
  <c r="AH22" i="9" s="1"/>
  <c r="AN22" i="9" s="1"/>
  <c r="U21" i="9"/>
  <c r="T21" i="9"/>
  <c r="S21" i="9"/>
  <c r="AI21" i="9" s="1"/>
  <c r="AO21" i="9" s="1"/>
  <c r="R21" i="9"/>
  <c r="AH21" i="9" s="1"/>
  <c r="AN21" i="9" s="1"/>
  <c r="U20" i="9"/>
  <c r="T20" i="9"/>
  <c r="S20" i="9"/>
  <c r="AI20" i="9" s="1"/>
  <c r="AO20" i="9" s="1"/>
  <c r="R20" i="9"/>
  <c r="AH20" i="9" s="1"/>
  <c r="AN20" i="9" s="1"/>
  <c r="U19" i="9"/>
  <c r="T19" i="9"/>
  <c r="S19" i="9"/>
  <c r="AI19" i="9" s="1"/>
  <c r="AO19" i="9" s="1"/>
  <c r="R19" i="9"/>
  <c r="AH19" i="9" s="1"/>
  <c r="AN19" i="9" s="1"/>
  <c r="U18" i="9"/>
  <c r="T18" i="9"/>
  <c r="S18" i="9"/>
  <c r="AI18" i="9" s="1"/>
  <c r="AO18" i="9" s="1"/>
  <c r="R18" i="9"/>
  <c r="AH18" i="9" s="1"/>
  <c r="AN18" i="9" s="1"/>
  <c r="U17" i="9"/>
  <c r="T17" i="9"/>
  <c r="S17" i="9"/>
  <c r="AI17" i="9" s="1"/>
  <c r="AO17" i="9" s="1"/>
  <c r="R17" i="9"/>
  <c r="AH17" i="9" s="1"/>
  <c r="AN17" i="9" s="1"/>
  <c r="U16" i="9"/>
  <c r="T16" i="9"/>
  <c r="S16" i="9"/>
  <c r="AI16" i="9" s="1"/>
  <c r="AO16" i="9" s="1"/>
  <c r="R16" i="9"/>
  <c r="AH16" i="9" s="1"/>
  <c r="AN16" i="9" s="1"/>
  <c r="U15" i="9"/>
  <c r="T15" i="9"/>
  <c r="S15" i="9"/>
  <c r="AI15" i="9" s="1"/>
  <c r="AO15" i="9" s="1"/>
  <c r="R15" i="9"/>
  <c r="AH15" i="9" s="1"/>
  <c r="AN15" i="9" s="1"/>
  <c r="U14" i="9"/>
  <c r="T14" i="9"/>
  <c r="S14" i="9"/>
  <c r="AI14" i="9" s="1"/>
  <c r="AO14" i="9" s="1"/>
  <c r="R14" i="9"/>
  <c r="AH14" i="9" s="1"/>
  <c r="AN14" i="9" s="1"/>
  <c r="U13" i="9"/>
  <c r="T13" i="9"/>
  <c r="S13" i="9"/>
  <c r="AI13" i="9" s="1"/>
  <c r="AO13" i="9" s="1"/>
  <c r="R13" i="9"/>
  <c r="AH13" i="9" s="1"/>
  <c r="AN13" i="9" s="1"/>
  <c r="S12" i="9"/>
  <c r="AI12" i="9" s="1"/>
  <c r="AO12" i="9" s="1"/>
  <c r="R12" i="9"/>
  <c r="AH12" i="9" s="1"/>
  <c r="AN12" i="9" s="1"/>
  <c r="S11" i="9"/>
  <c r="AI11" i="9" s="1"/>
  <c r="AO11" i="9" s="1"/>
  <c r="R11" i="9"/>
  <c r="AH11" i="9" s="1"/>
  <c r="AN11" i="9" s="1"/>
  <c r="S10" i="9"/>
  <c r="AI10" i="9" s="1"/>
  <c r="AO10" i="9" s="1"/>
  <c r="R10" i="9"/>
  <c r="AH10" i="9" s="1"/>
  <c r="AN10" i="9" s="1"/>
  <c r="S9" i="9"/>
  <c r="AI9" i="9" s="1"/>
  <c r="AO9" i="9" s="1"/>
  <c r="R9" i="9"/>
  <c r="AH9" i="9" s="1"/>
  <c r="AN9" i="9" s="1"/>
  <c r="S8" i="9"/>
  <c r="AI8" i="9" s="1"/>
  <c r="AO8" i="9" s="1"/>
  <c r="R8" i="9"/>
  <c r="AH8" i="9" s="1"/>
  <c r="AN8" i="9" s="1"/>
  <c r="S7" i="9"/>
  <c r="AI7" i="9" s="1"/>
  <c r="R7" i="9"/>
  <c r="AH7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S6" i="9"/>
  <c r="AI6" i="9" s="1"/>
  <c r="AO6" i="9" s="1"/>
  <c r="R6" i="9"/>
  <c r="AH6" i="9" s="1"/>
  <c r="AN6" i="9" s="1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R6" i="8"/>
  <c r="AH6" i="8" s="1"/>
  <c r="AN6" i="8" s="1"/>
  <c r="S6" i="8"/>
  <c r="AI6" i="8" s="1"/>
  <c r="R7" i="8"/>
  <c r="AH7" i="8" s="1"/>
  <c r="S7" i="8"/>
  <c r="AI7" i="8" s="1"/>
  <c r="AO7" i="8" s="1"/>
  <c r="R8" i="8"/>
  <c r="AH8" i="8" s="1"/>
  <c r="AN8" i="8" s="1"/>
  <c r="S8" i="8"/>
  <c r="AI8" i="8" s="1"/>
  <c r="AO8" i="8" s="1"/>
  <c r="R9" i="8"/>
  <c r="AH9" i="8" s="1"/>
  <c r="AN9" i="8" s="1"/>
  <c r="S9" i="8"/>
  <c r="AI9" i="8" s="1"/>
  <c r="AO9" i="8" s="1"/>
  <c r="R10" i="8"/>
  <c r="AH10" i="8" s="1"/>
  <c r="AN10" i="8" s="1"/>
  <c r="S10" i="8"/>
  <c r="AI10" i="8" s="1"/>
  <c r="AO10" i="8" s="1"/>
  <c r="R11" i="8"/>
  <c r="AH11" i="8" s="1"/>
  <c r="AN11" i="8" s="1"/>
  <c r="S11" i="8"/>
  <c r="AI11" i="8" s="1"/>
  <c r="AO11" i="8" s="1"/>
  <c r="R12" i="8"/>
  <c r="AH12" i="8" s="1"/>
  <c r="AN12" i="8" s="1"/>
  <c r="S12" i="8"/>
  <c r="AI12" i="8" s="1"/>
  <c r="AO12" i="8" s="1"/>
  <c r="R13" i="8"/>
  <c r="AH13" i="8" s="1"/>
  <c r="AN13" i="8" s="1"/>
  <c r="S13" i="8"/>
  <c r="AI13" i="8" s="1"/>
  <c r="AO13" i="8" s="1"/>
  <c r="T13" i="8"/>
  <c r="U13" i="8"/>
  <c r="R14" i="8"/>
  <c r="AH14" i="8" s="1"/>
  <c r="AN14" i="8" s="1"/>
  <c r="S14" i="8"/>
  <c r="AI14" i="8" s="1"/>
  <c r="AO14" i="8" s="1"/>
  <c r="T14" i="8"/>
  <c r="U14" i="8"/>
  <c r="R15" i="8"/>
  <c r="AH15" i="8" s="1"/>
  <c r="AN15" i="8" s="1"/>
  <c r="S15" i="8"/>
  <c r="AI15" i="8" s="1"/>
  <c r="AO15" i="8" s="1"/>
  <c r="T15" i="8"/>
  <c r="U15" i="8"/>
  <c r="R16" i="8"/>
  <c r="AH16" i="8" s="1"/>
  <c r="AN16" i="8" s="1"/>
  <c r="S16" i="8"/>
  <c r="AI16" i="8" s="1"/>
  <c r="AO16" i="8" s="1"/>
  <c r="T16" i="8"/>
  <c r="U16" i="8"/>
  <c r="R17" i="8"/>
  <c r="AH17" i="8" s="1"/>
  <c r="AN17" i="8" s="1"/>
  <c r="S17" i="8"/>
  <c r="AI17" i="8" s="1"/>
  <c r="AO17" i="8" s="1"/>
  <c r="T17" i="8"/>
  <c r="U17" i="8"/>
  <c r="R18" i="8"/>
  <c r="AH18" i="8" s="1"/>
  <c r="AN18" i="8" s="1"/>
  <c r="S18" i="8"/>
  <c r="AI18" i="8" s="1"/>
  <c r="AO18" i="8" s="1"/>
  <c r="T18" i="8"/>
  <c r="U18" i="8"/>
  <c r="R19" i="8"/>
  <c r="AH19" i="8" s="1"/>
  <c r="AN19" i="8" s="1"/>
  <c r="S19" i="8"/>
  <c r="AI19" i="8" s="1"/>
  <c r="AO19" i="8" s="1"/>
  <c r="T19" i="8"/>
  <c r="U19" i="8"/>
  <c r="R20" i="8"/>
  <c r="AH20" i="8" s="1"/>
  <c r="AN20" i="8" s="1"/>
  <c r="S20" i="8"/>
  <c r="AI20" i="8" s="1"/>
  <c r="AO20" i="8" s="1"/>
  <c r="T20" i="8"/>
  <c r="U20" i="8"/>
  <c r="R21" i="8"/>
  <c r="AH21" i="8" s="1"/>
  <c r="AN21" i="8" s="1"/>
  <c r="S21" i="8"/>
  <c r="AI21" i="8" s="1"/>
  <c r="AO21" i="8" s="1"/>
  <c r="T21" i="8"/>
  <c r="U21" i="8"/>
  <c r="N39" i="8"/>
  <c r="K39" i="8"/>
  <c r="H39" i="8"/>
  <c r="E39" i="8"/>
  <c r="B39" i="8"/>
  <c r="Q38" i="8"/>
  <c r="N38" i="8"/>
  <c r="K38" i="8"/>
  <c r="H38" i="8"/>
  <c r="E38" i="8"/>
  <c r="B38" i="8"/>
  <c r="P37" i="8"/>
  <c r="P38" i="8" s="1"/>
  <c r="P9" i="12" s="1"/>
  <c r="O37" i="8"/>
  <c r="M37" i="8"/>
  <c r="M38" i="8" s="1"/>
  <c r="M9" i="12" s="1"/>
  <c r="L37" i="8"/>
  <c r="L38" i="8" s="1"/>
  <c r="L9" i="12" s="1"/>
  <c r="J37" i="8"/>
  <c r="J38" i="8" s="1"/>
  <c r="J9" i="12" s="1"/>
  <c r="I37" i="8"/>
  <c r="I38" i="8" s="1"/>
  <c r="I9" i="12" s="1"/>
  <c r="G37" i="8"/>
  <c r="G38" i="8" s="1"/>
  <c r="G9" i="12" s="1"/>
  <c r="F37" i="8"/>
  <c r="F38" i="8" s="1"/>
  <c r="F9" i="12" s="1"/>
  <c r="V10" i="12" s="1"/>
  <c r="D37" i="8"/>
  <c r="D38" i="8" s="1"/>
  <c r="D9" i="12" s="1"/>
  <c r="C37" i="8"/>
  <c r="U36" i="8"/>
  <c r="T36" i="8"/>
  <c r="S36" i="8"/>
  <c r="R36" i="8"/>
  <c r="U35" i="8"/>
  <c r="T35" i="8"/>
  <c r="S35" i="8"/>
  <c r="AI35" i="8" s="1"/>
  <c r="AO35" i="8" s="1"/>
  <c r="R35" i="8"/>
  <c r="AH35" i="8" s="1"/>
  <c r="AN35" i="8" s="1"/>
  <c r="U34" i="8"/>
  <c r="T34" i="8"/>
  <c r="S34" i="8"/>
  <c r="AI34" i="8" s="1"/>
  <c r="AO34" i="8" s="1"/>
  <c r="R34" i="8"/>
  <c r="AH34" i="8" s="1"/>
  <c r="AN34" i="8" s="1"/>
  <c r="U33" i="8"/>
  <c r="T33" i="8"/>
  <c r="S33" i="8"/>
  <c r="AI33" i="8" s="1"/>
  <c r="AO33" i="8" s="1"/>
  <c r="R33" i="8"/>
  <c r="AH33" i="8" s="1"/>
  <c r="AN33" i="8" s="1"/>
  <c r="U32" i="8"/>
  <c r="T32" i="8"/>
  <c r="S32" i="8"/>
  <c r="AI32" i="8" s="1"/>
  <c r="AO32" i="8" s="1"/>
  <c r="R32" i="8"/>
  <c r="AH32" i="8" s="1"/>
  <c r="AN32" i="8" s="1"/>
  <c r="U31" i="8"/>
  <c r="T31" i="8"/>
  <c r="S31" i="8"/>
  <c r="AI31" i="8" s="1"/>
  <c r="AO31" i="8" s="1"/>
  <c r="R31" i="8"/>
  <c r="AH31" i="8" s="1"/>
  <c r="AN31" i="8" s="1"/>
  <c r="U30" i="8"/>
  <c r="T30" i="8"/>
  <c r="S30" i="8"/>
  <c r="AI30" i="8" s="1"/>
  <c r="AO30" i="8" s="1"/>
  <c r="R30" i="8"/>
  <c r="AH30" i="8" s="1"/>
  <c r="AN30" i="8" s="1"/>
  <c r="U29" i="8"/>
  <c r="T29" i="8"/>
  <c r="S29" i="8"/>
  <c r="AI29" i="8" s="1"/>
  <c r="AO29" i="8" s="1"/>
  <c r="R29" i="8"/>
  <c r="AH29" i="8" s="1"/>
  <c r="AN29" i="8" s="1"/>
  <c r="U28" i="8"/>
  <c r="T28" i="8"/>
  <c r="S28" i="8"/>
  <c r="AI28" i="8" s="1"/>
  <c r="AO28" i="8" s="1"/>
  <c r="R28" i="8"/>
  <c r="AH28" i="8" s="1"/>
  <c r="AN28" i="8" s="1"/>
  <c r="U27" i="8"/>
  <c r="T27" i="8"/>
  <c r="S27" i="8"/>
  <c r="AI27" i="8" s="1"/>
  <c r="AO27" i="8" s="1"/>
  <c r="R27" i="8"/>
  <c r="AH27" i="8" s="1"/>
  <c r="AN27" i="8" s="1"/>
  <c r="U26" i="8"/>
  <c r="T26" i="8"/>
  <c r="S26" i="8"/>
  <c r="AI26" i="8" s="1"/>
  <c r="AO26" i="8" s="1"/>
  <c r="R26" i="8"/>
  <c r="AH26" i="8" s="1"/>
  <c r="AN26" i="8" s="1"/>
  <c r="U25" i="8"/>
  <c r="T25" i="8"/>
  <c r="S25" i="8"/>
  <c r="AI25" i="8" s="1"/>
  <c r="AO25" i="8" s="1"/>
  <c r="R25" i="8"/>
  <c r="AH25" i="8" s="1"/>
  <c r="AN25" i="8" s="1"/>
  <c r="U24" i="8"/>
  <c r="T24" i="8"/>
  <c r="S24" i="8"/>
  <c r="AI24" i="8" s="1"/>
  <c r="AO24" i="8" s="1"/>
  <c r="R24" i="8"/>
  <c r="AH24" i="8" s="1"/>
  <c r="AN24" i="8" s="1"/>
  <c r="U23" i="8"/>
  <c r="T23" i="8"/>
  <c r="S23" i="8"/>
  <c r="AI23" i="8" s="1"/>
  <c r="AO23" i="8" s="1"/>
  <c r="R23" i="8"/>
  <c r="AH23" i="8" s="1"/>
  <c r="AN23" i="8" s="1"/>
  <c r="U22" i="8"/>
  <c r="T22" i="8"/>
  <c r="S22" i="8"/>
  <c r="AI22" i="8" s="1"/>
  <c r="AO22" i="8" s="1"/>
  <c r="R22" i="8"/>
  <c r="AH22" i="8" s="1"/>
  <c r="AN22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N39" i="7"/>
  <c r="K39" i="7"/>
  <c r="H39" i="7"/>
  <c r="E39" i="7"/>
  <c r="B39" i="7"/>
  <c r="Q38" i="7"/>
  <c r="Q8" i="12" s="1"/>
  <c r="N38" i="7"/>
  <c r="N8" i="12" s="1"/>
  <c r="K38" i="7"/>
  <c r="H38" i="7"/>
  <c r="H8" i="12" s="1"/>
  <c r="E38" i="7"/>
  <c r="E8" i="12" s="1"/>
  <c r="B38" i="7"/>
  <c r="B8" i="12" s="1"/>
  <c r="P37" i="7"/>
  <c r="P38" i="7" s="1"/>
  <c r="P8" i="12" s="1"/>
  <c r="O37" i="7"/>
  <c r="M37" i="7"/>
  <c r="M38" i="7" s="1"/>
  <c r="M8" i="12" s="1"/>
  <c r="L37" i="7"/>
  <c r="L38" i="7" s="1"/>
  <c r="L8" i="12" s="1"/>
  <c r="J37" i="7"/>
  <c r="J38" i="7" s="1"/>
  <c r="J8" i="12" s="1"/>
  <c r="I37" i="7"/>
  <c r="I38" i="7" s="1"/>
  <c r="I8" i="12" s="1"/>
  <c r="G37" i="7"/>
  <c r="F37" i="7"/>
  <c r="D37" i="7"/>
  <c r="D38" i="7" s="1"/>
  <c r="D8" i="12" s="1"/>
  <c r="C37" i="7"/>
  <c r="U36" i="7"/>
  <c r="T36" i="7"/>
  <c r="S36" i="7"/>
  <c r="AI36" i="7" s="1"/>
  <c r="AO36" i="7" s="1"/>
  <c r="R36" i="7"/>
  <c r="AH36" i="7" s="1"/>
  <c r="AN36" i="7" s="1"/>
  <c r="U35" i="7"/>
  <c r="T35" i="7"/>
  <c r="S35" i="7"/>
  <c r="AI35" i="7" s="1"/>
  <c r="AO35" i="7" s="1"/>
  <c r="R35" i="7"/>
  <c r="AH35" i="7" s="1"/>
  <c r="AN35" i="7" s="1"/>
  <c r="U34" i="7"/>
  <c r="T34" i="7"/>
  <c r="S34" i="7"/>
  <c r="AI34" i="7" s="1"/>
  <c r="AO34" i="7" s="1"/>
  <c r="R34" i="7"/>
  <c r="AH34" i="7" s="1"/>
  <c r="AN34" i="7" s="1"/>
  <c r="U33" i="7"/>
  <c r="T33" i="7"/>
  <c r="S33" i="7"/>
  <c r="AI33" i="7" s="1"/>
  <c r="AO33" i="7" s="1"/>
  <c r="R33" i="7"/>
  <c r="AH33" i="7" s="1"/>
  <c r="AN33" i="7" s="1"/>
  <c r="U32" i="7"/>
  <c r="T32" i="7"/>
  <c r="S32" i="7"/>
  <c r="AI32" i="7" s="1"/>
  <c r="AO32" i="7" s="1"/>
  <c r="R32" i="7"/>
  <c r="AH32" i="7" s="1"/>
  <c r="AN32" i="7" s="1"/>
  <c r="U31" i="7"/>
  <c r="T31" i="7"/>
  <c r="S31" i="7"/>
  <c r="AI31" i="7" s="1"/>
  <c r="AO31" i="7" s="1"/>
  <c r="R31" i="7"/>
  <c r="AH31" i="7" s="1"/>
  <c r="AN31" i="7" s="1"/>
  <c r="U30" i="7"/>
  <c r="T30" i="7"/>
  <c r="S30" i="7"/>
  <c r="AI30" i="7" s="1"/>
  <c r="AO30" i="7" s="1"/>
  <c r="R30" i="7"/>
  <c r="AH30" i="7" s="1"/>
  <c r="AN30" i="7" s="1"/>
  <c r="U29" i="7"/>
  <c r="T29" i="7"/>
  <c r="S29" i="7"/>
  <c r="AI29" i="7" s="1"/>
  <c r="AO29" i="7" s="1"/>
  <c r="R29" i="7"/>
  <c r="AH29" i="7" s="1"/>
  <c r="AN29" i="7" s="1"/>
  <c r="U28" i="7"/>
  <c r="T28" i="7"/>
  <c r="S28" i="7"/>
  <c r="AI28" i="7" s="1"/>
  <c r="AO28" i="7" s="1"/>
  <c r="R28" i="7"/>
  <c r="AH28" i="7" s="1"/>
  <c r="AN28" i="7" s="1"/>
  <c r="U27" i="7"/>
  <c r="T27" i="7"/>
  <c r="S27" i="7"/>
  <c r="AI27" i="7" s="1"/>
  <c r="AO27" i="7" s="1"/>
  <c r="R27" i="7"/>
  <c r="AH27" i="7" s="1"/>
  <c r="AN27" i="7" s="1"/>
  <c r="U26" i="7"/>
  <c r="T26" i="7"/>
  <c r="S26" i="7"/>
  <c r="AI26" i="7" s="1"/>
  <c r="AO26" i="7" s="1"/>
  <c r="R26" i="7"/>
  <c r="AH26" i="7" s="1"/>
  <c r="AN26" i="7" s="1"/>
  <c r="U25" i="7"/>
  <c r="T25" i="7"/>
  <c r="S25" i="7"/>
  <c r="AI25" i="7" s="1"/>
  <c r="AO25" i="7" s="1"/>
  <c r="R25" i="7"/>
  <c r="AH25" i="7" s="1"/>
  <c r="AN25" i="7" s="1"/>
  <c r="U24" i="7"/>
  <c r="T24" i="7"/>
  <c r="S24" i="7"/>
  <c r="AI24" i="7" s="1"/>
  <c r="AO24" i="7" s="1"/>
  <c r="R24" i="7"/>
  <c r="AH24" i="7" s="1"/>
  <c r="AN24" i="7" s="1"/>
  <c r="U23" i="7"/>
  <c r="T23" i="7"/>
  <c r="S23" i="7"/>
  <c r="AI23" i="7" s="1"/>
  <c r="AO23" i="7" s="1"/>
  <c r="R23" i="7"/>
  <c r="AH23" i="7" s="1"/>
  <c r="AN23" i="7" s="1"/>
  <c r="U22" i="7"/>
  <c r="T22" i="7"/>
  <c r="S22" i="7"/>
  <c r="AI22" i="7" s="1"/>
  <c r="AO22" i="7" s="1"/>
  <c r="R22" i="7"/>
  <c r="AH22" i="7" s="1"/>
  <c r="AN22" i="7" s="1"/>
  <c r="U21" i="7"/>
  <c r="T21" i="7"/>
  <c r="S21" i="7"/>
  <c r="AI21" i="7" s="1"/>
  <c r="AO21" i="7" s="1"/>
  <c r="R21" i="7"/>
  <c r="AH21" i="7" s="1"/>
  <c r="AN21" i="7" s="1"/>
  <c r="U20" i="7"/>
  <c r="T20" i="7"/>
  <c r="S20" i="7"/>
  <c r="AI20" i="7" s="1"/>
  <c r="AO20" i="7" s="1"/>
  <c r="R20" i="7"/>
  <c r="AH20" i="7" s="1"/>
  <c r="AN20" i="7" s="1"/>
  <c r="U19" i="7"/>
  <c r="T19" i="7"/>
  <c r="S19" i="7"/>
  <c r="AI19" i="7" s="1"/>
  <c r="AO19" i="7" s="1"/>
  <c r="R19" i="7"/>
  <c r="AH19" i="7" s="1"/>
  <c r="AN19" i="7" s="1"/>
  <c r="U18" i="7"/>
  <c r="T18" i="7"/>
  <c r="S18" i="7"/>
  <c r="AI18" i="7" s="1"/>
  <c r="AO18" i="7" s="1"/>
  <c r="R18" i="7"/>
  <c r="AH18" i="7" s="1"/>
  <c r="AN18" i="7" s="1"/>
  <c r="U17" i="7"/>
  <c r="T17" i="7"/>
  <c r="S17" i="7"/>
  <c r="AI17" i="7" s="1"/>
  <c r="AO17" i="7" s="1"/>
  <c r="R17" i="7"/>
  <c r="AH17" i="7" s="1"/>
  <c r="AN17" i="7" s="1"/>
  <c r="U16" i="7"/>
  <c r="T16" i="7"/>
  <c r="S16" i="7"/>
  <c r="AI16" i="7" s="1"/>
  <c r="AO16" i="7" s="1"/>
  <c r="R16" i="7"/>
  <c r="AH16" i="7" s="1"/>
  <c r="AN16" i="7" s="1"/>
  <c r="U15" i="7"/>
  <c r="T15" i="7"/>
  <c r="S15" i="7"/>
  <c r="AI15" i="7" s="1"/>
  <c r="AO15" i="7" s="1"/>
  <c r="R15" i="7"/>
  <c r="AH15" i="7" s="1"/>
  <c r="AN15" i="7" s="1"/>
  <c r="U14" i="7"/>
  <c r="T14" i="7"/>
  <c r="S14" i="7"/>
  <c r="AI14" i="7" s="1"/>
  <c r="AO14" i="7" s="1"/>
  <c r="R14" i="7"/>
  <c r="AH14" i="7" s="1"/>
  <c r="AN14" i="7" s="1"/>
  <c r="U13" i="7"/>
  <c r="T13" i="7"/>
  <c r="S13" i="7"/>
  <c r="AI13" i="7" s="1"/>
  <c r="AO13" i="7" s="1"/>
  <c r="R13" i="7"/>
  <c r="AH13" i="7" s="1"/>
  <c r="AN13" i="7" s="1"/>
  <c r="S12" i="7"/>
  <c r="AI12" i="7" s="1"/>
  <c r="AO12" i="7" s="1"/>
  <c r="R12" i="7"/>
  <c r="AH12" i="7" s="1"/>
  <c r="AN12" i="7" s="1"/>
  <c r="S11" i="7"/>
  <c r="AI11" i="7" s="1"/>
  <c r="AO11" i="7" s="1"/>
  <c r="R11" i="7"/>
  <c r="AH11" i="7" s="1"/>
  <c r="AN11" i="7" s="1"/>
  <c r="S10" i="7"/>
  <c r="AI10" i="7" s="1"/>
  <c r="AO10" i="7" s="1"/>
  <c r="R10" i="7"/>
  <c r="AH10" i="7" s="1"/>
  <c r="AN10" i="7" s="1"/>
  <c r="S9" i="7"/>
  <c r="AI9" i="7" s="1"/>
  <c r="AO9" i="7" s="1"/>
  <c r="R9" i="7"/>
  <c r="AH9" i="7" s="1"/>
  <c r="AN9" i="7" s="1"/>
  <c r="S8" i="7"/>
  <c r="AI8" i="7" s="1"/>
  <c r="AO8" i="7" s="1"/>
  <c r="R8" i="7"/>
  <c r="AH8" i="7" s="1"/>
  <c r="AN8" i="7" s="1"/>
  <c r="S7" i="7"/>
  <c r="AI7" i="7" s="1"/>
  <c r="AO7" i="7" s="1"/>
  <c r="R7" i="7"/>
  <c r="AH7" i="7" s="1"/>
  <c r="AN7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S6" i="7"/>
  <c r="R6" i="7"/>
  <c r="AH6" i="7" s="1"/>
  <c r="U12" i="6"/>
  <c r="T12" i="6"/>
  <c r="U11" i="6"/>
  <c r="T11" i="6"/>
  <c r="U10" i="6"/>
  <c r="T10" i="6"/>
  <c r="U9" i="6"/>
  <c r="T9" i="6"/>
  <c r="U8" i="6"/>
  <c r="T8" i="6"/>
  <c r="U7" i="6"/>
  <c r="T7" i="6"/>
  <c r="U6" i="6"/>
  <c r="T6" i="6"/>
  <c r="N39" i="6"/>
  <c r="K39" i="6"/>
  <c r="H39" i="6"/>
  <c r="E39" i="6"/>
  <c r="B39" i="6"/>
  <c r="Q38" i="6"/>
  <c r="N38" i="6"/>
  <c r="K38" i="6"/>
  <c r="H38" i="6"/>
  <c r="E38" i="6"/>
  <c r="B38" i="6"/>
  <c r="B7" i="12" s="1"/>
  <c r="P37" i="6"/>
  <c r="P38" i="6" s="1"/>
  <c r="P7" i="12" s="1"/>
  <c r="O37" i="6"/>
  <c r="O38" i="6" s="1"/>
  <c r="O7" i="12" s="1"/>
  <c r="M37" i="6"/>
  <c r="M38" i="6" s="1"/>
  <c r="M7" i="12" s="1"/>
  <c r="L37" i="6"/>
  <c r="L38" i="6" s="1"/>
  <c r="L7" i="12" s="1"/>
  <c r="J37" i="6"/>
  <c r="I37" i="6"/>
  <c r="I38" i="6" s="1"/>
  <c r="I7" i="12" s="1"/>
  <c r="G37" i="6"/>
  <c r="F37" i="6"/>
  <c r="F38" i="6" s="1"/>
  <c r="F7" i="12" s="1"/>
  <c r="D37" i="6"/>
  <c r="D38" i="6" s="1"/>
  <c r="D7" i="12" s="1"/>
  <c r="C37" i="6"/>
  <c r="C38" i="6" s="1"/>
  <c r="C7" i="12" s="1"/>
  <c r="U36" i="6"/>
  <c r="T36" i="6"/>
  <c r="S36" i="6"/>
  <c r="R36" i="6"/>
  <c r="U35" i="6"/>
  <c r="T35" i="6"/>
  <c r="S35" i="6"/>
  <c r="R35" i="6"/>
  <c r="U34" i="6"/>
  <c r="T34" i="6"/>
  <c r="S34" i="6"/>
  <c r="R34" i="6"/>
  <c r="U33" i="6"/>
  <c r="T33" i="6"/>
  <c r="S33" i="6"/>
  <c r="AI33" i="6" s="1"/>
  <c r="AO33" i="6" s="1"/>
  <c r="R33" i="6"/>
  <c r="AH33" i="6" s="1"/>
  <c r="AN33" i="6" s="1"/>
  <c r="U32" i="6"/>
  <c r="T32" i="6"/>
  <c r="S32" i="6"/>
  <c r="AI32" i="6" s="1"/>
  <c r="AO32" i="6" s="1"/>
  <c r="R32" i="6"/>
  <c r="AH32" i="6" s="1"/>
  <c r="AN32" i="6" s="1"/>
  <c r="U31" i="6"/>
  <c r="T31" i="6"/>
  <c r="S31" i="6"/>
  <c r="AI31" i="6" s="1"/>
  <c r="AO31" i="6" s="1"/>
  <c r="R31" i="6"/>
  <c r="AH31" i="6" s="1"/>
  <c r="AN31" i="6" s="1"/>
  <c r="U30" i="6"/>
  <c r="T30" i="6"/>
  <c r="S30" i="6"/>
  <c r="AI30" i="6" s="1"/>
  <c r="AO30" i="6" s="1"/>
  <c r="R30" i="6"/>
  <c r="AH30" i="6" s="1"/>
  <c r="AN30" i="6" s="1"/>
  <c r="U29" i="6"/>
  <c r="T29" i="6"/>
  <c r="S29" i="6"/>
  <c r="AI29" i="6" s="1"/>
  <c r="AO29" i="6" s="1"/>
  <c r="R29" i="6"/>
  <c r="AH29" i="6" s="1"/>
  <c r="AN29" i="6" s="1"/>
  <c r="U28" i="6"/>
  <c r="T28" i="6"/>
  <c r="S28" i="6"/>
  <c r="AI28" i="6" s="1"/>
  <c r="AO28" i="6" s="1"/>
  <c r="R28" i="6"/>
  <c r="AH28" i="6" s="1"/>
  <c r="AN28" i="6" s="1"/>
  <c r="U27" i="6"/>
  <c r="T27" i="6"/>
  <c r="S27" i="6"/>
  <c r="AI27" i="6" s="1"/>
  <c r="AO27" i="6" s="1"/>
  <c r="R27" i="6"/>
  <c r="AH27" i="6" s="1"/>
  <c r="AN27" i="6" s="1"/>
  <c r="U26" i="6"/>
  <c r="T26" i="6"/>
  <c r="S26" i="6"/>
  <c r="AI26" i="6" s="1"/>
  <c r="AO26" i="6" s="1"/>
  <c r="R26" i="6"/>
  <c r="AH26" i="6" s="1"/>
  <c r="AN26" i="6" s="1"/>
  <c r="U25" i="6"/>
  <c r="T25" i="6"/>
  <c r="S25" i="6"/>
  <c r="AI25" i="6" s="1"/>
  <c r="AO25" i="6" s="1"/>
  <c r="R25" i="6"/>
  <c r="AH25" i="6" s="1"/>
  <c r="AN25" i="6" s="1"/>
  <c r="U24" i="6"/>
  <c r="T24" i="6"/>
  <c r="S24" i="6"/>
  <c r="AI24" i="6" s="1"/>
  <c r="AO24" i="6" s="1"/>
  <c r="R24" i="6"/>
  <c r="AH24" i="6" s="1"/>
  <c r="AN24" i="6" s="1"/>
  <c r="U23" i="6"/>
  <c r="T23" i="6"/>
  <c r="S23" i="6"/>
  <c r="AI23" i="6" s="1"/>
  <c r="AO23" i="6" s="1"/>
  <c r="R23" i="6"/>
  <c r="AH23" i="6" s="1"/>
  <c r="AN23" i="6" s="1"/>
  <c r="U22" i="6"/>
  <c r="T22" i="6"/>
  <c r="S22" i="6"/>
  <c r="AI22" i="6" s="1"/>
  <c r="AO22" i="6" s="1"/>
  <c r="R22" i="6"/>
  <c r="AH22" i="6" s="1"/>
  <c r="AN22" i="6" s="1"/>
  <c r="U21" i="6"/>
  <c r="T21" i="6"/>
  <c r="S21" i="6"/>
  <c r="AI21" i="6" s="1"/>
  <c r="AO21" i="6" s="1"/>
  <c r="R21" i="6"/>
  <c r="AH21" i="6" s="1"/>
  <c r="AN21" i="6" s="1"/>
  <c r="U20" i="6"/>
  <c r="T20" i="6"/>
  <c r="S20" i="6"/>
  <c r="AI20" i="6" s="1"/>
  <c r="AO20" i="6" s="1"/>
  <c r="R20" i="6"/>
  <c r="AH20" i="6" s="1"/>
  <c r="AN20" i="6" s="1"/>
  <c r="U19" i="6"/>
  <c r="T19" i="6"/>
  <c r="S19" i="6"/>
  <c r="AI19" i="6" s="1"/>
  <c r="AO19" i="6" s="1"/>
  <c r="R19" i="6"/>
  <c r="AH19" i="6" s="1"/>
  <c r="AN19" i="6" s="1"/>
  <c r="U18" i="6"/>
  <c r="T18" i="6"/>
  <c r="S18" i="6"/>
  <c r="AI18" i="6" s="1"/>
  <c r="AO18" i="6" s="1"/>
  <c r="R18" i="6"/>
  <c r="AH18" i="6" s="1"/>
  <c r="AN18" i="6" s="1"/>
  <c r="U17" i="6"/>
  <c r="T17" i="6"/>
  <c r="S17" i="6"/>
  <c r="AI17" i="6" s="1"/>
  <c r="AO17" i="6" s="1"/>
  <c r="R17" i="6"/>
  <c r="AH17" i="6" s="1"/>
  <c r="AN17" i="6" s="1"/>
  <c r="U16" i="6"/>
  <c r="T16" i="6"/>
  <c r="S16" i="6"/>
  <c r="AI16" i="6" s="1"/>
  <c r="AO16" i="6" s="1"/>
  <c r="R16" i="6"/>
  <c r="AH16" i="6" s="1"/>
  <c r="AN16" i="6" s="1"/>
  <c r="U15" i="6"/>
  <c r="T15" i="6"/>
  <c r="S15" i="6"/>
  <c r="AI15" i="6" s="1"/>
  <c r="AO15" i="6" s="1"/>
  <c r="R15" i="6"/>
  <c r="AH15" i="6" s="1"/>
  <c r="AN15" i="6" s="1"/>
  <c r="U14" i="6"/>
  <c r="T14" i="6"/>
  <c r="S14" i="6"/>
  <c r="AI14" i="6" s="1"/>
  <c r="AO14" i="6" s="1"/>
  <c r="R14" i="6"/>
  <c r="AH14" i="6" s="1"/>
  <c r="AN14" i="6" s="1"/>
  <c r="U13" i="6"/>
  <c r="T13" i="6"/>
  <c r="S13" i="6"/>
  <c r="AI13" i="6" s="1"/>
  <c r="AO13" i="6" s="1"/>
  <c r="R13" i="6"/>
  <c r="AH13" i="6" s="1"/>
  <c r="AN13" i="6" s="1"/>
  <c r="S12" i="6"/>
  <c r="AI12" i="6" s="1"/>
  <c r="AO12" i="6" s="1"/>
  <c r="R12" i="6"/>
  <c r="AH12" i="6" s="1"/>
  <c r="AN12" i="6" s="1"/>
  <c r="S11" i="6"/>
  <c r="AI11" i="6" s="1"/>
  <c r="AO11" i="6" s="1"/>
  <c r="R11" i="6"/>
  <c r="AH11" i="6" s="1"/>
  <c r="AN11" i="6" s="1"/>
  <c r="S10" i="6"/>
  <c r="AI10" i="6" s="1"/>
  <c r="AO10" i="6" s="1"/>
  <c r="R10" i="6"/>
  <c r="AH10" i="6" s="1"/>
  <c r="AN10" i="6" s="1"/>
  <c r="S9" i="6"/>
  <c r="AI9" i="6" s="1"/>
  <c r="AO9" i="6" s="1"/>
  <c r="R9" i="6"/>
  <c r="AH9" i="6" s="1"/>
  <c r="AN9" i="6" s="1"/>
  <c r="S8" i="6"/>
  <c r="AI8" i="6" s="1"/>
  <c r="AO8" i="6" s="1"/>
  <c r="R8" i="6"/>
  <c r="AH8" i="6" s="1"/>
  <c r="AN8" i="6" s="1"/>
  <c r="S7" i="6"/>
  <c r="AI7" i="6" s="1"/>
  <c r="AO7" i="6" s="1"/>
  <c r="R7" i="6"/>
  <c r="AH7" i="6" s="1"/>
  <c r="AN7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S6" i="6"/>
  <c r="AI6" i="6" s="1"/>
  <c r="R6" i="6"/>
  <c r="AH6" i="6" s="1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N39" i="5"/>
  <c r="K39" i="5"/>
  <c r="H39" i="5"/>
  <c r="E39" i="5"/>
  <c r="B39" i="5"/>
  <c r="Q38" i="5"/>
  <c r="Q6" i="12" s="1"/>
  <c r="N38" i="5"/>
  <c r="N6" i="12" s="1"/>
  <c r="K38" i="5"/>
  <c r="K6" i="12" s="1"/>
  <c r="H38" i="5"/>
  <c r="H6" i="12" s="1"/>
  <c r="B38" i="5"/>
  <c r="B6" i="12" s="1"/>
  <c r="E38" i="5"/>
  <c r="E6" i="12" s="1"/>
  <c r="S7" i="5"/>
  <c r="AI7" i="5" s="1"/>
  <c r="AO7" i="5" s="1"/>
  <c r="S8" i="5"/>
  <c r="AI8" i="5" s="1"/>
  <c r="AO8" i="5" s="1"/>
  <c r="S9" i="5"/>
  <c r="AI9" i="5" s="1"/>
  <c r="AO9" i="5" s="1"/>
  <c r="S10" i="5"/>
  <c r="AI10" i="5" s="1"/>
  <c r="AO10" i="5" s="1"/>
  <c r="S11" i="5"/>
  <c r="AI11" i="5" s="1"/>
  <c r="AO11" i="5" s="1"/>
  <c r="S12" i="5"/>
  <c r="AI12" i="5" s="1"/>
  <c r="AO12" i="5" s="1"/>
  <c r="S13" i="5"/>
  <c r="AI13" i="5" s="1"/>
  <c r="AO13" i="5" s="1"/>
  <c r="S14" i="5"/>
  <c r="AI14" i="5" s="1"/>
  <c r="AO14" i="5" s="1"/>
  <c r="S15" i="5"/>
  <c r="AI15" i="5" s="1"/>
  <c r="AO15" i="5" s="1"/>
  <c r="S16" i="5"/>
  <c r="AI16" i="5" s="1"/>
  <c r="AO16" i="5" s="1"/>
  <c r="S17" i="5"/>
  <c r="AI17" i="5" s="1"/>
  <c r="AO17" i="5" s="1"/>
  <c r="S18" i="5"/>
  <c r="AI18" i="5" s="1"/>
  <c r="AO18" i="5" s="1"/>
  <c r="S19" i="5"/>
  <c r="AI19" i="5" s="1"/>
  <c r="AO19" i="5" s="1"/>
  <c r="S20" i="5"/>
  <c r="AI20" i="5" s="1"/>
  <c r="AO20" i="5" s="1"/>
  <c r="S21" i="5"/>
  <c r="AI21" i="5" s="1"/>
  <c r="AO21" i="5" s="1"/>
  <c r="S22" i="5"/>
  <c r="AI22" i="5" s="1"/>
  <c r="AO22" i="5" s="1"/>
  <c r="S23" i="5"/>
  <c r="AI23" i="5" s="1"/>
  <c r="AO23" i="5" s="1"/>
  <c r="S24" i="5"/>
  <c r="AI24" i="5" s="1"/>
  <c r="AO24" i="5" s="1"/>
  <c r="S25" i="5"/>
  <c r="AI25" i="5" s="1"/>
  <c r="AO25" i="5" s="1"/>
  <c r="S26" i="5"/>
  <c r="AI26" i="5" s="1"/>
  <c r="AO26" i="5" s="1"/>
  <c r="S27" i="5"/>
  <c r="AI27" i="5" s="1"/>
  <c r="AO27" i="5" s="1"/>
  <c r="S28" i="5"/>
  <c r="AI28" i="5" s="1"/>
  <c r="AO28" i="5" s="1"/>
  <c r="S29" i="5"/>
  <c r="AI29" i="5" s="1"/>
  <c r="AO29" i="5" s="1"/>
  <c r="S30" i="5"/>
  <c r="AI30" i="5" s="1"/>
  <c r="AO30" i="5" s="1"/>
  <c r="S31" i="5"/>
  <c r="AI31" i="5" s="1"/>
  <c r="AO31" i="5" s="1"/>
  <c r="S32" i="5"/>
  <c r="AI32" i="5" s="1"/>
  <c r="AO32" i="5" s="1"/>
  <c r="S33" i="5"/>
  <c r="AI33" i="5" s="1"/>
  <c r="AO33" i="5" s="1"/>
  <c r="S34" i="5"/>
  <c r="AI34" i="5" s="1"/>
  <c r="AO34" i="5" s="1"/>
  <c r="S35" i="5"/>
  <c r="AI35" i="5" s="1"/>
  <c r="AO35" i="5" s="1"/>
  <c r="S36" i="5"/>
  <c r="AI36" i="5" s="1"/>
  <c r="AO36" i="5" s="1"/>
  <c r="S6" i="5"/>
  <c r="AI6" i="5" s="1"/>
  <c r="AO6" i="5" s="1"/>
  <c r="R36" i="5"/>
  <c r="AH36" i="5" s="1"/>
  <c r="AN36" i="5" s="1"/>
  <c r="R35" i="5"/>
  <c r="AH35" i="5" s="1"/>
  <c r="AN35" i="5" s="1"/>
  <c r="R34" i="5"/>
  <c r="AH34" i="5" s="1"/>
  <c r="AN34" i="5" s="1"/>
  <c r="R33" i="5"/>
  <c r="AH33" i="5" s="1"/>
  <c r="AN33" i="5" s="1"/>
  <c r="R32" i="5"/>
  <c r="AH32" i="5" s="1"/>
  <c r="AN32" i="5" s="1"/>
  <c r="R31" i="5"/>
  <c r="AH31" i="5" s="1"/>
  <c r="AN31" i="5" s="1"/>
  <c r="R30" i="5"/>
  <c r="AH30" i="5" s="1"/>
  <c r="AN30" i="5" s="1"/>
  <c r="R29" i="5"/>
  <c r="AH29" i="5" s="1"/>
  <c r="AN29" i="5" s="1"/>
  <c r="R28" i="5"/>
  <c r="AH28" i="5" s="1"/>
  <c r="AN28" i="5" s="1"/>
  <c r="R27" i="5"/>
  <c r="AH27" i="5" s="1"/>
  <c r="AN27" i="5" s="1"/>
  <c r="R26" i="5"/>
  <c r="AH26" i="5" s="1"/>
  <c r="AN26" i="5" s="1"/>
  <c r="R25" i="5"/>
  <c r="AH25" i="5" s="1"/>
  <c r="AN25" i="5" s="1"/>
  <c r="R24" i="5"/>
  <c r="AH24" i="5" s="1"/>
  <c r="AN24" i="5" s="1"/>
  <c r="R23" i="5"/>
  <c r="AH23" i="5" s="1"/>
  <c r="AN23" i="5" s="1"/>
  <c r="R22" i="5"/>
  <c r="AH22" i="5" s="1"/>
  <c r="AN22" i="5" s="1"/>
  <c r="R21" i="5"/>
  <c r="AH21" i="5" s="1"/>
  <c r="AN21" i="5" s="1"/>
  <c r="R20" i="5"/>
  <c r="AH20" i="5" s="1"/>
  <c r="AN20" i="5" s="1"/>
  <c r="R19" i="5"/>
  <c r="AH19" i="5" s="1"/>
  <c r="AN19" i="5" s="1"/>
  <c r="R18" i="5"/>
  <c r="AH18" i="5" s="1"/>
  <c r="AN18" i="5" s="1"/>
  <c r="R17" i="5"/>
  <c r="AH17" i="5" s="1"/>
  <c r="AN17" i="5" s="1"/>
  <c r="R16" i="5"/>
  <c r="AH16" i="5" s="1"/>
  <c r="AN16" i="5" s="1"/>
  <c r="R15" i="5"/>
  <c r="AH15" i="5" s="1"/>
  <c r="AN15" i="5" s="1"/>
  <c r="R14" i="5"/>
  <c r="AH14" i="5" s="1"/>
  <c r="AN14" i="5" s="1"/>
  <c r="R13" i="5"/>
  <c r="AH13" i="5" s="1"/>
  <c r="AN13" i="5" s="1"/>
  <c r="R12" i="5"/>
  <c r="AH12" i="5" s="1"/>
  <c r="AN12" i="5" s="1"/>
  <c r="R11" i="5"/>
  <c r="AH11" i="5" s="1"/>
  <c r="AN11" i="5" s="1"/>
  <c r="R10" i="5"/>
  <c r="AH10" i="5" s="1"/>
  <c r="AN10" i="5" s="1"/>
  <c r="R9" i="5"/>
  <c r="AH9" i="5" s="1"/>
  <c r="AN9" i="5" s="1"/>
  <c r="R8" i="5"/>
  <c r="AH8" i="5" s="1"/>
  <c r="AN8" i="5" s="1"/>
  <c r="R7" i="5"/>
  <c r="AH7" i="5" s="1"/>
  <c r="AN7" i="5" s="1"/>
  <c r="R6" i="5"/>
  <c r="AH6" i="5" s="1"/>
  <c r="AN6" i="5" s="1"/>
  <c r="P37" i="5"/>
  <c r="P38" i="5" s="1"/>
  <c r="P6" i="12" s="1"/>
  <c r="O37" i="5"/>
  <c r="M37" i="5"/>
  <c r="M38" i="5" s="1"/>
  <c r="M6" i="12" s="1"/>
  <c r="L37" i="5"/>
  <c r="L38" i="5" s="1"/>
  <c r="L6" i="12" s="1"/>
  <c r="J37" i="5"/>
  <c r="J38" i="5" s="1"/>
  <c r="J6" i="12" s="1"/>
  <c r="I37" i="5"/>
  <c r="I38" i="5" s="1"/>
  <c r="I6" i="12" s="1"/>
  <c r="G37" i="5"/>
  <c r="F37" i="5"/>
  <c r="D37" i="5"/>
  <c r="C3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S9" i="12" l="1"/>
  <c r="Z9" i="12" s="1"/>
  <c r="AA9" i="12" s="1"/>
  <c r="AI37" i="9"/>
  <c r="AO37" i="9" s="1"/>
  <c r="AO7" i="9"/>
  <c r="AH37" i="9"/>
  <c r="AN37" i="9" s="1"/>
  <c r="AN7" i="9"/>
  <c r="AH37" i="8"/>
  <c r="AN37" i="8" s="1"/>
  <c r="AN7" i="8"/>
  <c r="AO6" i="8"/>
  <c r="AI37" i="8"/>
  <c r="AO37" i="8" s="1"/>
  <c r="AH37" i="7"/>
  <c r="AN37" i="7" s="1"/>
  <c r="AN6" i="7"/>
  <c r="S37" i="7"/>
  <c r="S38" i="7" s="1"/>
  <c r="AI6" i="7"/>
  <c r="AH37" i="6"/>
  <c r="AN37" i="6" s="1"/>
  <c r="AN6" i="6"/>
  <c r="AO6" i="6"/>
  <c r="AI37" i="6"/>
  <c r="AO37" i="6" s="1"/>
  <c r="R7" i="12"/>
  <c r="Y7" i="12" s="1"/>
  <c r="AI37" i="5"/>
  <c r="AO37" i="5" s="1"/>
  <c r="AH37" i="5"/>
  <c r="AN37" i="5" s="1"/>
  <c r="R37" i="9"/>
  <c r="R38" i="9" s="1"/>
  <c r="S37" i="9"/>
  <c r="D39" i="9" s="1"/>
  <c r="D38" i="9"/>
  <c r="L38" i="9"/>
  <c r="L10" i="12" s="1"/>
  <c r="W11" i="12" s="1"/>
  <c r="P38" i="9"/>
  <c r="P10" i="12" s="1"/>
  <c r="S37" i="8"/>
  <c r="P39" i="8" s="1"/>
  <c r="R37" i="8"/>
  <c r="C39" i="8" s="1"/>
  <c r="C38" i="8"/>
  <c r="C9" i="12" s="1"/>
  <c r="O38" i="8"/>
  <c r="O9" i="12" s="1"/>
  <c r="R37" i="7"/>
  <c r="R38" i="7" s="1"/>
  <c r="P39" i="7"/>
  <c r="D39" i="7"/>
  <c r="F38" i="7"/>
  <c r="F8" i="12" s="1"/>
  <c r="V9" i="12" s="1"/>
  <c r="C38" i="7"/>
  <c r="C8" i="12" s="1"/>
  <c r="G38" i="7"/>
  <c r="G8" i="12" s="1"/>
  <c r="S8" i="12" s="1"/>
  <c r="Z8" i="12" s="1"/>
  <c r="AA8" i="12" s="1"/>
  <c r="O38" i="7"/>
  <c r="O8" i="12" s="1"/>
  <c r="W8" i="12" s="1"/>
  <c r="R37" i="6"/>
  <c r="C39" i="6" s="1"/>
  <c r="S37" i="6"/>
  <c r="D39" i="6" s="1"/>
  <c r="J38" i="6"/>
  <c r="J7" i="12" s="1"/>
  <c r="G38" i="6"/>
  <c r="G7" i="12" s="1"/>
  <c r="S37" i="5"/>
  <c r="S38" i="5" s="1"/>
  <c r="R37" i="5"/>
  <c r="R38" i="5" s="1"/>
  <c r="F38" i="5"/>
  <c r="F6" i="12" s="1"/>
  <c r="V7" i="12" s="1"/>
  <c r="C38" i="5"/>
  <c r="C6" i="12" s="1"/>
  <c r="G38" i="5"/>
  <c r="G6" i="12" s="1"/>
  <c r="D38" i="5"/>
  <c r="D6" i="12" s="1"/>
  <c r="O38" i="5"/>
  <c r="O6" i="12" s="1"/>
  <c r="W7" i="12" s="1"/>
  <c r="R10" i="12" l="1"/>
  <c r="Y10" i="12" s="1"/>
  <c r="D10" i="12"/>
  <c r="S10" i="12" s="1"/>
  <c r="Z10" i="12" s="1"/>
  <c r="AA10" i="12" s="1"/>
  <c r="W10" i="12"/>
  <c r="S7" i="12"/>
  <c r="Z7" i="12" s="1"/>
  <c r="AA7" i="12" s="1"/>
  <c r="I39" i="7"/>
  <c r="L39" i="7"/>
  <c r="G39" i="7"/>
  <c r="R9" i="12"/>
  <c r="Y9" i="12" s="1"/>
  <c r="M39" i="7"/>
  <c r="R8" i="12"/>
  <c r="Y8" i="12" s="1"/>
  <c r="C39" i="7"/>
  <c r="J39" i="7"/>
  <c r="AO6" i="7"/>
  <c r="AI37" i="7"/>
  <c r="AO37" i="7" s="1"/>
  <c r="W9" i="12"/>
  <c r="O39" i="7"/>
  <c r="F39" i="7"/>
  <c r="V8" i="12"/>
  <c r="L39" i="6"/>
  <c r="I39" i="6"/>
  <c r="F39" i="6"/>
  <c r="R38" i="6"/>
  <c r="I39" i="5"/>
  <c r="L39" i="5"/>
  <c r="S6" i="12"/>
  <c r="Z6" i="12" s="1"/>
  <c r="R6" i="12"/>
  <c r="Y6" i="12" s="1"/>
  <c r="O39" i="5"/>
  <c r="F39" i="5"/>
  <c r="I39" i="9"/>
  <c r="C39" i="9"/>
  <c r="O39" i="9"/>
  <c r="G39" i="8"/>
  <c r="S38" i="8"/>
  <c r="F39" i="9"/>
  <c r="L39" i="9"/>
  <c r="J39" i="9"/>
  <c r="S38" i="9"/>
  <c r="G39" i="9"/>
  <c r="M39" i="9"/>
  <c r="P39" i="9"/>
  <c r="M39" i="8"/>
  <c r="D39" i="8"/>
  <c r="J39" i="8"/>
  <c r="I39" i="8"/>
  <c r="F39" i="8"/>
  <c r="L39" i="8"/>
  <c r="O39" i="8"/>
  <c r="R38" i="8"/>
  <c r="G39" i="6"/>
  <c r="M39" i="6"/>
  <c r="P39" i="6"/>
  <c r="S38" i="6"/>
  <c r="O39" i="6"/>
  <c r="J39" i="6"/>
  <c r="J39" i="5"/>
  <c r="G39" i="5"/>
  <c r="C39" i="5"/>
  <c r="M39" i="5"/>
  <c r="P39" i="5"/>
  <c r="D39" i="5"/>
</calcChain>
</file>

<file path=xl/sharedStrings.xml><?xml version="1.0" encoding="utf-8"?>
<sst xmlns="http://schemas.openxmlformats.org/spreadsheetml/2006/main" count="431" uniqueCount="52">
  <si>
    <t>FECHA</t>
  </si>
  <si>
    <t>MES</t>
  </si>
  <si>
    <t>USUARIOS
TOTALES</t>
  </si>
  <si>
    <t>USUARIOS
NEGACIONES</t>
  </si>
  <si>
    <t>KBS
NEGACIONES</t>
  </si>
  <si>
    <t>COSTO
NEGACIONES</t>
  </si>
  <si>
    <t>USUARIOS
FREE</t>
  </si>
  <si>
    <t>KBS
FREE</t>
  </si>
  <si>
    <t>COSTO
FREE</t>
  </si>
  <si>
    <t>USUARIOS
COBRO</t>
  </si>
  <si>
    <t>KBS
COBRO</t>
  </si>
  <si>
    <t>COSTO
COBRO</t>
  </si>
  <si>
    <t>USUARIOS
BBR</t>
  </si>
  <si>
    <t>KBS
BBR</t>
  </si>
  <si>
    <t>COSTO
BBR</t>
  </si>
  <si>
    <t>USUARIOS
SOCIALES</t>
  </si>
  <si>
    <t>KBS
SOCIALES</t>
  </si>
  <si>
    <t>COSTO
SOCIALES</t>
  </si>
  <si>
    <t>KBS
TOTALES</t>
  </si>
  <si>
    <t>COSTO
TOTAL</t>
  </si>
  <si>
    <t>TOTAL KBS</t>
  </si>
  <si>
    <t>TOTAL MBS</t>
  </si>
  <si>
    <t>PORCENTAJES</t>
  </si>
  <si>
    <t>%
FREE</t>
  </si>
  <si>
    <t>%
COBRO</t>
  </si>
  <si>
    <t>ENERO</t>
  </si>
  <si>
    <t>FEBRERO</t>
  </si>
  <si>
    <t>MARZO</t>
  </si>
  <si>
    <t>ABRIL</t>
  </si>
  <si>
    <t>MBS
NEGACIONES</t>
  </si>
  <si>
    <t>MBS
FREE</t>
  </si>
  <si>
    <t>MBS
COBRO</t>
  </si>
  <si>
    <t>MBS
BBR</t>
  </si>
  <si>
    <t>MBS
SOCIALES</t>
  </si>
  <si>
    <t>MBS
TOTALES</t>
  </si>
  <si>
    <t>MBS
TAP</t>
  </si>
  <si>
    <t>COSTO
TAP</t>
  </si>
  <si>
    <t>MAYO</t>
  </si>
  <si>
    <t>USUARIOS
GGSN</t>
  </si>
  <si>
    <t>COSTO
GGSN</t>
  </si>
  <si>
    <t>USUARIOS
TAP</t>
  </si>
  <si>
    <t>MBS
GGSN</t>
  </si>
  <si>
    <t>DIF USUARIOS</t>
  </si>
  <si>
    <t>DIF MBS</t>
  </si>
  <si>
    <t>DIF COSTOS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</si>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</sst>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64" fontId="0" fillId="0" borderId="0" xfId="1" applyNumberFormat="1" applyFont="1"/>
    <xf numFmtId="44" fontId="0" fillId="0" borderId="0" xfId="2" applyFont="1"/>
    <xf numFmtId="165" fontId="4" fillId="0" borderId="2" xfId="0" applyNumberFormat="1" applyFont="1" applyBorder="1" applyAlignment="1">
      <alignment horizontal="left"/>
    </xf>
    <xf numFmtId="165" fontId="4" fillId="0" borderId="3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3" fillId="3" borderId="6" xfId="1" applyNumberFormat="1" applyFont="1" applyFill="1" applyBorder="1" applyAlignment="1">
      <alignment horizontal="center" vertical="center" wrapText="1"/>
    </xf>
    <xf numFmtId="164" fontId="3" fillId="3" borderId="4" xfId="1" applyNumberFormat="1" applyFont="1" applyFill="1" applyBorder="1" applyAlignment="1">
      <alignment horizontal="center" vertical="center" wrapText="1"/>
    </xf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44" fontId="3" fillId="3" borderId="4" xfId="2" applyFont="1" applyFill="1" applyBorder="1" applyAlignment="1">
      <alignment horizontal="center" vertical="center" wrapText="1"/>
    </xf>
    <xf numFmtId="44" fontId="0" fillId="0" borderId="0" xfId="2" applyFont="1" applyBorder="1"/>
    <xf numFmtId="44" fontId="0" fillId="0" borderId="10" xfId="2" applyFont="1" applyBorder="1"/>
    <xf numFmtId="44" fontId="0" fillId="0" borderId="8" xfId="2" applyFont="1" applyBorder="1"/>
    <xf numFmtId="44" fontId="0" fillId="0" borderId="11" xfId="2" applyFont="1" applyBorder="1"/>
    <xf numFmtId="164" fontId="0" fillId="0" borderId="0" xfId="0" applyNumberFormat="1"/>
    <xf numFmtId="164" fontId="0" fillId="0" borderId="0" xfId="0" applyNumberFormat="1" applyBorder="1"/>
    <xf numFmtId="44" fontId="0" fillId="0" borderId="8" xfId="0" applyNumberFormat="1" applyBorder="1"/>
    <xf numFmtId="164" fontId="0" fillId="0" borderId="10" xfId="0" applyNumberFormat="1" applyBorder="1"/>
    <xf numFmtId="44" fontId="0" fillId="0" borderId="11" xfId="0" applyNumberFormat="1" applyBorder="1"/>
    <xf numFmtId="164" fontId="2" fillId="4" borderId="6" xfId="1" applyNumberFormat="1" applyFont="1" applyFill="1" applyBorder="1" applyAlignment="1">
      <alignment horizontal="center" vertical="center" wrapText="1"/>
    </xf>
    <xf numFmtId="164" fontId="2" fillId="4" borderId="4" xfId="1" applyNumberFormat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0" fontId="0" fillId="0" borderId="9" xfId="3" applyNumberFormat="1" applyFont="1" applyBorder="1"/>
    <xf numFmtId="165" fontId="4" fillId="7" borderId="2" xfId="0" applyNumberFormat="1" applyFont="1" applyFill="1" applyBorder="1" applyAlignment="1">
      <alignment horizontal="left"/>
    </xf>
    <xf numFmtId="164" fontId="0" fillId="7" borderId="7" xfId="1" applyNumberFormat="1" applyFont="1" applyFill="1" applyBorder="1"/>
    <xf numFmtId="164" fontId="0" fillId="7" borderId="0" xfId="1" applyNumberFormat="1" applyFont="1" applyFill="1" applyBorder="1"/>
    <xf numFmtId="44" fontId="0" fillId="7" borderId="0" xfId="2" applyFont="1" applyFill="1" applyBorder="1"/>
    <xf numFmtId="44" fontId="0" fillId="7" borderId="8" xfId="2" applyFont="1" applyFill="1" applyBorder="1"/>
    <xf numFmtId="164" fontId="0" fillId="7" borderId="0" xfId="0" applyNumberFormat="1" applyFill="1" applyBorder="1"/>
    <xf numFmtId="44" fontId="0" fillId="7" borderId="8" xfId="0" applyNumberFormat="1" applyFill="1" applyBorder="1"/>
    <xf numFmtId="10" fontId="0" fillId="7" borderId="9" xfId="3" applyNumberFormat="1" applyFont="1" applyFill="1" applyBorder="1"/>
    <xf numFmtId="0" fontId="3" fillId="6" borderId="1" xfId="0" applyFont="1" applyFill="1" applyBorder="1"/>
    <xf numFmtId="164" fontId="3" fillId="6" borderId="6" xfId="1" applyNumberFormat="1" applyFont="1" applyFill="1" applyBorder="1"/>
    <xf numFmtId="164" fontId="3" fillId="6" borderId="4" xfId="1" applyNumberFormat="1" applyFont="1" applyFill="1" applyBorder="1"/>
    <xf numFmtId="44" fontId="3" fillId="6" borderId="4" xfId="2" applyFont="1" applyFill="1" applyBorder="1"/>
    <xf numFmtId="0" fontId="3" fillId="6" borderId="4" xfId="0" applyFont="1" applyFill="1" applyBorder="1"/>
    <xf numFmtId="44" fontId="3" fillId="6" borderId="5" xfId="2" applyFont="1" applyFill="1" applyBorder="1"/>
    <xf numFmtId="0" fontId="3" fillId="5" borderId="1" xfId="0" applyFont="1" applyFill="1" applyBorder="1"/>
    <xf numFmtId="164" fontId="3" fillId="5" borderId="6" xfId="1" applyNumberFormat="1" applyFont="1" applyFill="1" applyBorder="1"/>
    <xf numFmtId="43" fontId="3" fillId="5" borderId="4" xfId="1" applyNumberFormat="1" applyFont="1" applyFill="1" applyBorder="1"/>
    <xf numFmtId="44" fontId="3" fillId="5" borderId="4" xfId="2" applyFont="1" applyFill="1" applyBorder="1"/>
    <xf numFmtId="164" fontId="3" fillId="5" borderId="4" xfId="1" applyNumberFormat="1" applyFont="1" applyFill="1" applyBorder="1"/>
    <xf numFmtId="44" fontId="3" fillId="5" borderId="5" xfId="2" applyFont="1" applyFill="1" applyBorder="1"/>
    <xf numFmtId="0" fontId="3" fillId="7" borderId="3" xfId="0" applyFont="1" applyFill="1" applyBorder="1"/>
    <xf numFmtId="10" fontId="3" fillId="7" borderId="9" xfId="3" applyNumberFormat="1" applyFont="1" applyFill="1" applyBorder="1"/>
    <xf numFmtId="10" fontId="3" fillId="7" borderId="10" xfId="3" applyNumberFormat="1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164" fontId="2" fillId="8" borderId="5" xfId="1" applyNumberFormat="1" applyFont="1" applyFill="1" applyBorder="1" applyAlignment="1">
      <alignment horizontal="center" vertical="center" wrapText="1"/>
    </xf>
    <xf numFmtId="43" fontId="0" fillId="0" borderId="0" xfId="0" applyNumberFormat="1"/>
    <xf numFmtId="164" fontId="2" fillId="8" borderId="6" xfId="1" applyNumberFormat="1" applyFont="1" applyFill="1" applyBorder="1" applyAlignment="1">
      <alignment horizontal="center" vertical="center" wrapText="1"/>
    </xf>
    <xf numFmtId="10" fontId="0" fillId="0" borderId="7" xfId="3" applyNumberFormat="1" applyFont="1" applyBorder="1"/>
    <xf numFmtId="10" fontId="0" fillId="0" borderId="8" xfId="3" applyNumberFormat="1" applyFont="1" applyBorder="1"/>
    <xf numFmtId="10" fontId="0" fillId="0" borderId="11" xfId="3" applyNumberFormat="1" applyFont="1" applyBorder="1"/>
    <xf numFmtId="10" fontId="0" fillId="7" borderId="7" xfId="3" applyNumberFormat="1" applyFont="1" applyFill="1" applyBorder="1"/>
    <xf numFmtId="10" fontId="0" fillId="7" borderId="8" xfId="3" applyNumberFormat="1" applyFont="1" applyFill="1" applyBorder="1"/>
    <xf numFmtId="165" fontId="4" fillId="0" borderId="2" xfId="0" applyNumberFormat="1" applyFont="1" applyFill="1" applyBorder="1" applyAlignment="1">
      <alignment horizontal="left"/>
    </xf>
    <xf numFmtId="164" fontId="0" fillId="0" borderId="7" xfId="1" applyNumberFormat="1" applyFont="1" applyFill="1" applyBorder="1"/>
    <xf numFmtId="164" fontId="0" fillId="0" borderId="0" xfId="1" applyNumberFormat="1" applyFont="1" applyFill="1" applyBorder="1"/>
    <xf numFmtId="44" fontId="0" fillId="0" borderId="0" xfId="2" applyFont="1" applyFill="1" applyBorder="1"/>
    <xf numFmtId="44" fontId="0" fillId="0" borderId="8" xfId="2" applyFont="1" applyFill="1" applyBorder="1"/>
    <xf numFmtId="164" fontId="0" fillId="0" borderId="0" xfId="0" applyNumberFormat="1" applyFill="1" applyBorder="1"/>
    <xf numFmtId="44" fontId="0" fillId="0" borderId="8" xfId="0" applyNumberFormat="1" applyFill="1" applyBorder="1"/>
    <xf numFmtId="10" fontId="0" fillId="0" borderId="7" xfId="3" applyNumberFormat="1" applyFont="1" applyFill="1" applyBorder="1"/>
    <xf numFmtId="10" fontId="0" fillId="0" borderId="8" xfId="3" applyNumberFormat="1" applyFont="1" applyFill="1" applyBorder="1"/>
    <xf numFmtId="165" fontId="4" fillId="0" borderId="3" xfId="0" applyNumberFormat="1" applyFont="1" applyFill="1" applyBorder="1" applyAlignment="1">
      <alignment horizontal="left"/>
    </xf>
    <xf numFmtId="164" fontId="0" fillId="0" borderId="9" xfId="1" applyNumberFormat="1" applyFont="1" applyFill="1" applyBorder="1"/>
    <xf numFmtId="164" fontId="0" fillId="0" borderId="10" xfId="1" applyNumberFormat="1" applyFont="1" applyFill="1" applyBorder="1"/>
    <xf numFmtId="44" fontId="0" fillId="0" borderId="10" xfId="2" applyFont="1" applyFill="1" applyBorder="1"/>
    <xf numFmtId="44" fontId="0" fillId="0" borderId="11" xfId="2" applyFont="1" applyFill="1" applyBorder="1"/>
    <xf numFmtId="164" fontId="0" fillId="0" borderId="10" xfId="0" applyNumberFormat="1" applyFill="1" applyBorder="1"/>
    <xf numFmtId="44" fontId="0" fillId="0" borderId="11" xfId="0" applyNumberFormat="1" applyFill="1" applyBorder="1"/>
    <xf numFmtId="10" fontId="0" fillId="0" borderId="9" xfId="3" applyNumberFormat="1" applyFont="1" applyFill="1" applyBorder="1"/>
    <xf numFmtId="10" fontId="0" fillId="0" borderId="11" xfId="3" applyNumberFormat="1" applyFont="1" applyFill="1" applyBorder="1"/>
    <xf numFmtId="165" fontId="4" fillId="7" borderId="3" xfId="0" applyNumberFormat="1" applyFont="1" applyFill="1" applyBorder="1" applyAlignment="1">
      <alignment horizontal="left"/>
    </xf>
    <xf numFmtId="164" fontId="0" fillId="7" borderId="9" xfId="1" applyNumberFormat="1" applyFont="1" applyFill="1" applyBorder="1"/>
    <xf numFmtId="164" fontId="0" fillId="7" borderId="10" xfId="1" applyNumberFormat="1" applyFont="1" applyFill="1" applyBorder="1"/>
    <xf numFmtId="44" fontId="0" fillId="7" borderId="10" xfId="2" applyFont="1" applyFill="1" applyBorder="1"/>
    <xf numFmtId="44" fontId="0" fillId="7" borderId="11" xfId="2" applyFont="1" applyFill="1" applyBorder="1"/>
    <xf numFmtId="164" fontId="0" fillId="7" borderId="10" xfId="0" applyNumberFormat="1" applyFill="1" applyBorder="1"/>
    <xf numFmtId="44" fontId="0" fillId="7" borderId="11" xfId="0" applyNumberFormat="1" applyFill="1" applyBorder="1"/>
    <xf numFmtId="10" fontId="0" fillId="7" borderId="11" xfId="3" applyNumberFormat="1" applyFont="1" applyFill="1" applyBorder="1"/>
    <xf numFmtId="44" fontId="0" fillId="0" borderId="0" xfId="0" applyNumberFormat="1" applyFill="1" applyBorder="1"/>
    <xf numFmtId="164" fontId="2" fillId="9" borderId="4" xfId="1" applyNumberFormat="1" applyFont="1" applyFill="1" applyBorder="1" applyAlignment="1">
      <alignment horizontal="center" vertical="center" wrapText="1"/>
    </xf>
    <xf numFmtId="0" fontId="0" fillId="0" borderId="0" xfId="0"/>
    <xf numFmtId="43" fontId="0" fillId="0" borderId="0" xfId="0" applyNumberFormat="1"/>
    <xf numFmtId="164" fontId="2" fillId="9" borderId="6" xfId="1" applyNumberFormat="1" applyFont="1" applyFill="1" applyBorder="1" applyAlignment="1">
      <alignment horizontal="center" vertical="center" wrapText="1"/>
    </xf>
    <xf numFmtId="164" fontId="2" fillId="9" borderId="5" xfId="1" applyNumberFormat="1" applyFont="1" applyFill="1" applyBorder="1" applyAlignment="1">
      <alignment horizontal="center" vertical="center" wrapText="1"/>
    </xf>
    <xf numFmtId="9" fontId="0" fillId="0" borderId="7" xfId="3" applyFont="1" applyBorder="1"/>
    <xf numFmtId="9" fontId="0" fillId="0" borderId="0" xfId="3" applyFont="1" applyBorder="1"/>
    <xf numFmtId="9" fontId="0" fillId="0" borderId="8" xfId="3" applyFont="1" applyBorder="1"/>
    <xf numFmtId="9" fontId="0" fillId="0" borderId="9" xfId="3" applyFont="1" applyBorder="1"/>
    <xf numFmtId="9" fontId="0" fillId="0" borderId="10" xfId="3" applyFont="1" applyBorder="1"/>
    <xf numFmtId="9" fontId="0" fillId="0" borderId="11" xfId="3" applyFont="1" applyBorder="1"/>
    <xf numFmtId="9" fontId="0" fillId="7" borderId="7" xfId="3" applyFont="1" applyFill="1" applyBorder="1"/>
    <xf numFmtId="9" fontId="0" fillId="7" borderId="0" xfId="3" applyFont="1" applyFill="1" applyBorder="1"/>
    <xf numFmtId="9" fontId="0" fillId="7" borderId="8" xfId="3" applyFont="1" applyFill="1" applyBorder="1"/>
    <xf numFmtId="9" fontId="2" fillId="8" borderId="6" xfId="3" applyFont="1" applyFill="1" applyBorder="1"/>
    <xf numFmtId="9" fontId="2" fillId="8" borderId="4" xfId="3" applyFont="1" applyFill="1" applyBorder="1"/>
    <xf numFmtId="9" fontId="2" fillId="8" borderId="5" xfId="3" applyFont="1" applyFill="1" applyBorder="1"/>
    <xf numFmtId="164" fontId="2" fillId="8" borderId="12" xfId="1" applyNumberFormat="1" applyFont="1" applyFill="1" applyBorder="1" applyAlignment="1">
      <alignment horizontal="center" vertical="center" wrapText="1"/>
    </xf>
    <xf numFmtId="164" fontId="2" fillId="8" borderId="13" xfId="1" applyNumberFormat="1" applyFont="1" applyFill="1" applyBorder="1" applyAlignment="1">
      <alignment horizontal="center" vertical="center" wrapText="1"/>
    </xf>
    <xf numFmtId="164" fontId="2" fillId="8" borderId="14" xfId="1" applyNumberFormat="1" applyFont="1" applyFill="1" applyBorder="1" applyAlignment="1">
      <alignment horizontal="center" vertical="center" wrapText="1"/>
    </xf>
    <xf numFmtId="9" fontId="0" fillId="0" borderId="7" xfId="3" applyFont="1" applyFill="1" applyBorder="1"/>
    <xf numFmtId="9" fontId="0" fillId="0" borderId="0" xfId="3" applyFont="1" applyFill="1" applyBorder="1"/>
    <xf numFmtId="9" fontId="0" fillId="0" borderId="8" xfId="3" applyFont="1" applyFill="1" applyBorder="1"/>
    <xf numFmtId="9" fontId="0" fillId="0" borderId="9" xfId="3" applyFont="1" applyFill="1" applyBorder="1"/>
    <xf numFmtId="9" fontId="0" fillId="0" borderId="10" xfId="3" applyFont="1" applyFill="1" applyBorder="1"/>
    <xf numFmtId="9" fontId="0" fillId="0" borderId="11" xfId="3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17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ENERO!$F$5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ENERO!$F$6:$F$36</c:f>
              <c:numCache>
                <c:formatCode>_-* #,##0_-;\-* #,##0_-;_-* "-"??_-;_-@_-</c:formatCode>
                <c:ptCount val="31"/>
                <c:pt idx="0">
                  <c:v>207912</c:v>
                </c:pt>
                <c:pt idx="1">
                  <c:v>168350</c:v>
                </c:pt>
                <c:pt idx="2">
                  <c:v>189986</c:v>
                </c:pt>
                <c:pt idx="3">
                  <c:v>147020</c:v>
                </c:pt>
                <c:pt idx="4">
                  <c:v>89553</c:v>
                </c:pt>
                <c:pt idx="5">
                  <c:v>110733</c:v>
                </c:pt>
                <c:pt idx="6">
                  <c:v>74698</c:v>
                </c:pt>
                <c:pt idx="7">
                  <c:v>26493</c:v>
                </c:pt>
                <c:pt idx="8">
                  <c:v>33058</c:v>
                </c:pt>
                <c:pt idx="9">
                  <c:v>25776</c:v>
                </c:pt>
                <c:pt idx="10">
                  <c:v>26628</c:v>
                </c:pt>
                <c:pt idx="11">
                  <c:v>32493</c:v>
                </c:pt>
                <c:pt idx="12">
                  <c:v>29508</c:v>
                </c:pt>
                <c:pt idx="13">
                  <c:v>25649</c:v>
                </c:pt>
                <c:pt idx="14">
                  <c:v>21217</c:v>
                </c:pt>
                <c:pt idx="15">
                  <c:v>23100</c:v>
                </c:pt>
                <c:pt idx="16">
                  <c:v>39682</c:v>
                </c:pt>
                <c:pt idx="17">
                  <c:v>23383</c:v>
                </c:pt>
                <c:pt idx="18">
                  <c:v>21500</c:v>
                </c:pt>
                <c:pt idx="19">
                  <c:v>31614</c:v>
                </c:pt>
                <c:pt idx="20">
                  <c:v>33367</c:v>
                </c:pt>
                <c:pt idx="21">
                  <c:v>36503</c:v>
                </c:pt>
                <c:pt idx="22">
                  <c:v>51156</c:v>
                </c:pt>
                <c:pt idx="23">
                  <c:v>31092</c:v>
                </c:pt>
                <c:pt idx="24">
                  <c:v>25355</c:v>
                </c:pt>
                <c:pt idx="25">
                  <c:v>35044</c:v>
                </c:pt>
                <c:pt idx="26">
                  <c:v>28722</c:v>
                </c:pt>
                <c:pt idx="27">
                  <c:v>38596</c:v>
                </c:pt>
                <c:pt idx="28">
                  <c:v>25677</c:v>
                </c:pt>
                <c:pt idx="29">
                  <c:v>34698</c:v>
                </c:pt>
                <c:pt idx="30">
                  <c:v>40991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ENERO!$I$5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ENERO!$I$6:$I$36</c:f>
              <c:numCache>
                <c:formatCode>_-* #,##0_-;\-* #,##0_-;_-* "-"??_-;_-@_-</c:formatCode>
                <c:ptCount val="31"/>
                <c:pt idx="0">
                  <c:v>929185</c:v>
                </c:pt>
                <c:pt idx="1">
                  <c:v>1237911</c:v>
                </c:pt>
                <c:pt idx="2">
                  <c:v>667957</c:v>
                </c:pt>
                <c:pt idx="3">
                  <c:v>514224</c:v>
                </c:pt>
                <c:pt idx="4">
                  <c:v>847259</c:v>
                </c:pt>
                <c:pt idx="5">
                  <c:v>717769</c:v>
                </c:pt>
                <c:pt idx="6">
                  <c:v>333956</c:v>
                </c:pt>
                <c:pt idx="7">
                  <c:v>236519</c:v>
                </c:pt>
                <c:pt idx="8">
                  <c:v>118613</c:v>
                </c:pt>
                <c:pt idx="9">
                  <c:v>105427</c:v>
                </c:pt>
                <c:pt idx="10">
                  <c:v>44850</c:v>
                </c:pt>
                <c:pt idx="11">
                  <c:v>66449</c:v>
                </c:pt>
                <c:pt idx="12">
                  <c:v>70433</c:v>
                </c:pt>
                <c:pt idx="13">
                  <c:v>165963</c:v>
                </c:pt>
                <c:pt idx="14">
                  <c:v>223776</c:v>
                </c:pt>
                <c:pt idx="15">
                  <c:v>331869</c:v>
                </c:pt>
                <c:pt idx="16">
                  <c:v>640133</c:v>
                </c:pt>
                <c:pt idx="17">
                  <c:v>233259</c:v>
                </c:pt>
                <c:pt idx="18">
                  <c:v>95034</c:v>
                </c:pt>
                <c:pt idx="19">
                  <c:v>329646</c:v>
                </c:pt>
                <c:pt idx="20">
                  <c:v>610509</c:v>
                </c:pt>
                <c:pt idx="21">
                  <c:v>161695</c:v>
                </c:pt>
                <c:pt idx="22">
                  <c:v>151833</c:v>
                </c:pt>
                <c:pt idx="23">
                  <c:v>100825</c:v>
                </c:pt>
                <c:pt idx="24">
                  <c:v>53988</c:v>
                </c:pt>
                <c:pt idx="25">
                  <c:v>1943773</c:v>
                </c:pt>
                <c:pt idx="26">
                  <c:v>40434</c:v>
                </c:pt>
                <c:pt idx="27">
                  <c:v>114959</c:v>
                </c:pt>
                <c:pt idx="28">
                  <c:v>36915</c:v>
                </c:pt>
                <c:pt idx="29">
                  <c:v>123933</c:v>
                </c:pt>
                <c:pt idx="30">
                  <c:v>96542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ENERO!$L$5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ENERO!$L$6:$L$36</c:f>
              <c:numCache>
                <c:formatCode>_-* #,##0_-;\-* #,##0_-;_-* "-"??_-;_-@_-</c:formatCode>
                <c:ptCount val="31"/>
                <c:pt idx="0">
                  <c:v>140159</c:v>
                </c:pt>
                <c:pt idx="1">
                  <c:v>76525</c:v>
                </c:pt>
                <c:pt idx="2">
                  <c:v>139527</c:v>
                </c:pt>
                <c:pt idx="3">
                  <c:v>78530</c:v>
                </c:pt>
                <c:pt idx="4">
                  <c:v>46435</c:v>
                </c:pt>
                <c:pt idx="5">
                  <c:v>42064</c:v>
                </c:pt>
                <c:pt idx="6">
                  <c:v>27431</c:v>
                </c:pt>
                <c:pt idx="7">
                  <c:v>54738</c:v>
                </c:pt>
                <c:pt idx="8">
                  <c:v>34044</c:v>
                </c:pt>
                <c:pt idx="9">
                  <c:v>36243</c:v>
                </c:pt>
                <c:pt idx="10">
                  <c:v>10379</c:v>
                </c:pt>
                <c:pt idx="11">
                  <c:v>7603</c:v>
                </c:pt>
                <c:pt idx="12">
                  <c:v>8829</c:v>
                </c:pt>
                <c:pt idx="13">
                  <c:v>9997</c:v>
                </c:pt>
                <c:pt idx="14">
                  <c:v>20897</c:v>
                </c:pt>
                <c:pt idx="15">
                  <c:v>34669</c:v>
                </c:pt>
                <c:pt idx="16">
                  <c:v>46731</c:v>
                </c:pt>
                <c:pt idx="17">
                  <c:v>42791</c:v>
                </c:pt>
                <c:pt idx="18">
                  <c:v>18168</c:v>
                </c:pt>
                <c:pt idx="19">
                  <c:v>23713</c:v>
                </c:pt>
                <c:pt idx="20">
                  <c:v>22052</c:v>
                </c:pt>
                <c:pt idx="21">
                  <c:v>22481</c:v>
                </c:pt>
                <c:pt idx="22">
                  <c:v>20954</c:v>
                </c:pt>
                <c:pt idx="23">
                  <c:v>28159</c:v>
                </c:pt>
                <c:pt idx="24">
                  <c:v>28334</c:v>
                </c:pt>
                <c:pt idx="25">
                  <c:v>197460</c:v>
                </c:pt>
                <c:pt idx="26">
                  <c:v>71970</c:v>
                </c:pt>
                <c:pt idx="27">
                  <c:v>53111</c:v>
                </c:pt>
                <c:pt idx="28">
                  <c:v>70448</c:v>
                </c:pt>
                <c:pt idx="29">
                  <c:v>35481</c:v>
                </c:pt>
                <c:pt idx="30">
                  <c:v>67431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ENERO!$O$5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ENERO!$O$6:$O$36</c:f>
              <c:numCache>
                <c:formatCode>_-* #,##0_-;\-* #,##0_-;_-* "-"??_-;_-@_-</c:formatCode>
                <c:ptCount val="31"/>
                <c:pt idx="21">
                  <c:v>204</c:v>
                </c:pt>
                <c:pt idx="22">
                  <c:v>1322</c:v>
                </c:pt>
                <c:pt idx="23">
                  <c:v>1472</c:v>
                </c:pt>
                <c:pt idx="25">
                  <c:v>183615</c:v>
                </c:pt>
                <c:pt idx="26">
                  <c:v>1768</c:v>
                </c:pt>
                <c:pt idx="27">
                  <c:v>753</c:v>
                </c:pt>
                <c:pt idx="28">
                  <c:v>422</c:v>
                </c:pt>
                <c:pt idx="29">
                  <c:v>958</c:v>
                </c:pt>
                <c:pt idx="30">
                  <c:v>9749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66464"/>
        <c:axId val="192352768"/>
      </c:lineChart>
      <c:dateAx>
        <c:axId val="149566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2352768"/>
        <c:crosses val="autoZero"/>
        <c:auto val="1"/>
        <c:lblOffset val="100"/>
        <c:baseTimeUnit val="days"/>
      </c:dateAx>
      <c:valAx>
        <c:axId val="192352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664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ABRIL!$F$5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ABRIL!$F$6:$F$36</c:f>
              <c:numCache>
                <c:formatCode>_-* #,##0_-;\-* #,##0_-;_-* "-"??_-;_-@_-</c:formatCode>
                <c:ptCount val="31"/>
                <c:pt idx="0">
                  <c:v>953304</c:v>
                </c:pt>
                <c:pt idx="1">
                  <c:v>1021724</c:v>
                </c:pt>
                <c:pt idx="2">
                  <c:v>1078650</c:v>
                </c:pt>
                <c:pt idx="3">
                  <c:v>1076639</c:v>
                </c:pt>
                <c:pt idx="4">
                  <c:v>926912</c:v>
                </c:pt>
                <c:pt idx="5">
                  <c:v>748223</c:v>
                </c:pt>
                <c:pt idx="6">
                  <c:v>987439</c:v>
                </c:pt>
                <c:pt idx="7">
                  <c:v>1050618</c:v>
                </c:pt>
                <c:pt idx="8">
                  <c:v>1128652</c:v>
                </c:pt>
                <c:pt idx="9">
                  <c:v>1152594</c:v>
                </c:pt>
                <c:pt idx="10">
                  <c:v>1365968</c:v>
                </c:pt>
                <c:pt idx="11">
                  <c:v>1134714</c:v>
                </c:pt>
                <c:pt idx="12">
                  <c:v>1137094</c:v>
                </c:pt>
                <c:pt idx="13">
                  <c:v>1382082</c:v>
                </c:pt>
                <c:pt idx="14">
                  <c:v>1356862</c:v>
                </c:pt>
                <c:pt idx="15">
                  <c:v>1454385</c:v>
                </c:pt>
                <c:pt idx="16">
                  <c:v>1690239</c:v>
                </c:pt>
                <c:pt idx="17">
                  <c:v>1780107</c:v>
                </c:pt>
                <c:pt idx="18">
                  <c:v>1617732</c:v>
                </c:pt>
                <c:pt idx="19">
                  <c:v>1253792</c:v>
                </c:pt>
                <c:pt idx="20">
                  <c:v>1337640</c:v>
                </c:pt>
                <c:pt idx="21">
                  <c:v>1417031</c:v>
                </c:pt>
                <c:pt idx="22">
                  <c:v>1450051</c:v>
                </c:pt>
                <c:pt idx="23">
                  <c:v>1535232</c:v>
                </c:pt>
                <c:pt idx="24">
                  <c:v>1462709</c:v>
                </c:pt>
                <c:pt idx="25">
                  <c:v>1349292</c:v>
                </c:pt>
                <c:pt idx="26">
                  <c:v>1053628</c:v>
                </c:pt>
                <c:pt idx="27">
                  <c:v>981371</c:v>
                </c:pt>
                <c:pt idx="28">
                  <c:v>974762</c:v>
                </c:pt>
                <c:pt idx="29">
                  <c:v>990757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ABRIL!$I$5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ABRIL!$I$6:$I$36</c:f>
              <c:numCache>
                <c:formatCode>_-* #,##0_-;\-* #,##0_-;_-* "-"??_-;_-@_-</c:formatCode>
                <c:ptCount val="31"/>
                <c:pt idx="0">
                  <c:v>93791</c:v>
                </c:pt>
                <c:pt idx="1">
                  <c:v>144805</c:v>
                </c:pt>
                <c:pt idx="2">
                  <c:v>151438</c:v>
                </c:pt>
                <c:pt idx="3">
                  <c:v>504865</c:v>
                </c:pt>
                <c:pt idx="4">
                  <c:v>122767</c:v>
                </c:pt>
                <c:pt idx="5">
                  <c:v>233805</c:v>
                </c:pt>
                <c:pt idx="6">
                  <c:v>326643</c:v>
                </c:pt>
                <c:pt idx="7">
                  <c:v>248168</c:v>
                </c:pt>
                <c:pt idx="8">
                  <c:v>229746</c:v>
                </c:pt>
                <c:pt idx="9">
                  <c:v>249156</c:v>
                </c:pt>
                <c:pt idx="10">
                  <c:v>1078772</c:v>
                </c:pt>
                <c:pt idx="11">
                  <c:v>601069</c:v>
                </c:pt>
                <c:pt idx="12">
                  <c:v>819134</c:v>
                </c:pt>
                <c:pt idx="13">
                  <c:v>599197</c:v>
                </c:pt>
                <c:pt idx="14">
                  <c:v>662583</c:v>
                </c:pt>
                <c:pt idx="15">
                  <c:v>792179</c:v>
                </c:pt>
                <c:pt idx="16">
                  <c:v>736194</c:v>
                </c:pt>
                <c:pt idx="17">
                  <c:v>839090</c:v>
                </c:pt>
                <c:pt idx="18">
                  <c:v>960969</c:v>
                </c:pt>
                <c:pt idx="19">
                  <c:v>740277</c:v>
                </c:pt>
                <c:pt idx="20">
                  <c:v>946642</c:v>
                </c:pt>
                <c:pt idx="21">
                  <c:v>1006690</c:v>
                </c:pt>
                <c:pt idx="22">
                  <c:v>915076</c:v>
                </c:pt>
                <c:pt idx="23">
                  <c:v>743320</c:v>
                </c:pt>
                <c:pt idx="24">
                  <c:v>1032501</c:v>
                </c:pt>
                <c:pt idx="25">
                  <c:v>2516562</c:v>
                </c:pt>
                <c:pt idx="26">
                  <c:v>1082057</c:v>
                </c:pt>
                <c:pt idx="27">
                  <c:v>504488</c:v>
                </c:pt>
                <c:pt idx="28">
                  <c:v>1468258</c:v>
                </c:pt>
                <c:pt idx="29">
                  <c:v>671671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ABRIL!$L$5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ABRIL!$L$6:$L$36</c:f>
              <c:numCache>
                <c:formatCode>_-* #,##0_-;\-* #,##0_-;_-* "-"??_-;_-@_-</c:formatCode>
                <c:ptCount val="31"/>
                <c:pt idx="0">
                  <c:v>26870</c:v>
                </c:pt>
                <c:pt idx="1">
                  <c:v>32648</c:v>
                </c:pt>
                <c:pt idx="2">
                  <c:v>30255</c:v>
                </c:pt>
                <c:pt idx="3">
                  <c:v>64102</c:v>
                </c:pt>
                <c:pt idx="4">
                  <c:v>37138</c:v>
                </c:pt>
                <c:pt idx="5">
                  <c:v>27825</c:v>
                </c:pt>
                <c:pt idx="6">
                  <c:v>35228</c:v>
                </c:pt>
                <c:pt idx="7">
                  <c:v>33238</c:v>
                </c:pt>
                <c:pt idx="8">
                  <c:v>63636</c:v>
                </c:pt>
                <c:pt idx="9">
                  <c:v>44123</c:v>
                </c:pt>
                <c:pt idx="10">
                  <c:v>36753</c:v>
                </c:pt>
                <c:pt idx="11">
                  <c:v>108633</c:v>
                </c:pt>
                <c:pt idx="12">
                  <c:v>111476</c:v>
                </c:pt>
                <c:pt idx="13">
                  <c:v>87331</c:v>
                </c:pt>
                <c:pt idx="14">
                  <c:v>110812</c:v>
                </c:pt>
                <c:pt idx="15">
                  <c:v>140408</c:v>
                </c:pt>
                <c:pt idx="16">
                  <c:v>191239</c:v>
                </c:pt>
                <c:pt idx="17">
                  <c:v>154711</c:v>
                </c:pt>
                <c:pt idx="18">
                  <c:v>133457</c:v>
                </c:pt>
                <c:pt idx="19">
                  <c:v>96593</c:v>
                </c:pt>
                <c:pt idx="20">
                  <c:v>102973</c:v>
                </c:pt>
                <c:pt idx="21">
                  <c:v>131705</c:v>
                </c:pt>
                <c:pt idx="22">
                  <c:v>95750</c:v>
                </c:pt>
                <c:pt idx="23">
                  <c:v>114572</c:v>
                </c:pt>
                <c:pt idx="24">
                  <c:v>83595</c:v>
                </c:pt>
                <c:pt idx="25">
                  <c:v>142247</c:v>
                </c:pt>
                <c:pt idx="26">
                  <c:v>148992</c:v>
                </c:pt>
                <c:pt idx="27">
                  <c:v>163748</c:v>
                </c:pt>
                <c:pt idx="28">
                  <c:v>186231</c:v>
                </c:pt>
                <c:pt idx="29">
                  <c:v>187831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ABRIL!$O$5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ABRIL!$O$6:$O$36</c:f>
              <c:numCache>
                <c:formatCode>_-* #,##0_-;\-* #,##0_-;_-* "-"??_-;_-@_-</c:formatCode>
                <c:ptCount val="31"/>
                <c:pt idx="0">
                  <c:v>8</c:v>
                </c:pt>
                <c:pt idx="1">
                  <c:v>173</c:v>
                </c:pt>
                <c:pt idx="2">
                  <c:v>3486</c:v>
                </c:pt>
                <c:pt idx="3">
                  <c:v>4686</c:v>
                </c:pt>
                <c:pt idx="5">
                  <c:v>6578</c:v>
                </c:pt>
                <c:pt idx="6">
                  <c:v>20983</c:v>
                </c:pt>
                <c:pt idx="7">
                  <c:v>6318</c:v>
                </c:pt>
                <c:pt idx="8">
                  <c:v>7111</c:v>
                </c:pt>
                <c:pt idx="9">
                  <c:v>3625</c:v>
                </c:pt>
                <c:pt idx="10">
                  <c:v>265381</c:v>
                </c:pt>
                <c:pt idx="11">
                  <c:v>302121</c:v>
                </c:pt>
                <c:pt idx="12">
                  <c:v>235059</c:v>
                </c:pt>
                <c:pt idx="13">
                  <c:v>269676</c:v>
                </c:pt>
                <c:pt idx="14">
                  <c:v>408449</c:v>
                </c:pt>
                <c:pt idx="15">
                  <c:v>373947</c:v>
                </c:pt>
                <c:pt idx="16">
                  <c:v>386586</c:v>
                </c:pt>
                <c:pt idx="17">
                  <c:v>540637</c:v>
                </c:pt>
                <c:pt idx="18">
                  <c:v>277483</c:v>
                </c:pt>
                <c:pt idx="19">
                  <c:v>470221</c:v>
                </c:pt>
                <c:pt idx="20">
                  <c:v>625908</c:v>
                </c:pt>
                <c:pt idx="21">
                  <c:v>387690</c:v>
                </c:pt>
                <c:pt idx="22">
                  <c:v>448390</c:v>
                </c:pt>
                <c:pt idx="23">
                  <c:v>465345</c:v>
                </c:pt>
                <c:pt idx="24">
                  <c:v>456445</c:v>
                </c:pt>
                <c:pt idx="25">
                  <c:v>1198853</c:v>
                </c:pt>
                <c:pt idx="26">
                  <c:v>632780</c:v>
                </c:pt>
                <c:pt idx="27">
                  <c:v>300969</c:v>
                </c:pt>
                <c:pt idx="28">
                  <c:v>296135</c:v>
                </c:pt>
                <c:pt idx="29">
                  <c:v>238905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096"/>
        <c:axId val="340258176"/>
      </c:lineChart>
      <c:dateAx>
        <c:axId val="2488360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58176"/>
        <c:crosses val="autoZero"/>
        <c:auto val="1"/>
        <c:lblOffset val="100"/>
        <c:baseTimeUnit val="days"/>
      </c:dateAx>
      <c:valAx>
        <c:axId val="3402581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6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ABRIL!$A$38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(ABRIL!$F$38,ABRIL!$I$38,ABRIL!$L$38,ABRIL!$O$38)</c:f>
              <c:numCache>
                <c:formatCode>_(* #,##0.00_);_(* \(#,##0.00\);_(* "-"??_);_(@_)</c:formatCode>
                <c:ptCount val="4"/>
                <c:pt idx="0">
                  <c:v>35986.5263671875</c:v>
                </c:pt>
                <c:pt idx="1">
                  <c:v>20529.2119140625</c:v>
                </c:pt>
                <c:pt idx="2">
                  <c:v>2855.5859375</c:v>
                </c:pt>
                <c:pt idx="3">
                  <c:v>8431.58984375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ABRIL!$AH$5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ABRIL!$AH$6:$AH$36</c:f>
              <c:numCache>
                <c:formatCode>_-* #,##0_-;\-* #,##0_-;_-* "-"??_-;_-@_-</c:formatCode>
                <c:ptCount val="31"/>
                <c:pt idx="0">
                  <c:v>1048.8017578125</c:v>
                </c:pt>
                <c:pt idx="1">
                  <c:v>1171.240234375</c:v>
                </c:pt>
                <c:pt idx="2">
                  <c:v>1234.2080078125</c:v>
                </c:pt>
                <c:pt idx="3">
                  <c:v>1611.61328125</c:v>
                </c:pt>
                <c:pt idx="4">
                  <c:v>1061.3447265625</c:v>
                </c:pt>
                <c:pt idx="5">
                  <c:v>992.6083984375</c:v>
                </c:pt>
                <c:pt idx="6">
                  <c:v>1338.1767578125</c:v>
                </c:pt>
                <c:pt idx="7">
                  <c:v>1306.974609375</c:v>
                </c:pt>
                <c:pt idx="8">
                  <c:v>1395.6494140625</c:v>
                </c:pt>
                <c:pt idx="9">
                  <c:v>1415.525390625</c:v>
                </c:pt>
                <c:pt idx="10">
                  <c:v>2682.494140625</c:v>
                </c:pt>
                <c:pt idx="11">
                  <c:v>2096.2275390625</c:v>
                </c:pt>
                <c:pt idx="12">
                  <c:v>2248.7919921875</c:v>
                </c:pt>
                <c:pt idx="13">
                  <c:v>2283.482421875</c:v>
                </c:pt>
                <c:pt idx="14">
                  <c:v>2479.205078125</c:v>
                </c:pt>
                <c:pt idx="15">
                  <c:v>2696.2099609375</c:v>
                </c:pt>
                <c:pt idx="16">
                  <c:v>2933.845703125</c:v>
                </c:pt>
                <c:pt idx="17">
                  <c:v>3236.8603515625</c:v>
                </c:pt>
                <c:pt idx="18">
                  <c:v>2919.5712890625</c:v>
                </c:pt>
                <c:pt idx="19">
                  <c:v>2500.8623046875</c:v>
                </c:pt>
                <c:pt idx="20">
                  <c:v>2942.5419921875</c:v>
                </c:pt>
                <c:pt idx="21">
                  <c:v>2874.13671875</c:v>
                </c:pt>
                <c:pt idx="22">
                  <c:v>2841.0810546875</c:v>
                </c:pt>
                <c:pt idx="23">
                  <c:v>2791.4736328125</c:v>
                </c:pt>
                <c:pt idx="24">
                  <c:v>2964.111328125</c:v>
                </c:pt>
                <c:pt idx="25">
                  <c:v>5084.916015625</c:v>
                </c:pt>
                <c:pt idx="26">
                  <c:v>2849.0791015625</c:v>
                </c:pt>
                <c:pt idx="27">
                  <c:v>1904.859375</c:v>
                </c:pt>
                <c:pt idx="28">
                  <c:v>2856.822265625</c:v>
                </c:pt>
                <c:pt idx="29">
                  <c:v>2040.19921875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ABRIL!$AK$5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ABRIL!$AK$6:$AK$36</c:f>
              <c:numCache>
                <c:formatCode>_-* #,##0_-;\-* #,##0_-;_-* "-"??_-;_-@_-</c:formatCode>
                <c:ptCount val="31"/>
                <c:pt idx="0">
                  <c:v>2741.8701171875</c:v>
                </c:pt>
                <c:pt idx="1">
                  <c:v>3145.328125</c:v>
                </c:pt>
                <c:pt idx="2">
                  <c:v>3283.978515625</c:v>
                </c:pt>
                <c:pt idx="3">
                  <c:v>3705.427734375</c:v>
                </c:pt>
                <c:pt idx="4">
                  <c:v>2917.2734375</c:v>
                </c:pt>
                <c:pt idx="5">
                  <c:v>2729.30859375</c:v>
                </c:pt>
                <c:pt idx="6">
                  <c:v>3341.134765625</c:v>
                </c:pt>
                <c:pt idx="7">
                  <c:v>3189.00390625</c:v>
                </c:pt>
                <c:pt idx="8">
                  <c:v>3495.1865234375</c:v>
                </c:pt>
                <c:pt idx="9">
                  <c:v>3656.75</c:v>
                </c:pt>
                <c:pt idx="10">
                  <c:v>5883.560546875</c:v>
                </c:pt>
                <c:pt idx="11">
                  <c:v>4237.0634765625</c:v>
                </c:pt>
                <c:pt idx="12">
                  <c:v>4518.341796875</c:v>
                </c:pt>
                <c:pt idx="13">
                  <c:v>5235.5498046875</c:v>
                </c:pt>
                <c:pt idx="14">
                  <c:v>5045.9111328125</c:v>
                </c:pt>
                <c:pt idx="15">
                  <c:v>5396.953125</c:v>
                </c:pt>
                <c:pt idx="16">
                  <c:v>6261.0400390625</c:v>
                </c:pt>
                <c:pt idx="17">
                  <c:v>7001.9482421875</c:v>
                </c:pt>
                <c:pt idx="18">
                  <c:v>6163.939453125</c:v>
                </c:pt>
                <c:pt idx="19">
                  <c:v>4988.7548828125</c:v>
                </c:pt>
                <c:pt idx="20">
                  <c:v>5366.1572265625</c:v>
                </c:pt>
                <c:pt idx="21">
                  <c:v>5313.419921875</c:v>
                </c:pt>
                <c:pt idx="22">
                  <c:v>5194.494140625</c:v>
                </c:pt>
                <c:pt idx="23">
                  <c:v>5935.056640625</c:v>
                </c:pt>
                <c:pt idx="24">
                  <c:v>5519.62890625</c:v>
                </c:pt>
                <c:pt idx="25">
                  <c:v>7894.7880859375</c:v>
                </c:pt>
                <c:pt idx="26">
                  <c:v>4473.267578125</c:v>
                </c:pt>
                <c:pt idx="27">
                  <c:v>3510.94921875</c:v>
                </c:pt>
                <c:pt idx="28">
                  <c:v>4665.755859375</c:v>
                </c:pt>
                <c:pt idx="29">
                  <c:v>3707.1318359375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8144"/>
        <c:axId val="340262208"/>
      </c:lineChart>
      <c:dateAx>
        <c:axId val="248838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62208"/>
        <c:crosses val="autoZero"/>
        <c:auto val="1"/>
        <c:lblOffset val="100"/>
        <c:baseTimeUnit val="days"/>
      </c:dateAx>
      <c:valAx>
        <c:axId val="3402622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MAYO!$F$5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MAYO!$F$6:$F$36</c:f>
              <c:numCache>
                <c:formatCode>_-* #,##0_-;\-* #,##0_-;_-* "-"??_-;_-@_-</c:formatCode>
                <c:ptCount val="31"/>
                <c:pt idx="0">
                  <c:v>1236241</c:v>
                </c:pt>
                <c:pt idx="1">
                  <c:v>1214424</c:v>
                </c:pt>
                <c:pt idx="2">
                  <c:v>1080554</c:v>
                </c:pt>
                <c:pt idx="3">
                  <c:v>954508</c:v>
                </c:pt>
                <c:pt idx="4">
                  <c:v>993671</c:v>
                </c:pt>
                <c:pt idx="5">
                  <c:v>1081692</c:v>
                </c:pt>
                <c:pt idx="6">
                  <c:v>1079197</c:v>
                </c:pt>
                <c:pt idx="7">
                  <c:v>1088259</c:v>
                </c:pt>
                <c:pt idx="8">
                  <c:v>1149974</c:v>
                </c:pt>
                <c:pt idx="9">
                  <c:v>992788</c:v>
                </c:pt>
                <c:pt idx="10">
                  <c:v>953466</c:v>
                </c:pt>
                <c:pt idx="11">
                  <c:v>966574</c:v>
                </c:pt>
                <c:pt idx="12">
                  <c:v>1119588</c:v>
                </c:pt>
                <c:pt idx="13">
                  <c:v>866659</c:v>
                </c:pt>
                <c:pt idx="14">
                  <c:v>1310644</c:v>
                </c:pt>
                <c:pt idx="15">
                  <c:v>1310423</c:v>
                </c:pt>
                <c:pt idx="16">
                  <c:v>1142881</c:v>
                </c:pt>
                <c:pt idx="17">
                  <c:v>1034434</c:v>
                </c:pt>
                <c:pt idx="18">
                  <c:v>1247763</c:v>
                </c:pt>
                <c:pt idx="19">
                  <c:v>1168714</c:v>
                </c:pt>
                <c:pt idx="20">
                  <c:v>1248192</c:v>
                </c:pt>
                <c:pt idx="21">
                  <c:v>1179903</c:v>
                </c:pt>
                <c:pt idx="22">
                  <c:v>1285012</c:v>
                </c:pt>
                <c:pt idx="23">
                  <c:v>1101222</c:v>
                </c:pt>
                <c:pt idx="24">
                  <c:v>697489</c:v>
                </c:pt>
                <c:pt idx="25">
                  <c:v>888510</c:v>
                </c:pt>
                <c:pt idx="26">
                  <c:v>1075698</c:v>
                </c:pt>
                <c:pt idx="27">
                  <c:v>1173856</c:v>
                </c:pt>
                <c:pt idx="28">
                  <c:v>1237798</c:v>
                </c:pt>
                <c:pt idx="29">
                  <c:v>1117852</c:v>
                </c:pt>
                <c:pt idx="30">
                  <c:v>1024387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MAYO!$I$5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MAYO!$I$6:$I$36</c:f>
              <c:numCache>
                <c:formatCode>_-* #,##0_-;\-* #,##0_-;_-* "-"??_-;_-@_-</c:formatCode>
                <c:ptCount val="31"/>
                <c:pt idx="0">
                  <c:v>832425</c:v>
                </c:pt>
                <c:pt idx="1">
                  <c:v>1871740</c:v>
                </c:pt>
                <c:pt idx="2">
                  <c:v>1056525</c:v>
                </c:pt>
                <c:pt idx="3">
                  <c:v>1956543</c:v>
                </c:pt>
                <c:pt idx="4">
                  <c:v>1399903</c:v>
                </c:pt>
                <c:pt idx="5">
                  <c:v>1000903</c:v>
                </c:pt>
                <c:pt idx="6">
                  <c:v>1731735</c:v>
                </c:pt>
                <c:pt idx="7">
                  <c:v>1256480</c:v>
                </c:pt>
                <c:pt idx="8">
                  <c:v>1088664</c:v>
                </c:pt>
                <c:pt idx="9">
                  <c:v>617176</c:v>
                </c:pt>
                <c:pt idx="10">
                  <c:v>1266662</c:v>
                </c:pt>
                <c:pt idx="11">
                  <c:v>1364135</c:v>
                </c:pt>
                <c:pt idx="12">
                  <c:v>1403148</c:v>
                </c:pt>
                <c:pt idx="13">
                  <c:v>2739076</c:v>
                </c:pt>
                <c:pt idx="14">
                  <c:v>704026</c:v>
                </c:pt>
                <c:pt idx="15">
                  <c:v>846421</c:v>
                </c:pt>
                <c:pt idx="16">
                  <c:v>1599603</c:v>
                </c:pt>
                <c:pt idx="17">
                  <c:v>1805267</c:v>
                </c:pt>
                <c:pt idx="18">
                  <c:v>1976663</c:v>
                </c:pt>
                <c:pt idx="19">
                  <c:v>2600131</c:v>
                </c:pt>
                <c:pt idx="20">
                  <c:v>4031211</c:v>
                </c:pt>
                <c:pt idx="21">
                  <c:v>2846299</c:v>
                </c:pt>
                <c:pt idx="22">
                  <c:v>2815265</c:v>
                </c:pt>
                <c:pt idx="23">
                  <c:v>2776595</c:v>
                </c:pt>
                <c:pt idx="24">
                  <c:v>4110309</c:v>
                </c:pt>
                <c:pt idx="25">
                  <c:v>1135512</c:v>
                </c:pt>
                <c:pt idx="26">
                  <c:v>1766402</c:v>
                </c:pt>
                <c:pt idx="27">
                  <c:v>1618343</c:v>
                </c:pt>
                <c:pt idx="28">
                  <c:v>2323133</c:v>
                </c:pt>
                <c:pt idx="29">
                  <c:v>3076267</c:v>
                </c:pt>
                <c:pt idx="30">
                  <c:v>2388053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MAYO!$L$5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MAYO!$L$6:$L$36</c:f>
              <c:numCache>
                <c:formatCode>_-* #,##0_-;\-* #,##0_-;_-* "-"??_-;_-@_-</c:formatCode>
                <c:ptCount val="31"/>
                <c:pt idx="0">
                  <c:v>166383</c:v>
                </c:pt>
                <c:pt idx="1">
                  <c:v>242932</c:v>
                </c:pt>
                <c:pt idx="2">
                  <c:v>194308</c:v>
                </c:pt>
                <c:pt idx="3">
                  <c:v>184572</c:v>
                </c:pt>
                <c:pt idx="4">
                  <c:v>261858</c:v>
                </c:pt>
                <c:pt idx="5">
                  <c:v>228705</c:v>
                </c:pt>
                <c:pt idx="6">
                  <c:v>167720</c:v>
                </c:pt>
                <c:pt idx="7">
                  <c:v>424147</c:v>
                </c:pt>
                <c:pt idx="8">
                  <c:v>359815</c:v>
                </c:pt>
                <c:pt idx="9">
                  <c:v>95945</c:v>
                </c:pt>
                <c:pt idx="10">
                  <c:v>82620</c:v>
                </c:pt>
                <c:pt idx="11">
                  <c:v>143734</c:v>
                </c:pt>
                <c:pt idx="12">
                  <c:v>177912</c:v>
                </c:pt>
                <c:pt idx="13">
                  <c:v>281380</c:v>
                </c:pt>
                <c:pt idx="14">
                  <c:v>271298</c:v>
                </c:pt>
                <c:pt idx="15">
                  <c:v>159924</c:v>
                </c:pt>
                <c:pt idx="16">
                  <c:v>181417</c:v>
                </c:pt>
                <c:pt idx="17">
                  <c:v>117263</c:v>
                </c:pt>
                <c:pt idx="18">
                  <c:v>199455</c:v>
                </c:pt>
                <c:pt idx="19">
                  <c:v>104356</c:v>
                </c:pt>
                <c:pt idx="20">
                  <c:v>214039</c:v>
                </c:pt>
                <c:pt idx="21">
                  <c:v>189930</c:v>
                </c:pt>
                <c:pt idx="22">
                  <c:v>223485</c:v>
                </c:pt>
                <c:pt idx="23">
                  <c:v>245600</c:v>
                </c:pt>
                <c:pt idx="24">
                  <c:v>719711</c:v>
                </c:pt>
                <c:pt idx="25">
                  <c:v>627180</c:v>
                </c:pt>
                <c:pt idx="26">
                  <c:v>395444</c:v>
                </c:pt>
                <c:pt idx="27">
                  <c:v>276754</c:v>
                </c:pt>
                <c:pt idx="28">
                  <c:v>191450</c:v>
                </c:pt>
                <c:pt idx="29">
                  <c:v>427995</c:v>
                </c:pt>
                <c:pt idx="30">
                  <c:v>209859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MAYO!$O$5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MAYO!$O$6:$O$36</c:f>
              <c:numCache>
                <c:formatCode>_-* #,##0_-;\-* #,##0_-;_-* "-"??_-;_-@_-</c:formatCode>
                <c:ptCount val="31"/>
                <c:pt idx="0">
                  <c:v>251251</c:v>
                </c:pt>
                <c:pt idx="1">
                  <c:v>461892</c:v>
                </c:pt>
                <c:pt idx="2">
                  <c:v>543962</c:v>
                </c:pt>
                <c:pt idx="3">
                  <c:v>612508</c:v>
                </c:pt>
                <c:pt idx="4">
                  <c:v>382510</c:v>
                </c:pt>
                <c:pt idx="5">
                  <c:v>427378</c:v>
                </c:pt>
                <c:pt idx="6">
                  <c:v>1536804</c:v>
                </c:pt>
                <c:pt idx="7">
                  <c:v>577910</c:v>
                </c:pt>
                <c:pt idx="8">
                  <c:v>616092</c:v>
                </c:pt>
                <c:pt idx="9">
                  <c:v>541575</c:v>
                </c:pt>
                <c:pt idx="10">
                  <c:v>532931</c:v>
                </c:pt>
                <c:pt idx="11">
                  <c:v>576285</c:v>
                </c:pt>
                <c:pt idx="12">
                  <c:v>410160</c:v>
                </c:pt>
                <c:pt idx="13">
                  <c:v>832582</c:v>
                </c:pt>
                <c:pt idx="14">
                  <c:v>412634</c:v>
                </c:pt>
                <c:pt idx="15">
                  <c:v>569936</c:v>
                </c:pt>
                <c:pt idx="16">
                  <c:v>354714</c:v>
                </c:pt>
                <c:pt idx="17">
                  <c:v>1057121</c:v>
                </c:pt>
                <c:pt idx="18">
                  <c:v>534096</c:v>
                </c:pt>
                <c:pt idx="19">
                  <c:v>595112</c:v>
                </c:pt>
                <c:pt idx="20">
                  <c:v>490549</c:v>
                </c:pt>
                <c:pt idx="21">
                  <c:v>565615</c:v>
                </c:pt>
                <c:pt idx="22">
                  <c:v>847706</c:v>
                </c:pt>
                <c:pt idx="23">
                  <c:v>580634</c:v>
                </c:pt>
                <c:pt idx="24">
                  <c:v>1184756</c:v>
                </c:pt>
                <c:pt idx="25">
                  <c:v>1147351</c:v>
                </c:pt>
                <c:pt idx="26">
                  <c:v>1056169</c:v>
                </c:pt>
                <c:pt idx="27">
                  <c:v>571417</c:v>
                </c:pt>
                <c:pt idx="28">
                  <c:v>850108</c:v>
                </c:pt>
                <c:pt idx="29">
                  <c:v>786429</c:v>
                </c:pt>
                <c:pt idx="30">
                  <c:v>761737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9168"/>
        <c:axId val="340849152"/>
      </c:lineChart>
      <c:dateAx>
        <c:axId val="248839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849152"/>
        <c:crosses val="autoZero"/>
        <c:auto val="1"/>
        <c:lblOffset val="100"/>
        <c:baseTimeUnit val="days"/>
      </c:dateAx>
      <c:valAx>
        <c:axId val="340849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91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MAYO!$A$38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(MAYO!$F$38,MAYO!$I$38,MAYO!$L$38,MAYO!$O$38)</c:f>
              <c:numCache>
                <c:formatCode>_(* #,##0.00_);_(* \(#,##0.00\);_(* "-"??_);_(@_)</c:formatCode>
                <c:ptCount val="4"/>
                <c:pt idx="0">
                  <c:v>33224.9736328125</c:v>
                </c:pt>
                <c:pt idx="1">
                  <c:v>56645.1318359375</c:v>
                </c:pt>
                <c:pt idx="2">
                  <c:v>7585.1474609375</c:v>
                </c:pt>
                <c:pt idx="3">
                  <c:v>20185.47265625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MAYO!$AH$6:$AH$36</c:f>
              <c:numCache>
                <c:formatCode>_-* #,##0_-;\-* #,##0_-;_-* "-"??_-;_-@_-</c:formatCode>
                <c:ptCount val="31"/>
                <c:pt idx="0">
                  <c:v>2428.02734375</c:v>
                </c:pt>
                <c:pt idx="1">
                  <c:v>3702.13671875</c:v>
                </c:pt>
                <c:pt idx="2">
                  <c:v>2807.9580078125</c:v>
                </c:pt>
                <c:pt idx="3">
                  <c:v>3621.2216796875</c:v>
                </c:pt>
                <c:pt idx="4">
                  <c:v>2966.740234375</c:v>
                </c:pt>
                <c:pt idx="5">
                  <c:v>2674.490234375</c:v>
                </c:pt>
                <c:pt idx="6">
                  <c:v>4409.625</c:v>
                </c:pt>
                <c:pt idx="7">
                  <c:v>3268.35546875</c:v>
                </c:pt>
                <c:pt idx="8">
                  <c:v>3139.2041015625</c:v>
                </c:pt>
                <c:pt idx="9">
                  <c:v>2194.80859375</c:v>
                </c:pt>
                <c:pt idx="10">
                  <c:v>2769.2177734375</c:v>
                </c:pt>
                <c:pt idx="11">
                  <c:v>2979.2265625</c:v>
                </c:pt>
                <c:pt idx="12">
                  <c:v>3037.8984375</c:v>
                </c:pt>
                <c:pt idx="13">
                  <c:v>4609.0791015625</c:v>
                </c:pt>
                <c:pt idx="14">
                  <c:v>2635.353515625</c:v>
                </c:pt>
                <c:pt idx="15">
                  <c:v>2819.046875</c:v>
                </c:pt>
                <c:pt idx="16">
                  <c:v>3201.7724609375</c:v>
                </c:pt>
                <c:pt idx="17">
                  <c:v>3920.0048828125</c:v>
                </c:pt>
                <c:pt idx="18">
                  <c:v>3865.2119140625</c:v>
                </c:pt>
                <c:pt idx="19">
                  <c:v>4363.5869140625</c:v>
                </c:pt>
                <c:pt idx="20">
                  <c:v>5843.7412109375</c:v>
                </c:pt>
                <c:pt idx="21">
                  <c:v>4669.6748046875</c:v>
                </c:pt>
                <c:pt idx="22">
                  <c:v>5050.26171875</c:v>
                </c:pt>
                <c:pt idx="23">
                  <c:v>4593.7998046875</c:v>
                </c:pt>
                <c:pt idx="24">
                  <c:v>6554.9462890625</c:v>
                </c:pt>
                <c:pt idx="25">
                  <c:v>3709.5244140625</c:v>
                </c:pt>
                <c:pt idx="26">
                  <c:v>4193.0791015625</c:v>
                </c:pt>
                <c:pt idx="27">
                  <c:v>3555.048828125</c:v>
                </c:pt>
                <c:pt idx="28">
                  <c:v>4494.6181640625</c:v>
                </c:pt>
                <c:pt idx="29">
                  <c:v>5281.7802734375</c:v>
                </c:pt>
                <c:pt idx="30">
                  <c:v>4281.28515625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MAYO!$AK$6:$AK$36</c:f>
              <c:numCache>
                <c:formatCode>_-* #,##0_-;\-* #,##0_-;_-* "-"??_-;_-@_-</c:formatCode>
                <c:ptCount val="31"/>
                <c:pt idx="0">
                  <c:v>4517.82421875</c:v>
                </c:pt>
                <c:pt idx="1">
                  <c:v>5828.609375</c:v>
                </c:pt>
                <c:pt idx="2">
                  <c:v>4405.2529296875</c:v>
                </c:pt>
                <c:pt idx="3">
                  <c:v>5342.8115234375</c:v>
                </c:pt>
                <c:pt idx="4">
                  <c:v>4266.42578125</c:v>
                </c:pt>
                <c:pt idx="5">
                  <c:v>5926.736328125</c:v>
                </c:pt>
                <c:pt idx="6">
                  <c:v>4888.310546875</c:v>
                </c:pt>
                <c:pt idx="7">
                  <c:v>4969.10546875</c:v>
                </c:pt>
                <c:pt idx="8">
                  <c:v>4506.884765625</c:v>
                </c:pt>
                <c:pt idx="9">
                  <c:v>3674.197265625</c:v>
                </c:pt>
                <c:pt idx="10">
                  <c:v>4330.6953125</c:v>
                </c:pt>
                <c:pt idx="11">
                  <c:v>5039.0849609375</c:v>
                </c:pt>
                <c:pt idx="12">
                  <c:v>4661.193359375</c:v>
                </c:pt>
                <c:pt idx="13">
                  <c:v>4874.0615234375</c:v>
                </c:pt>
                <c:pt idx="14">
                  <c:v>4927.625</c:v>
                </c:pt>
                <c:pt idx="15">
                  <c:v>4236.5322265625</c:v>
                </c:pt>
                <c:pt idx="16">
                  <c:v>5837.48828125</c:v>
                </c:pt>
                <c:pt idx="17">
                  <c:v>5212.3671875</c:v>
                </c:pt>
                <c:pt idx="18">
                  <c:v>6721.5576171875</c:v>
                </c:pt>
                <c:pt idx="19">
                  <c:v>7252.9560546875</c:v>
                </c:pt>
                <c:pt idx="20">
                  <c:v>6274.4150390625</c:v>
                </c:pt>
                <c:pt idx="21">
                  <c:v>6232.3017578125</c:v>
                </c:pt>
                <c:pt idx="22">
                  <c:v>6136.6796875</c:v>
                </c:pt>
                <c:pt idx="23">
                  <c:v>6450.7529296875</c:v>
                </c:pt>
                <c:pt idx="24">
                  <c:v>6877.4345703125</c:v>
                </c:pt>
                <c:pt idx="25">
                  <c:v>4322.328125</c:v>
                </c:pt>
                <c:pt idx="26">
                  <c:v>5317.1806640625</c:v>
                </c:pt>
                <c:pt idx="27">
                  <c:v>6069.6318359375</c:v>
                </c:pt>
                <c:pt idx="28">
                  <c:v>6570.408203125</c:v>
                </c:pt>
                <c:pt idx="29">
                  <c:v>5674.65625</c:v>
                </c:pt>
                <c:pt idx="30">
                  <c:v>6331.2392578125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82144"/>
        <c:axId val="471539712"/>
      </c:lineChart>
      <c:dateAx>
        <c:axId val="448582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39712"/>
        <c:crosses val="autoZero"/>
        <c:auto val="1"/>
        <c:lblOffset val="100"/>
        <c:baseTimeUnit val="days"/>
      </c:dateAx>
      <c:valAx>
        <c:axId val="471539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485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JUNIO!$F$5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JUNIO!$F$6:$F$36</c:f>
              <c:numCache>
                <c:formatCode>_-* #,##0_-;\-* #,##0_-;_-* "-"??_-;_-@_-</c:formatCode>
                <c:ptCount val="31"/>
                <c:pt idx="0">
                  <c:v>855255</c:v>
                </c:pt>
                <c:pt idx="1">
                  <c:v>957953</c:v>
                </c:pt>
                <c:pt idx="2">
                  <c:v>1154613</c:v>
                </c:pt>
                <c:pt idx="3">
                  <c:v>1077616</c:v>
                </c:pt>
                <c:pt idx="4">
                  <c:v>1122005</c:v>
                </c:pt>
                <c:pt idx="5">
                  <c:v>25698</c:v>
                </c:pt>
                <c:pt idx="6">
                  <c:v>1111157</c:v>
                </c:pt>
                <c:pt idx="7">
                  <c:v>1064431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JUNIO!$I$5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JUNIO!$I$6:$I$36</c:f>
              <c:numCache>
                <c:formatCode>_-* #,##0_-;\-* #,##0_-;_-* "-"??_-;_-@_-</c:formatCode>
                <c:ptCount val="31"/>
                <c:pt idx="0">
                  <c:v>2304912</c:v>
                </c:pt>
                <c:pt idx="1">
                  <c:v>2193040</c:v>
                </c:pt>
                <c:pt idx="2">
                  <c:v>2603249</c:v>
                </c:pt>
                <c:pt idx="3">
                  <c:v>5100727</c:v>
                </c:pt>
                <c:pt idx="4">
                  <c:v>3937161</c:v>
                </c:pt>
                <c:pt idx="5">
                  <c:v>39088</c:v>
                </c:pt>
                <c:pt idx="6">
                  <c:v>6896804</c:v>
                </c:pt>
                <c:pt idx="7">
                  <c:v>2316815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JUNIO!$L$5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JUNIO!$L$6:$L$36</c:f>
              <c:numCache>
                <c:formatCode>_-* #,##0_-;\-* #,##0_-;_-* "-"??_-;_-@_-</c:formatCode>
                <c:ptCount val="31"/>
                <c:pt idx="0">
                  <c:v>146433</c:v>
                </c:pt>
                <c:pt idx="1">
                  <c:v>668671</c:v>
                </c:pt>
                <c:pt idx="2">
                  <c:v>327313</c:v>
                </c:pt>
                <c:pt idx="3">
                  <c:v>234905</c:v>
                </c:pt>
                <c:pt idx="4">
                  <c:v>235738</c:v>
                </c:pt>
                <c:pt idx="5">
                  <c:v>8527</c:v>
                </c:pt>
                <c:pt idx="6">
                  <c:v>244909</c:v>
                </c:pt>
                <c:pt idx="7">
                  <c:v>174663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JUNIO!$O$5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JUNIO!$O$6:$O$36</c:f>
              <c:numCache>
                <c:formatCode>_-* #,##0_-;\-* #,##0_-;_-* "-"??_-;_-@_-</c:formatCode>
                <c:ptCount val="31"/>
                <c:pt idx="0">
                  <c:v>1060455</c:v>
                </c:pt>
                <c:pt idx="1">
                  <c:v>1043936</c:v>
                </c:pt>
                <c:pt idx="2">
                  <c:v>1016300</c:v>
                </c:pt>
                <c:pt idx="3">
                  <c:v>1198559</c:v>
                </c:pt>
                <c:pt idx="4">
                  <c:v>1100869</c:v>
                </c:pt>
                <c:pt idx="5">
                  <c:v>16683</c:v>
                </c:pt>
                <c:pt idx="6">
                  <c:v>1215346</c:v>
                </c:pt>
                <c:pt idx="7">
                  <c:v>996328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78816"/>
        <c:axId val="471545472"/>
      </c:lineChart>
      <c:dateAx>
        <c:axId val="100578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45472"/>
        <c:crosses val="autoZero"/>
        <c:auto val="1"/>
        <c:lblOffset val="100"/>
        <c:baseTimeUnit val="days"/>
      </c:dateAx>
      <c:valAx>
        <c:axId val="4715454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5788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JUNIO!$A$38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(JUNIO!$F$38,JUNIO!$I$38,JUNIO!$L$38,JUNIO!$O$38)</c:f>
              <c:numCache>
                <c:formatCode>_(* #,##0.00_);_(* \(#,##0.00\);_(* "-"??_);_(@_)</c:formatCode>
                <c:ptCount val="4"/>
                <c:pt idx="0">
                  <c:v>7196.0234375</c:v>
                </c:pt>
                <c:pt idx="1">
                  <c:v>24796.67578125</c:v>
                </c:pt>
                <c:pt idx="2">
                  <c:v>1993.3193359375</c:v>
                </c:pt>
                <c:pt idx="3">
                  <c:v>7469.21484375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JUNIO!$AH$6:$AH$36</c:f>
              <c:numCache>
                <c:formatCode>_-* #,##0_-;\-* #,##0_-;_-* "-"??_-;_-@_-</c:formatCode>
                <c:ptCount val="31"/>
                <c:pt idx="0">
                  <c:v>4264.7021484375</c:v>
                </c:pt>
                <c:pt idx="1">
                  <c:v>4749.609375</c:v>
                </c:pt>
                <c:pt idx="2">
                  <c:v>4981.9091796875</c:v>
                </c:pt>
                <c:pt idx="3">
                  <c:v>7433.4052734375</c:v>
                </c:pt>
                <c:pt idx="4">
                  <c:v>6245.8720703125</c:v>
                </c:pt>
                <c:pt idx="5">
                  <c:v>87.88671875</c:v>
                </c:pt>
                <c:pt idx="6">
                  <c:v>9246.3046875</c:v>
                </c:pt>
                <c:pt idx="7">
                  <c:v>4445.5439453125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JUNIO!$AK$5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JUNIO!$AK$6:$AK$36</c:f>
              <c:numCache>
                <c:formatCode>_-* #,##0_-;\-* #,##0_-;_-* "-"??_-;_-@_-</c:formatCode>
                <c:ptCount val="31"/>
                <c:pt idx="0">
                  <c:v>4760.689453125</c:v>
                </c:pt>
                <c:pt idx="1">
                  <c:v>6535.21484375</c:v>
                </c:pt>
                <c:pt idx="2">
                  <c:v>7473.634765625</c:v>
                </c:pt>
                <c:pt idx="3">
                  <c:v>8606.16796875</c:v>
                </c:pt>
                <c:pt idx="4">
                  <c:v>4900.0302734375</c:v>
                </c:pt>
                <c:pt idx="5">
                  <c:v>7712.5771484375</c:v>
                </c:pt>
                <c:pt idx="6">
                  <c:v>6778.365234375</c:v>
                </c:pt>
                <c:pt idx="7">
                  <c:v>5454.8525390625</c:v>
                </c:pt>
                <c:pt idx="8">
                  <c:v>9430.833984375</c:v>
                </c:pt>
                <c:pt idx="9">
                  <c:v>5768.8330078125</c:v>
                </c:pt>
                <c:pt idx="10">
                  <c:v>7552.224609375</c:v>
                </c:pt>
                <c:pt idx="11">
                  <c:v>9270.8203125</c:v>
                </c:pt>
                <c:pt idx="12">
                  <c:v>4980.64453125</c:v>
                </c:pt>
                <c:pt idx="13">
                  <c:v>141.0390625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80864"/>
        <c:axId val="471565440"/>
      </c:lineChart>
      <c:dateAx>
        <c:axId val="100580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65440"/>
        <c:crosses val="autoZero"/>
        <c:auto val="1"/>
        <c:lblOffset val="100"/>
        <c:baseTimeUnit val="days"/>
      </c:dateAx>
      <c:valAx>
        <c:axId val="471565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5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JULIO!$F$5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JULIO!$I$5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JULIO!$L$5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JULIO!$O$5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59712"/>
        <c:axId val="482113728"/>
      </c:lineChart>
      <c:dateAx>
        <c:axId val="116659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13728"/>
        <c:crosses val="autoZero"/>
        <c:auto val="1"/>
        <c:lblOffset val="100"/>
        <c:baseTimeUnit val="days"/>
      </c:dateAx>
      <c:valAx>
        <c:axId val="482113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6659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ENERO!$A$38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(ENERO!$F$38,ENERO!$I$38,ENERO!$L$38,ENERO!$O$38)</c:f>
              <c:numCache>
                <c:formatCode>_(* #,##0.00_);_(* \(#,##0.00\);_(* "-"??_);_(@_)</c:formatCode>
                <c:ptCount val="4"/>
                <c:pt idx="0">
                  <c:v>1689.017578125</c:v>
                </c:pt>
                <c:pt idx="1">
                  <c:v>11079.724609375</c:v>
                </c:pt>
                <c:pt idx="2">
                  <c:v>1481.791015625</c:v>
                </c:pt>
                <c:pt idx="3">
                  <c:v>195.5693359375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JULIO!$A$38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(JULIO!$F$38,JULIO!$I$38,JULIO!$L$38,JULIO!$O$38)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JULIO!$AK$5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59200"/>
        <c:axId val="340790080"/>
      </c:lineChart>
      <c:dateAx>
        <c:axId val="116659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790080"/>
        <c:crosses val="autoZero"/>
        <c:auto val="1"/>
        <c:lblOffset val="100"/>
        <c:baseTimeUnit val="days"/>
      </c:dateAx>
      <c:valAx>
        <c:axId val="3407900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66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AGOSTO!$F$5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AGOSTO!$I$5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AGOSTO!$L$5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AGOSTO!$O$5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5360"/>
        <c:axId val="387148608"/>
      </c:lineChart>
      <c:dateAx>
        <c:axId val="117135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48608"/>
        <c:crosses val="autoZero"/>
        <c:auto val="1"/>
        <c:lblOffset val="100"/>
        <c:baseTimeUnit val="days"/>
      </c:dateAx>
      <c:valAx>
        <c:axId val="387148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35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AGOSTO!$A$38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(AGOSTO!$F$38,AGOSTO!$I$38,AGOSTO!$L$38,AGOSTO!$O$38)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AGOSTO!$AH$5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AGOSTO!$AK$5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6384"/>
        <c:axId val="387153216"/>
      </c:lineChart>
      <c:dateAx>
        <c:axId val="1171363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53216"/>
        <c:crosses val="autoZero"/>
        <c:auto val="1"/>
        <c:lblOffset val="100"/>
        <c:baseTimeUnit val="days"/>
      </c:dateAx>
      <c:valAx>
        <c:axId val="387153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SEPTIEMBRE!$F$5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SEPTIEMBRE!$I$5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SEPTIEMBRE!$L$5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SEPTIEMBRE!$O$5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6832"/>
        <c:axId val="421855232"/>
      </c:lineChart>
      <c:dateAx>
        <c:axId val="1171768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855232"/>
        <c:crosses val="autoZero"/>
        <c:auto val="1"/>
        <c:lblOffset val="100"/>
        <c:baseTimeUnit val="days"/>
      </c:dateAx>
      <c:valAx>
        <c:axId val="4218552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768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SEPTIEMBRE!$A$38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(SEPTIEMBRE!$F$38,SEPTIEMBRE!$I$38,SEPTIEMBRE!$L$38,SEPTIEMBRE!$O$38)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SEPTIEMBRE!$AK$5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7344"/>
        <c:axId val="421859840"/>
      </c:lineChart>
      <c:dateAx>
        <c:axId val="11717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859840"/>
        <c:crosses val="autoZero"/>
        <c:auto val="1"/>
        <c:lblOffset val="100"/>
        <c:baseTimeUnit val="days"/>
      </c:dateAx>
      <c:valAx>
        <c:axId val="421859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OCTUBRE!$F$5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OCTUBRE!$I$5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OCTUBRE!$L$5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OCTUBRE!$O$5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6928"/>
        <c:axId val="482100928"/>
      </c:lineChart>
      <c:dateAx>
        <c:axId val="118076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00928"/>
        <c:crosses val="autoZero"/>
        <c:auto val="1"/>
        <c:lblOffset val="100"/>
        <c:baseTimeUnit val="days"/>
      </c:dateAx>
      <c:valAx>
        <c:axId val="482100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0769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OCTUBRE!$A$38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(OCTUBRE!$F$38,OCTUBRE!$I$38,OCTUBRE!$L$38,OCTUBRE!$O$38)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ENERO!$AH$6:$AH$36</c:f>
              <c:numCache>
                <c:formatCode>_-* #,##0_-;\-* #,##0_-;_-* "-"??_-;_-@_-</c:formatCode>
                <c:ptCount val="31"/>
                <c:pt idx="0">
                  <c:v>1247.3203125</c:v>
                </c:pt>
                <c:pt idx="1">
                  <c:v>1448.033203125</c:v>
                </c:pt>
                <c:pt idx="2">
                  <c:v>974.091796875</c:v>
                </c:pt>
                <c:pt idx="3">
                  <c:v>722.435546875</c:v>
                </c:pt>
                <c:pt idx="4">
                  <c:v>960.2021484375</c:v>
                </c:pt>
                <c:pt idx="5">
                  <c:v>850.162109375</c:v>
                </c:pt>
                <c:pt idx="6">
                  <c:v>425.8642578125</c:v>
                </c:pt>
                <c:pt idx="7">
                  <c:v>310.302734375</c:v>
                </c:pt>
                <c:pt idx="8">
                  <c:v>181.3623046875</c:v>
                </c:pt>
                <c:pt idx="9">
                  <c:v>163.521484375</c:v>
                </c:pt>
                <c:pt idx="10">
                  <c:v>79.9384765625</c:v>
                </c:pt>
                <c:pt idx="11">
                  <c:v>104.0478515625</c:v>
                </c:pt>
                <c:pt idx="12">
                  <c:v>106.220703125</c:v>
                </c:pt>
                <c:pt idx="13">
                  <c:v>196.8837890625</c:v>
                </c:pt>
                <c:pt idx="14">
                  <c:v>259.658203125</c:v>
                </c:pt>
                <c:pt idx="15">
                  <c:v>380.505859375</c:v>
                </c:pt>
                <c:pt idx="16">
                  <c:v>709.517578125</c:v>
                </c:pt>
                <c:pt idx="17">
                  <c:v>292.4150390625</c:v>
                </c:pt>
                <c:pt idx="18">
                  <c:v>131.544921875</c:v>
                </c:pt>
                <c:pt idx="19">
                  <c:v>375.9501953125</c:v>
                </c:pt>
                <c:pt idx="20">
                  <c:v>650.3203125</c:v>
                </c:pt>
                <c:pt idx="21">
                  <c:v>215.7060546875</c:v>
                </c:pt>
                <c:pt idx="22">
                  <c:v>219.9853515625</c:v>
                </c:pt>
                <c:pt idx="23">
                  <c:v>157.76171875</c:v>
                </c:pt>
                <c:pt idx="24">
                  <c:v>105.1533203125</c:v>
                </c:pt>
                <c:pt idx="25">
                  <c:v>2304.58203125</c:v>
                </c:pt>
                <c:pt idx="26">
                  <c:v>139.544921875</c:v>
                </c:pt>
                <c:pt idx="27">
                  <c:v>202.5576171875</c:v>
                </c:pt>
                <c:pt idx="28">
                  <c:v>130.333984375</c:v>
                </c:pt>
                <c:pt idx="29">
                  <c:v>190.498046875</c:v>
                </c:pt>
                <c:pt idx="30">
                  <c:v>209.6806640625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ENERO!$AK$6:$AK$36</c:f>
              <c:numCache>
                <c:formatCode>_-* #,##0_-;\-* #,##0_-;_-* "-"??_-;_-@_-</c:formatCode>
                <c:ptCount val="31"/>
                <c:pt idx="0">
                  <c:v>1174.552734375</c:v>
                </c:pt>
                <c:pt idx="1">
                  <c:v>1496.3974609375</c:v>
                </c:pt>
                <c:pt idx="2">
                  <c:v>906.2470703125</c:v>
                </c:pt>
                <c:pt idx="3">
                  <c:v>859.1923828125</c:v>
                </c:pt>
                <c:pt idx="4">
                  <c:v>828.572265625</c:v>
                </c:pt>
                <c:pt idx="5">
                  <c:v>870.009765625</c:v>
                </c:pt>
                <c:pt idx="6">
                  <c:v>434.73046875</c:v>
                </c:pt>
                <c:pt idx="7">
                  <c:v>285.28515625</c:v>
                </c:pt>
                <c:pt idx="8">
                  <c:v>214.6123046875</c:v>
                </c:pt>
                <c:pt idx="9">
                  <c:v>141.099609375</c:v>
                </c:pt>
                <c:pt idx="10">
                  <c:v>94.9619140625</c:v>
                </c:pt>
                <c:pt idx="11">
                  <c:v>126.8046875</c:v>
                </c:pt>
                <c:pt idx="12">
                  <c:v>133.8486328125</c:v>
                </c:pt>
                <c:pt idx="13">
                  <c:v>250.1279296875</c:v>
                </c:pt>
                <c:pt idx="14">
                  <c:v>225.5888671875</c:v>
                </c:pt>
                <c:pt idx="15">
                  <c:v>387.017578125</c:v>
                </c:pt>
                <c:pt idx="16">
                  <c:v>764.876953125</c:v>
                </c:pt>
                <c:pt idx="17">
                  <c:v>224.4951171875</c:v>
                </c:pt>
                <c:pt idx="18">
                  <c:v>123.9833984375</c:v>
                </c:pt>
                <c:pt idx="19">
                  <c:v>863.8408203125</c:v>
                </c:pt>
                <c:pt idx="20">
                  <c:v>173.703125</c:v>
                </c:pt>
                <c:pt idx="21">
                  <c:v>241.353515625</c:v>
                </c:pt>
                <c:pt idx="22">
                  <c:v>284.0810546875</c:v>
                </c:pt>
                <c:pt idx="23">
                  <c:v>183.7685546875</c:v>
                </c:pt>
                <c:pt idx="24">
                  <c:v>137.318359375</c:v>
                </c:pt>
                <c:pt idx="25">
                  <c:v>2288.87890625</c:v>
                </c:pt>
                <c:pt idx="26">
                  <c:v>167.712890625</c:v>
                </c:pt>
                <c:pt idx="27">
                  <c:v>207.859375</c:v>
                </c:pt>
                <c:pt idx="28">
                  <c:v>147.8955078125</c:v>
                </c:pt>
                <c:pt idx="29">
                  <c:v>220.421875</c:v>
                </c:pt>
                <c:pt idx="30">
                  <c:v>245.2265625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2912"/>
        <c:axId val="195436544"/>
      </c:lineChart>
      <c:dateAx>
        <c:axId val="149862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36544"/>
        <c:crosses val="autoZero"/>
        <c:auto val="1"/>
        <c:lblOffset val="100"/>
        <c:baseTimeUnit val="days"/>
      </c:dateAx>
      <c:valAx>
        <c:axId val="195436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8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OCTUBRE!$AH$5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OCTUBRE!$AK$5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440"/>
        <c:axId val="482105536"/>
      </c:lineChart>
      <c:dateAx>
        <c:axId val="1180774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05536"/>
        <c:crosses val="autoZero"/>
        <c:auto val="1"/>
        <c:lblOffset val="100"/>
        <c:baseTimeUnit val="days"/>
      </c:dateAx>
      <c:valAx>
        <c:axId val="482105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NOVIEMBRE!$F$5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NOVIEMBRE!$I$5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NOVIEMBRE!$L$5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NOVIEMBRE!$O$5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29152"/>
        <c:axId val="518837888"/>
      </c:lineChart>
      <c:dateAx>
        <c:axId val="1181291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837888"/>
        <c:crosses val="autoZero"/>
        <c:auto val="1"/>
        <c:lblOffset val="100"/>
        <c:baseTimeUnit val="days"/>
      </c:dateAx>
      <c:valAx>
        <c:axId val="518837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291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NOVIEMBRE!$A$38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(NOVIEMBRE!$F$38,NOVIEMBRE!$I$38,NOVIEMBRE!$L$38,NOVIEMBRE!$O$38)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0176"/>
        <c:axId val="63547072"/>
      </c:lineChart>
      <c:dateAx>
        <c:axId val="118130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3547072"/>
        <c:crosses val="autoZero"/>
        <c:auto val="1"/>
        <c:lblOffset val="100"/>
        <c:baseTimeUnit val="days"/>
      </c:dateAx>
      <c:valAx>
        <c:axId val="63547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DICIEMBRE!$F$5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DICIEMBRE!$I$5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DICIEMBRE!$L$5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DICIEMBRE!$O$5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3376"/>
        <c:axId val="116564544"/>
      </c:lineChart>
      <c:dateAx>
        <c:axId val="137573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6564544"/>
        <c:crosses val="autoZero"/>
        <c:auto val="1"/>
        <c:lblOffset val="100"/>
        <c:baseTimeUnit val="days"/>
      </c:dateAx>
      <c:valAx>
        <c:axId val="116564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573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DICIEMBRE!$A$38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(DICIEMBRE!$F$38,DICIEMBRE!$I$38,DICIEMBRE!$L$38,DICIEMBRE!$O$38)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DICIEMBRE!$AH$5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DICIEMBRE!$AK$5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1712"/>
        <c:axId val="116569152"/>
      </c:lineChart>
      <c:dateAx>
        <c:axId val="118131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6569152"/>
        <c:crosses val="autoZero"/>
        <c:auto val="1"/>
        <c:lblOffset val="100"/>
        <c:baseTimeUnit val="days"/>
      </c:dateAx>
      <c:valAx>
        <c:axId val="116569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FEBRERO!$F$5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FEBRERO!$F$6:$F$36</c:f>
              <c:numCache>
                <c:formatCode>_-* #,##0_-;\-* #,##0_-;_-* "-"??_-;_-@_-</c:formatCode>
                <c:ptCount val="31"/>
                <c:pt idx="0">
                  <c:v>33702</c:v>
                </c:pt>
                <c:pt idx="1">
                  <c:v>17540</c:v>
                </c:pt>
                <c:pt idx="2">
                  <c:v>34797</c:v>
                </c:pt>
                <c:pt idx="3">
                  <c:v>20727</c:v>
                </c:pt>
                <c:pt idx="4">
                  <c:v>19517</c:v>
                </c:pt>
                <c:pt idx="5">
                  <c:v>13465</c:v>
                </c:pt>
                <c:pt idx="6">
                  <c:v>20286</c:v>
                </c:pt>
                <c:pt idx="7">
                  <c:v>471939</c:v>
                </c:pt>
                <c:pt idx="8">
                  <c:v>528565</c:v>
                </c:pt>
                <c:pt idx="9">
                  <c:v>739907</c:v>
                </c:pt>
                <c:pt idx="10">
                  <c:v>845397</c:v>
                </c:pt>
                <c:pt idx="11">
                  <c:v>839822</c:v>
                </c:pt>
                <c:pt idx="12">
                  <c:v>863308</c:v>
                </c:pt>
                <c:pt idx="13">
                  <c:v>787628</c:v>
                </c:pt>
                <c:pt idx="14">
                  <c:v>877765</c:v>
                </c:pt>
                <c:pt idx="15">
                  <c:v>450699</c:v>
                </c:pt>
                <c:pt idx="16">
                  <c:v>778984</c:v>
                </c:pt>
                <c:pt idx="17">
                  <c:v>834609</c:v>
                </c:pt>
                <c:pt idx="18">
                  <c:v>888808</c:v>
                </c:pt>
                <c:pt idx="19">
                  <c:v>650952</c:v>
                </c:pt>
                <c:pt idx="20">
                  <c:v>897071</c:v>
                </c:pt>
                <c:pt idx="21">
                  <c:v>779962</c:v>
                </c:pt>
                <c:pt idx="22">
                  <c:v>697269</c:v>
                </c:pt>
                <c:pt idx="23">
                  <c:v>821129</c:v>
                </c:pt>
                <c:pt idx="24">
                  <c:v>917686</c:v>
                </c:pt>
                <c:pt idx="25">
                  <c:v>844831</c:v>
                </c:pt>
                <c:pt idx="26">
                  <c:v>876166</c:v>
                </c:pt>
                <c:pt idx="27">
                  <c:v>788465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FEBRERO!$I$5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FEBRERO!$I$6:$I$36</c:f>
              <c:numCache>
                <c:formatCode>_-* #,##0_-;\-* #,##0_-;_-* "-"??_-;_-@_-</c:formatCode>
                <c:ptCount val="31"/>
                <c:pt idx="0">
                  <c:v>168322</c:v>
                </c:pt>
                <c:pt idx="1">
                  <c:v>127385</c:v>
                </c:pt>
                <c:pt idx="2">
                  <c:v>133574</c:v>
                </c:pt>
                <c:pt idx="3">
                  <c:v>75049</c:v>
                </c:pt>
                <c:pt idx="4">
                  <c:v>13604</c:v>
                </c:pt>
                <c:pt idx="5">
                  <c:v>16651</c:v>
                </c:pt>
                <c:pt idx="6">
                  <c:v>168068</c:v>
                </c:pt>
                <c:pt idx="7">
                  <c:v>133428</c:v>
                </c:pt>
                <c:pt idx="8">
                  <c:v>125275</c:v>
                </c:pt>
                <c:pt idx="9">
                  <c:v>152495</c:v>
                </c:pt>
                <c:pt idx="10">
                  <c:v>104988</c:v>
                </c:pt>
                <c:pt idx="11">
                  <c:v>166603</c:v>
                </c:pt>
                <c:pt idx="12">
                  <c:v>650621</c:v>
                </c:pt>
                <c:pt idx="13">
                  <c:v>693141</c:v>
                </c:pt>
                <c:pt idx="14">
                  <c:v>457780</c:v>
                </c:pt>
                <c:pt idx="15">
                  <c:v>1276506</c:v>
                </c:pt>
                <c:pt idx="16">
                  <c:v>296696</c:v>
                </c:pt>
                <c:pt idx="17">
                  <c:v>529241</c:v>
                </c:pt>
                <c:pt idx="18">
                  <c:v>234209</c:v>
                </c:pt>
                <c:pt idx="19">
                  <c:v>246614</c:v>
                </c:pt>
                <c:pt idx="20">
                  <c:v>263405</c:v>
                </c:pt>
                <c:pt idx="21">
                  <c:v>157284</c:v>
                </c:pt>
                <c:pt idx="22">
                  <c:v>212897</c:v>
                </c:pt>
                <c:pt idx="23">
                  <c:v>134732</c:v>
                </c:pt>
                <c:pt idx="24">
                  <c:v>286173</c:v>
                </c:pt>
                <c:pt idx="25">
                  <c:v>384533</c:v>
                </c:pt>
                <c:pt idx="26">
                  <c:v>289253</c:v>
                </c:pt>
                <c:pt idx="27">
                  <c:v>77934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FEBRERO!$L$5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FEBRERO!$L$6:$L$36</c:f>
              <c:numCache>
                <c:formatCode>_-* #,##0_-;\-* #,##0_-;_-* "-"??_-;_-@_-</c:formatCode>
                <c:ptCount val="31"/>
                <c:pt idx="0">
                  <c:v>67806</c:v>
                </c:pt>
                <c:pt idx="1">
                  <c:v>104104</c:v>
                </c:pt>
                <c:pt idx="2">
                  <c:v>71989</c:v>
                </c:pt>
                <c:pt idx="3">
                  <c:v>61749</c:v>
                </c:pt>
                <c:pt idx="4">
                  <c:v>53437</c:v>
                </c:pt>
                <c:pt idx="5">
                  <c:v>56772</c:v>
                </c:pt>
                <c:pt idx="6">
                  <c:v>29913</c:v>
                </c:pt>
                <c:pt idx="7">
                  <c:v>31967</c:v>
                </c:pt>
                <c:pt idx="8">
                  <c:v>12980</c:v>
                </c:pt>
                <c:pt idx="9">
                  <c:v>5095</c:v>
                </c:pt>
                <c:pt idx="10">
                  <c:v>9378</c:v>
                </c:pt>
                <c:pt idx="11">
                  <c:v>7794</c:v>
                </c:pt>
                <c:pt idx="12">
                  <c:v>21642</c:v>
                </c:pt>
                <c:pt idx="13">
                  <c:v>30916</c:v>
                </c:pt>
                <c:pt idx="14">
                  <c:v>28354</c:v>
                </c:pt>
                <c:pt idx="15">
                  <c:v>102133</c:v>
                </c:pt>
                <c:pt idx="16">
                  <c:v>37943</c:v>
                </c:pt>
                <c:pt idx="17">
                  <c:v>28798</c:v>
                </c:pt>
                <c:pt idx="18">
                  <c:v>49491</c:v>
                </c:pt>
                <c:pt idx="19">
                  <c:v>76766</c:v>
                </c:pt>
                <c:pt idx="20">
                  <c:v>57672</c:v>
                </c:pt>
                <c:pt idx="21">
                  <c:v>33692</c:v>
                </c:pt>
                <c:pt idx="22">
                  <c:v>32366</c:v>
                </c:pt>
                <c:pt idx="23">
                  <c:v>36396</c:v>
                </c:pt>
                <c:pt idx="24">
                  <c:v>60257</c:v>
                </c:pt>
                <c:pt idx="25">
                  <c:v>117237</c:v>
                </c:pt>
                <c:pt idx="26">
                  <c:v>96876</c:v>
                </c:pt>
                <c:pt idx="27">
                  <c:v>90348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FEBRERO!$O$5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FEBRERO!$O$6:$O$36</c:f>
              <c:numCache>
                <c:formatCode>_-* #,##0_-;\-* #,##0_-;_-* "-"??_-;_-@_-</c:formatCode>
                <c:ptCount val="31"/>
                <c:pt idx="0">
                  <c:v>579</c:v>
                </c:pt>
                <c:pt idx="1">
                  <c:v>381</c:v>
                </c:pt>
                <c:pt idx="2">
                  <c:v>530</c:v>
                </c:pt>
                <c:pt idx="3">
                  <c:v>408</c:v>
                </c:pt>
                <c:pt idx="4">
                  <c:v>561</c:v>
                </c:pt>
                <c:pt idx="5">
                  <c:v>403</c:v>
                </c:pt>
                <c:pt idx="6">
                  <c:v>15</c:v>
                </c:pt>
                <c:pt idx="12">
                  <c:v>13721</c:v>
                </c:pt>
                <c:pt idx="13">
                  <c:v>2293</c:v>
                </c:pt>
                <c:pt idx="14">
                  <c:v>82</c:v>
                </c:pt>
                <c:pt idx="15">
                  <c:v>166007</c:v>
                </c:pt>
                <c:pt idx="16">
                  <c:v>14115</c:v>
                </c:pt>
                <c:pt idx="17">
                  <c:v>2545</c:v>
                </c:pt>
                <c:pt idx="18">
                  <c:v>1036</c:v>
                </c:pt>
                <c:pt idx="19">
                  <c:v>13966</c:v>
                </c:pt>
                <c:pt idx="20">
                  <c:v>395</c:v>
                </c:pt>
                <c:pt idx="26">
                  <c:v>537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67488"/>
        <c:axId val="195440576"/>
      </c:lineChart>
      <c:dateAx>
        <c:axId val="149567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40576"/>
        <c:crosses val="autoZero"/>
        <c:auto val="1"/>
        <c:lblOffset val="100"/>
        <c:baseTimeUnit val="days"/>
      </c:dateAx>
      <c:valAx>
        <c:axId val="1954405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674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FEBRERO!$A$38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(FEBRERO!$F$38,FEBRERO!$I$38,FEBRERO!$L$38,FEBRERO!$O$38)</c:f>
              <c:numCache>
                <c:formatCode>_(* #,##0.00_);_(* \(#,##0.00\);_(* "-"??_);_(@_)</c:formatCode>
                <c:ptCount val="4"/>
                <c:pt idx="0">
                  <c:v>15958.00390625</c:v>
                </c:pt>
                <c:pt idx="1">
                  <c:v>7398.8876953125</c:v>
                </c:pt>
                <c:pt idx="2">
                  <c:v>1380.7333984375</c:v>
                </c:pt>
                <c:pt idx="3">
                  <c:v>212.4775390625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FEBRERO!$AH$5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FEBRERO!$AH$6:$AH$36</c:f>
              <c:numCache>
                <c:formatCode>_-* #,##0_-;\-* #,##0_-;_-* "-"??_-;_-@_-</c:formatCode>
                <c:ptCount val="31"/>
                <c:pt idx="0">
                  <c:v>264.0712890625</c:v>
                </c:pt>
                <c:pt idx="1">
                  <c:v>243.564453125</c:v>
                </c:pt>
                <c:pt idx="2">
                  <c:v>235.244140625</c:v>
                </c:pt>
                <c:pt idx="3">
                  <c:v>154.2314453125</c:v>
                </c:pt>
                <c:pt idx="4">
                  <c:v>85.0771484375</c:v>
                </c:pt>
                <c:pt idx="5">
                  <c:v>85.2451171875</c:v>
                </c:pt>
                <c:pt idx="6">
                  <c:v>213.166015625</c:v>
                </c:pt>
                <c:pt idx="7">
                  <c:v>622.396484375</c:v>
                </c:pt>
                <c:pt idx="8">
                  <c:v>651.19140625</c:v>
                </c:pt>
                <c:pt idx="9">
                  <c:v>876.4619140625</c:v>
                </c:pt>
                <c:pt idx="10">
                  <c:v>937.2685546875</c:v>
                </c:pt>
                <c:pt idx="11">
                  <c:v>990.4482421875</c:v>
                </c:pt>
                <c:pt idx="12">
                  <c:v>1512.98046875</c:v>
                </c:pt>
                <c:pt idx="13">
                  <c:v>1478.494140625</c:v>
                </c:pt>
                <c:pt idx="14">
                  <c:v>1332.0126953125</c:v>
                </c:pt>
                <c:pt idx="15">
                  <c:v>1948.5791015625</c:v>
                </c:pt>
                <c:pt idx="16">
                  <c:v>1101.306640625</c:v>
                </c:pt>
                <c:pt idx="17">
                  <c:v>1362.4931640625</c:v>
                </c:pt>
                <c:pt idx="18">
                  <c:v>1146.0390625</c:v>
                </c:pt>
                <c:pt idx="19">
                  <c:v>965.134765625</c:v>
                </c:pt>
                <c:pt idx="20">
                  <c:v>1189.9833984375</c:v>
                </c:pt>
                <c:pt idx="21">
                  <c:v>948.181640625</c:v>
                </c:pt>
                <c:pt idx="22">
                  <c:v>920.44140625</c:v>
                </c:pt>
                <c:pt idx="23">
                  <c:v>969.0009765625</c:v>
                </c:pt>
                <c:pt idx="24">
                  <c:v>1234.48828125</c:v>
                </c:pt>
                <c:pt idx="25">
                  <c:v>1315.0400390625</c:v>
                </c:pt>
                <c:pt idx="26">
                  <c:v>1233.234375</c:v>
                </c:pt>
                <c:pt idx="27">
                  <c:v>934.326171875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FEBRERO!$AK$5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FEBRERO!$AK$6:$AK$36</c:f>
              <c:numCache>
                <c:formatCode>_-* #,##0_-;\-* #,##0_-;_-* "-"??_-;_-@_-</c:formatCode>
                <c:ptCount val="31"/>
                <c:pt idx="0">
                  <c:v>321.0546875</c:v>
                </c:pt>
                <c:pt idx="1">
                  <c:v>260.1376953125</c:v>
                </c:pt>
                <c:pt idx="2">
                  <c:v>267.0908203125</c:v>
                </c:pt>
                <c:pt idx="3">
                  <c:v>164.5</c:v>
                </c:pt>
                <c:pt idx="4">
                  <c:v>103.5</c:v>
                </c:pt>
                <c:pt idx="5">
                  <c:v>102.654296875</c:v>
                </c:pt>
                <c:pt idx="6">
                  <c:v>224.0009765625</c:v>
                </c:pt>
                <c:pt idx="7">
                  <c:v>1537.2275390625</c:v>
                </c:pt>
                <c:pt idx="8">
                  <c:v>1722.5703125</c:v>
                </c:pt>
                <c:pt idx="9">
                  <c:v>2405.4765625</c:v>
                </c:pt>
                <c:pt idx="10">
                  <c:v>2688.7509765625</c:v>
                </c:pt>
                <c:pt idx="11">
                  <c:v>2597.8486328125</c:v>
                </c:pt>
                <c:pt idx="12">
                  <c:v>3394.576171875</c:v>
                </c:pt>
                <c:pt idx="13">
                  <c:v>2826.5673828125</c:v>
                </c:pt>
                <c:pt idx="14">
                  <c:v>3032.8310546875</c:v>
                </c:pt>
                <c:pt idx="15">
                  <c:v>2795.4140625</c:v>
                </c:pt>
                <c:pt idx="16">
                  <c:v>2322.802734375</c:v>
                </c:pt>
                <c:pt idx="17">
                  <c:v>2694.84765625</c:v>
                </c:pt>
                <c:pt idx="18">
                  <c:v>2638.6884765625</c:v>
                </c:pt>
                <c:pt idx="19">
                  <c:v>2178.3388671875</c:v>
                </c:pt>
                <c:pt idx="20">
                  <c:v>2731.9765625</c:v>
                </c:pt>
                <c:pt idx="21">
                  <c:v>2409.00390625</c:v>
                </c:pt>
                <c:pt idx="22">
                  <c:v>1911.494140625</c:v>
                </c:pt>
                <c:pt idx="23">
                  <c:v>2329.5419921875</c:v>
                </c:pt>
                <c:pt idx="24">
                  <c:v>2590.6083984375</c:v>
                </c:pt>
                <c:pt idx="25">
                  <c:v>2681.029296875</c:v>
                </c:pt>
                <c:pt idx="26">
                  <c:v>2599.4228515625</c:v>
                </c:pt>
                <c:pt idx="27">
                  <c:v>2216.953125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7920"/>
        <c:axId val="335684160"/>
      </c:lineChart>
      <c:dateAx>
        <c:axId val="174097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684160"/>
        <c:crosses val="autoZero"/>
        <c:auto val="1"/>
        <c:lblOffset val="100"/>
        <c:baseTimeUnit val="days"/>
      </c:dateAx>
      <c:valAx>
        <c:axId val="3356841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MARZO!$F$5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MARZO!$F$6:$F$36</c:f>
              <c:numCache>
                <c:formatCode>_-* #,##0_-;\-* #,##0_-;_-* "-"??_-;_-@_-</c:formatCode>
                <c:ptCount val="31"/>
                <c:pt idx="0">
                  <c:v>686889</c:v>
                </c:pt>
                <c:pt idx="1">
                  <c:v>607880</c:v>
                </c:pt>
                <c:pt idx="2">
                  <c:v>734947</c:v>
                </c:pt>
                <c:pt idx="3">
                  <c:v>814777</c:v>
                </c:pt>
                <c:pt idx="4">
                  <c:v>874656</c:v>
                </c:pt>
                <c:pt idx="5">
                  <c:v>883285</c:v>
                </c:pt>
                <c:pt idx="6">
                  <c:v>894841</c:v>
                </c:pt>
                <c:pt idx="7">
                  <c:v>949961</c:v>
                </c:pt>
                <c:pt idx="8">
                  <c:v>681858</c:v>
                </c:pt>
                <c:pt idx="9">
                  <c:v>892951</c:v>
                </c:pt>
                <c:pt idx="10">
                  <c:v>884457</c:v>
                </c:pt>
                <c:pt idx="11">
                  <c:v>19532</c:v>
                </c:pt>
                <c:pt idx="12">
                  <c:v>1020632</c:v>
                </c:pt>
                <c:pt idx="13">
                  <c:v>1086844</c:v>
                </c:pt>
                <c:pt idx="14">
                  <c:v>938345</c:v>
                </c:pt>
                <c:pt idx="15">
                  <c:v>1027884</c:v>
                </c:pt>
                <c:pt idx="16">
                  <c:v>1128140</c:v>
                </c:pt>
                <c:pt idx="17">
                  <c:v>1111817</c:v>
                </c:pt>
                <c:pt idx="18">
                  <c:v>1056952</c:v>
                </c:pt>
                <c:pt idx="19">
                  <c:v>901263</c:v>
                </c:pt>
                <c:pt idx="20">
                  <c:v>1070835</c:v>
                </c:pt>
                <c:pt idx="21">
                  <c:v>798435</c:v>
                </c:pt>
                <c:pt idx="22">
                  <c:v>710789</c:v>
                </c:pt>
                <c:pt idx="23">
                  <c:v>969277</c:v>
                </c:pt>
                <c:pt idx="24">
                  <c:v>1114329</c:v>
                </c:pt>
                <c:pt idx="25">
                  <c:v>1088100</c:v>
                </c:pt>
                <c:pt idx="26">
                  <c:v>998014</c:v>
                </c:pt>
                <c:pt idx="27">
                  <c:v>1037453</c:v>
                </c:pt>
                <c:pt idx="28">
                  <c:v>780706</c:v>
                </c:pt>
                <c:pt idx="29">
                  <c:v>274842</c:v>
                </c:pt>
                <c:pt idx="30">
                  <c:v>843447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MARZO!$I$5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MARZO!$I$6:$I$36</c:f>
              <c:numCache>
                <c:formatCode>_-* #,##0_-;\-* #,##0_-;_-* "-"??_-;_-@_-</c:formatCode>
                <c:ptCount val="31"/>
                <c:pt idx="0">
                  <c:v>240397</c:v>
                </c:pt>
                <c:pt idx="1">
                  <c:v>248230</c:v>
                </c:pt>
                <c:pt idx="2">
                  <c:v>187507</c:v>
                </c:pt>
                <c:pt idx="3">
                  <c:v>260331</c:v>
                </c:pt>
                <c:pt idx="4">
                  <c:v>151688</c:v>
                </c:pt>
                <c:pt idx="5">
                  <c:v>131520</c:v>
                </c:pt>
                <c:pt idx="6">
                  <c:v>227966</c:v>
                </c:pt>
                <c:pt idx="7">
                  <c:v>172628</c:v>
                </c:pt>
                <c:pt idx="8">
                  <c:v>63399</c:v>
                </c:pt>
                <c:pt idx="9">
                  <c:v>46743</c:v>
                </c:pt>
                <c:pt idx="10">
                  <c:v>58264</c:v>
                </c:pt>
                <c:pt idx="11">
                  <c:v>283</c:v>
                </c:pt>
                <c:pt idx="12">
                  <c:v>112439</c:v>
                </c:pt>
                <c:pt idx="13">
                  <c:v>222511</c:v>
                </c:pt>
                <c:pt idx="14">
                  <c:v>228155</c:v>
                </c:pt>
                <c:pt idx="15">
                  <c:v>232808</c:v>
                </c:pt>
                <c:pt idx="16">
                  <c:v>204855</c:v>
                </c:pt>
                <c:pt idx="17">
                  <c:v>477616</c:v>
                </c:pt>
                <c:pt idx="18">
                  <c:v>227081</c:v>
                </c:pt>
                <c:pt idx="19">
                  <c:v>805716</c:v>
                </c:pt>
                <c:pt idx="20">
                  <c:v>385177</c:v>
                </c:pt>
                <c:pt idx="21">
                  <c:v>1517394</c:v>
                </c:pt>
                <c:pt idx="22">
                  <c:v>1235446</c:v>
                </c:pt>
                <c:pt idx="23">
                  <c:v>320480</c:v>
                </c:pt>
                <c:pt idx="24">
                  <c:v>541786</c:v>
                </c:pt>
                <c:pt idx="25">
                  <c:v>272620</c:v>
                </c:pt>
                <c:pt idx="26">
                  <c:v>243427</c:v>
                </c:pt>
                <c:pt idx="27">
                  <c:v>171811</c:v>
                </c:pt>
                <c:pt idx="28">
                  <c:v>132544</c:v>
                </c:pt>
                <c:pt idx="29">
                  <c:v>46529</c:v>
                </c:pt>
                <c:pt idx="30">
                  <c:v>198012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MARZO!$L$5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MARZO!$L$6:$L$36</c:f>
              <c:numCache>
                <c:formatCode>_-* #,##0_-;\-* #,##0_-;_-* "-"??_-;_-@_-</c:formatCode>
                <c:ptCount val="31"/>
                <c:pt idx="0">
                  <c:v>60921</c:v>
                </c:pt>
                <c:pt idx="1">
                  <c:v>59169</c:v>
                </c:pt>
                <c:pt idx="2">
                  <c:v>68006</c:v>
                </c:pt>
                <c:pt idx="3">
                  <c:v>34077</c:v>
                </c:pt>
                <c:pt idx="4">
                  <c:v>18283</c:v>
                </c:pt>
                <c:pt idx="5">
                  <c:v>77236</c:v>
                </c:pt>
                <c:pt idx="6">
                  <c:v>117873</c:v>
                </c:pt>
                <c:pt idx="7">
                  <c:v>65741</c:v>
                </c:pt>
                <c:pt idx="8">
                  <c:v>7115</c:v>
                </c:pt>
                <c:pt idx="9">
                  <c:v>42999</c:v>
                </c:pt>
                <c:pt idx="10">
                  <c:v>50275</c:v>
                </c:pt>
                <c:pt idx="11">
                  <c:v>2653</c:v>
                </c:pt>
                <c:pt idx="12">
                  <c:v>41911</c:v>
                </c:pt>
                <c:pt idx="13">
                  <c:v>87391</c:v>
                </c:pt>
                <c:pt idx="14">
                  <c:v>56706</c:v>
                </c:pt>
                <c:pt idx="15">
                  <c:v>69575</c:v>
                </c:pt>
                <c:pt idx="16">
                  <c:v>76163</c:v>
                </c:pt>
                <c:pt idx="17">
                  <c:v>95447</c:v>
                </c:pt>
                <c:pt idx="18">
                  <c:v>80693</c:v>
                </c:pt>
                <c:pt idx="19">
                  <c:v>113782</c:v>
                </c:pt>
                <c:pt idx="20">
                  <c:v>84278</c:v>
                </c:pt>
                <c:pt idx="21">
                  <c:v>123722</c:v>
                </c:pt>
                <c:pt idx="22">
                  <c:v>145536</c:v>
                </c:pt>
                <c:pt idx="23">
                  <c:v>66062</c:v>
                </c:pt>
                <c:pt idx="24">
                  <c:v>65428</c:v>
                </c:pt>
                <c:pt idx="25">
                  <c:v>85714</c:v>
                </c:pt>
                <c:pt idx="26">
                  <c:v>123385</c:v>
                </c:pt>
                <c:pt idx="27">
                  <c:v>85343</c:v>
                </c:pt>
                <c:pt idx="28">
                  <c:v>51055</c:v>
                </c:pt>
                <c:pt idx="29">
                  <c:v>82540</c:v>
                </c:pt>
                <c:pt idx="30">
                  <c:v>29804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MARZO!$O$5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MARZO!$O$6:$O$36</c:f>
              <c:numCache>
                <c:formatCode>_-* #,##0_-;\-* #,##0_-;_-* "-"??_-;_-@_-</c:formatCode>
                <c:ptCount val="31"/>
                <c:pt idx="1">
                  <c:v>803</c:v>
                </c:pt>
                <c:pt idx="12">
                  <c:v>115</c:v>
                </c:pt>
                <c:pt idx="13">
                  <c:v>8128</c:v>
                </c:pt>
                <c:pt idx="17">
                  <c:v>76605</c:v>
                </c:pt>
                <c:pt idx="18">
                  <c:v>5113</c:v>
                </c:pt>
                <c:pt idx="19">
                  <c:v>126431</c:v>
                </c:pt>
                <c:pt idx="20">
                  <c:v>2092</c:v>
                </c:pt>
                <c:pt idx="21">
                  <c:v>265975</c:v>
                </c:pt>
                <c:pt idx="22">
                  <c:v>306678</c:v>
                </c:pt>
                <c:pt idx="23">
                  <c:v>15734</c:v>
                </c:pt>
                <c:pt idx="24">
                  <c:v>1503</c:v>
                </c:pt>
                <c:pt idx="25">
                  <c:v>4108</c:v>
                </c:pt>
                <c:pt idx="26">
                  <c:v>4806</c:v>
                </c:pt>
                <c:pt idx="27">
                  <c:v>554</c:v>
                </c:pt>
                <c:pt idx="28">
                  <c:v>276</c:v>
                </c:pt>
                <c:pt idx="29">
                  <c:v>164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9968"/>
        <c:axId val="335687616"/>
      </c:lineChart>
      <c:dateAx>
        <c:axId val="174099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687616"/>
        <c:crosses val="autoZero"/>
        <c:auto val="1"/>
        <c:lblOffset val="100"/>
        <c:baseTimeUnit val="days"/>
      </c:dateAx>
      <c:valAx>
        <c:axId val="335687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9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MARZO!$A$38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(MARZO!$F$38,MARZO!$I$38,MARZO!$L$38,MARZO!$O$38)</c:f>
              <c:numCache>
                <c:formatCode>_(* #,##0.00_);_(* \(#,##0.00\);_(* "-"??_);_(@_)</c:formatCode>
                <c:ptCount val="4"/>
                <c:pt idx="0">
                  <c:v>26254.041015625</c:v>
                </c:pt>
                <c:pt idx="1">
                  <c:v>9145.8623046875</c:v>
                </c:pt>
                <c:pt idx="2">
                  <c:v>2118.0498046875</c:v>
                </c:pt>
                <c:pt idx="3">
                  <c:v>799.9013671875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MARZO!$AH$5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MARZO!$AH$6:$AH$36</c:f>
              <c:numCache>
                <c:formatCode>_-* #,##0_-;\-* #,##0_-;_-* "-"??_-;_-@_-</c:formatCode>
                <c:ptCount val="31"/>
                <c:pt idx="0">
                  <c:v>965.0458984375</c:v>
                </c:pt>
                <c:pt idx="1">
                  <c:v>894.611328125</c:v>
                </c:pt>
                <c:pt idx="2">
                  <c:v>967.24609375</c:v>
                </c:pt>
                <c:pt idx="3">
                  <c:v>1083.1884765625</c:v>
                </c:pt>
                <c:pt idx="4">
                  <c:v>1020.1435546875</c:v>
                </c:pt>
                <c:pt idx="5">
                  <c:v>1066.4462890625</c:v>
                </c:pt>
                <c:pt idx="6">
                  <c:v>1211.6015625</c:v>
                </c:pt>
                <c:pt idx="7">
                  <c:v>1160.478515625</c:v>
                </c:pt>
                <c:pt idx="8">
                  <c:v>734.73828125</c:v>
                </c:pt>
                <c:pt idx="9">
                  <c:v>959.6611328125</c:v>
                </c:pt>
                <c:pt idx="10">
                  <c:v>969.72265625</c:v>
                </c:pt>
                <c:pt idx="11">
                  <c:v>21.94140625</c:v>
                </c:pt>
                <c:pt idx="12">
                  <c:v>1147.5556640625</c:v>
                </c:pt>
                <c:pt idx="13">
                  <c:v>1371.947265625</c:v>
                </c:pt>
                <c:pt idx="14">
                  <c:v>1194.537109375</c:v>
                </c:pt>
                <c:pt idx="15">
                  <c:v>1299.0888671875</c:v>
                </c:pt>
                <c:pt idx="16">
                  <c:v>1376.130859375</c:v>
                </c:pt>
                <c:pt idx="17">
                  <c:v>1720.2001953125</c:v>
                </c:pt>
                <c:pt idx="18">
                  <c:v>1337.7333984375</c:v>
                </c:pt>
                <c:pt idx="19">
                  <c:v>1901.5546875</c:v>
                </c:pt>
                <c:pt idx="20">
                  <c:v>1506.232421875</c:v>
                </c:pt>
                <c:pt idx="21">
                  <c:v>2642.115234375</c:v>
                </c:pt>
                <c:pt idx="22">
                  <c:v>2342.2353515625</c:v>
                </c:pt>
                <c:pt idx="23">
                  <c:v>1339.4072265625</c:v>
                </c:pt>
                <c:pt idx="24">
                  <c:v>1682.662109375</c:v>
                </c:pt>
                <c:pt idx="25">
                  <c:v>1416.544921875</c:v>
                </c:pt>
                <c:pt idx="26">
                  <c:v>1337.53125</c:v>
                </c:pt>
                <c:pt idx="27">
                  <c:v>1264.8056640625</c:v>
                </c:pt>
                <c:pt idx="28">
                  <c:v>941.9736328125</c:v>
                </c:pt>
                <c:pt idx="29">
                  <c:v>394.6044921875</c:v>
                </c:pt>
                <c:pt idx="30">
                  <c:v>1046.1689453125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MARZO!$AK$5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MARZO!$AK$6:$AK$36</c:f>
              <c:numCache>
                <c:formatCode>_-* #,##0_-;\-* #,##0_-;_-* "-"??_-;_-@_-</c:formatCode>
                <c:ptCount val="31"/>
                <c:pt idx="0">
                  <c:v>2186.6435546875</c:v>
                </c:pt>
                <c:pt idx="1">
                  <c:v>2001.3876953125</c:v>
                </c:pt>
                <c:pt idx="2">
                  <c:v>2204.904296875</c:v>
                </c:pt>
                <c:pt idx="3">
                  <c:v>2403.125</c:v>
                </c:pt>
                <c:pt idx="4">
                  <c:v>2556.794921875</c:v>
                </c:pt>
                <c:pt idx="5">
                  <c:v>2638.220703125</c:v>
                </c:pt>
                <c:pt idx="6">
                  <c:v>2733.455078125</c:v>
                </c:pt>
                <c:pt idx="7">
                  <c:v>2800.236328125</c:v>
                </c:pt>
                <c:pt idx="8">
                  <c:v>1382.90234375</c:v>
                </c:pt>
                <c:pt idx="9">
                  <c:v>1547.4228515625</c:v>
                </c:pt>
                <c:pt idx="10">
                  <c:v>2293.7275390625</c:v>
                </c:pt>
                <c:pt idx="11">
                  <c:v>2696.1787109375</c:v>
                </c:pt>
                <c:pt idx="12">
                  <c:v>2613.3984375</c:v>
                </c:pt>
                <c:pt idx="13">
                  <c:v>3002.34765625</c:v>
                </c:pt>
                <c:pt idx="14">
                  <c:v>2941.1826171875</c:v>
                </c:pt>
                <c:pt idx="15">
                  <c:v>3306.01953125</c:v>
                </c:pt>
                <c:pt idx="16">
                  <c:v>3770.2373046875</c:v>
                </c:pt>
                <c:pt idx="17">
                  <c:v>3634.8125</c:v>
                </c:pt>
                <c:pt idx="18">
                  <c:v>3209.3623046875</c:v>
                </c:pt>
                <c:pt idx="19">
                  <c:v>3635.3642578125</c:v>
                </c:pt>
                <c:pt idx="20">
                  <c:v>3479.9912109375</c:v>
                </c:pt>
                <c:pt idx="21">
                  <c:v>4457.78125</c:v>
                </c:pt>
                <c:pt idx="22">
                  <c:v>3445.5771484375</c:v>
                </c:pt>
                <c:pt idx="23">
                  <c:v>2823.6357421875</c:v>
                </c:pt>
                <c:pt idx="24">
                  <c:v>3395.16796875</c:v>
                </c:pt>
                <c:pt idx="25">
                  <c:v>3128.5712890625</c:v>
                </c:pt>
                <c:pt idx="26">
                  <c:v>3037.8505859375</c:v>
                </c:pt>
                <c:pt idx="27">
                  <c:v>3313.5595703125</c:v>
                </c:pt>
                <c:pt idx="28">
                  <c:v>2557.8720703125</c:v>
                </c:pt>
                <c:pt idx="29">
                  <c:v>2277.7900390625</c:v>
                </c:pt>
                <c:pt idx="30">
                  <c:v>2582.896484375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800"/>
        <c:axId val="340254720"/>
      </c:lineChart>
      <c:dateAx>
        <c:axId val="2479488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54720"/>
        <c:crosses val="autoZero"/>
        <c:auto val="1"/>
        <c:lblOffset val="100"/>
        <c:baseTimeUnit val="days"/>
      </c:dateAx>
      <c:valAx>
        <c:axId val="340254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8.xml"/>
  <Relationship Id="rId3" Type="http://schemas.openxmlformats.org/officeDocument/2006/relationships/chart" Target="../charts/chart29.xml"/>
  <Relationship Id="rId4" Type="http://schemas.openxmlformats.org/officeDocument/2006/relationships/chart" Target="../charts/chart3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1.xml"/>
  <Relationship Id="rId3" Type="http://schemas.openxmlformats.org/officeDocument/2006/relationships/chart" Target="../charts/chart32.xml"/>
  <Relationship Id="rId4" Type="http://schemas.openxmlformats.org/officeDocument/2006/relationships/chart" Target="../charts/chart33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4.xml"/>
  <Relationship Id="rId3" Type="http://schemas.openxmlformats.org/officeDocument/2006/relationships/chart" Target="../charts/chart35.xml"/>
  <Relationship Id="rId4" Type="http://schemas.openxmlformats.org/officeDocument/2006/relationships/chart" Target="../charts/chart36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.xml"/>
  <Relationship Id="rId3" Type="http://schemas.openxmlformats.org/officeDocument/2006/relationships/chart" Target="../charts/chart5.xml"/>
  <Relationship Id="rId4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.xml"/>
  <Relationship Id="rId3" Type="http://schemas.openxmlformats.org/officeDocument/2006/relationships/chart" Target="../charts/chart11.xml"/>
  <Relationship Id="rId4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.xml"/>
  <Relationship Id="rId3" Type="http://schemas.openxmlformats.org/officeDocument/2006/relationships/chart" Target="../charts/chart17.xml"/>
  <Relationship Id="rId4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9.xml"/>
  <Relationship Id="rId3" Type="http://schemas.openxmlformats.org/officeDocument/2006/relationships/chart" Target="../charts/chart20.xml"/>
  <Relationship Id="rId4" Type="http://schemas.openxmlformats.org/officeDocument/2006/relationships/chart" Target="../charts/chart2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2.xml"/>
  <Relationship Id="rId3" Type="http://schemas.openxmlformats.org/officeDocument/2006/relationships/chart" Target="../charts/chart23.xml"/>
  <Relationship Id="rId4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87630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6297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AT&amp;T,</a:t>
          </a:r>
          <a:r>
            <a:rPr lang="en-US" sz="2400" b="1" baseline="0">
              <a:solidFill>
                <a:schemeClr val="bg1"/>
              </a:solidFill>
            </a:rPr>
            <a:t> T-MOBILE </a:t>
          </a:r>
          <a:r>
            <a:rPr lang="en-US" sz="2400" b="1">
              <a:solidFill>
                <a:schemeClr val="bg1"/>
              </a:solidFill>
            </a:rPr>
            <a:t>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0.5703125" collapsed="true"/>
    <col min="7" max="7" style="2" width="11.42578125" collapsed="true"/>
    <col min="9" max="9" bestFit="true" customWidth="true" width="13.140625" collapsed="true"/>
    <col min="34" max="34" bestFit="true" customWidth="true" width="11.8554687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3">
        <v>41640</v>
      </c>
      <c r="B6" s="10">
        <v>135</v>
      </c>
      <c r="C6" s="11">
        <v>0</v>
      </c>
      <c r="D6" s="15">
        <v>0</v>
      </c>
      <c r="E6" s="11">
        <v>200</v>
      </c>
      <c r="F6" s="11">
        <v>207912</v>
      </c>
      <c r="G6" s="15">
        <v>263.94697265624995</v>
      </c>
      <c r="H6" s="11">
        <v>56</v>
      </c>
      <c r="I6" s="11">
        <v>929185</v>
      </c>
      <c r="J6" s="15">
        <v>1179.6255859375001</v>
      </c>
      <c r="K6" s="11">
        <v>28</v>
      </c>
      <c r="L6" s="11">
        <v>140159</v>
      </c>
      <c r="M6" s="15">
        <v>177.93496093750002</v>
      </c>
      <c r="N6" s="11"/>
      <c r="O6" s="11"/>
      <c r="P6" s="17"/>
      <c r="Q6" s="10">
        <v>261</v>
      </c>
      <c r="R6" s="20">
        <f>C6+F6+I6+L6+O6</f>
        <v>1277256</v>
      </c>
      <c r="S6" s="21">
        <f>D6+G6+J6+M6+P6</f>
        <v>1621.5075195312502</v>
      </c>
      <c r="T6" s="56"/>
      <c r="U6" s="57"/>
      <c r="AG6" s="10">
        <f>Q6</f>
        <v>261</v>
      </c>
      <c r="AH6" s="20">
        <f>R6/1024</f>
        <v>1247.3203125</v>
      </c>
      <c r="AI6" s="21">
        <f>S6</f>
        <v>1621.5075195312502</v>
      </c>
      <c r="AJ6" s="10">
        <v>235</v>
      </c>
      <c r="AK6" s="20">
        <v>1174.552734375</v>
      </c>
      <c r="AL6" s="21">
        <v>1526.9180468749998</v>
      </c>
      <c r="AM6" s="93">
        <f>IF(   ((AG6/AJ6)-1)&gt;=0, ((AG6/AJ6)-1),  ((AJ6/AG6)-1))</f>
        <v>0.11063829787234036</v>
      </c>
      <c r="AN6" s="94">
        <f t="shared" ref="AN6:AN36" si="0">IF(   ((AH6/AK6)-1)&gt;=0, ((AH6/AK6)-1),  ((AK6/AH6)-1))</f>
        <v>6.1953436397830908E-2</v>
      </c>
      <c r="AO6" s="95">
        <f t="shared" ref="AO6:AO36" si="1">IF(   ((AI6/AL6)-1)&gt;=0, ((AI6/AL6)-1),  ((AL6/AI6)-1))</f>
        <v>6.1947969538926895E-2</v>
      </c>
    </row>
    <row r="7" spans="1:41" x14ac:dyDescent="0.25">
      <c r="A7" s="3">
        <f>A6+1</f>
        <v>41641</v>
      </c>
      <c r="B7" s="10">
        <v>161</v>
      </c>
      <c r="C7" s="11">
        <v>0</v>
      </c>
      <c r="D7" s="15">
        <v>0</v>
      </c>
      <c r="E7" s="11">
        <v>264</v>
      </c>
      <c r="F7" s="11">
        <v>168350</v>
      </c>
      <c r="G7" s="15">
        <v>213.72304687499988</v>
      </c>
      <c r="H7" s="11">
        <v>47</v>
      </c>
      <c r="I7" s="11">
        <v>1237911</v>
      </c>
      <c r="J7" s="15">
        <v>1571.5628906249999</v>
      </c>
      <c r="K7" s="11">
        <v>29</v>
      </c>
      <c r="L7" s="11">
        <v>76525</v>
      </c>
      <c r="M7" s="15">
        <v>97.149609374999997</v>
      </c>
      <c r="N7" s="11"/>
      <c r="O7" s="11"/>
      <c r="P7" s="17"/>
      <c r="Q7" s="10">
        <v>330</v>
      </c>
      <c r="R7" s="20">
        <f t="shared" ref="R7:R36" si="2">C7+F7+I7+L7+O7</f>
        <v>1482786</v>
      </c>
      <c r="S7" s="21">
        <f t="shared" ref="S7:S36" si="3">D7+G7+J7+M7+P7</f>
        <v>1882.4355468749998</v>
      </c>
      <c r="T7" s="56"/>
      <c r="U7" s="57"/>
      <c r="AG7" s="10">
        <f t="shared" ref="AG7:AG36" si="4">Q7</f>
        <v>330</v>
      </c>
      <c r="AH7" s="20">
        <f t="shared" ref="AH7:AH36" si="5">R7/1024</f>
        <v>1448.033203125</v>
      </c>
      <c r="AI7" s="21">
        <f t="shared" ref="AI7:AI36" si="6">S7</f>
        <v>1882.4355468749998</v>
      </c>
      <c r="AJ7" s="10">
        <v>305</v>
      </c>
      <c r="AK7" s="20">
        <v>1496.3974609375</v>
      </c>
      <c r="AL7" s="21">
        <v>1945.3166992187498</v>
      </c>
      <c r="AM7" s="93">
        <f t="shared" ref="AM7:AM36" si="7">IF(   ((AG7/AJ7)-1)&gt;=0, ((AG7/AJ7)-1),  ((AJ7/AG7)-1))</f>
        <v>8.1967213114754189E-2</v>
      </c>
      <c r="AN7" s="94">
        <f t="shared" si="0"/>
        <v>3.3399964661117609E-2</v>
      </c>
      <c r="AO7" s="95">
        <f t="shared" si="1"/>
        <v>3.3404146265798129E-2</v>
      </c>
    </row>
    <row r="8" spans="1:41" x14ac:dyDescent="0.25">
      <c r="A8" s="3">
        <f t="shared" ref="A8:A36" si="8">A7+1</f>
        <v>41642</v>
      </c>
      <c r="B8" s="10">
        <v>138</v>
      </c>
      <c r="C8" s="11">
        <v>0</v>
      </c>
      <c r="D8" s="15">
        <v>0</v>
      </c>
      <c r="E8" s="11">
        <v>241</v>
      </c>
      <c r="F8" s="11">
        <v>189986</v>
      </c>
      <c r="G8" s="15">
        <v>241.19316406249996</v>
      </c>
      <c r="H8" s="11">
        <v>40</v>
      </c>
      <c r="I8" s="11">
        <v>667957</v>
      </c>
      <c r="J8" s="15">
        <v>847.98847656250007</v>
      </c>
      <c r="K8" s="11">
        <v>24</v>
      </c>
      <c r="L8" s="11">
        <v>139527</v>
      </c>
      <c r="M8" s="15">
        <v>177.13388671875003</v>
      </c>
      <c r="N8" s="11"/>
      <c r="O8" s="11"/>
      <c r="P8" s="17"/>
      <c r="Q8" s="10">
        <v>304</v>
      </c>
      <c r="R8" s="20">
        <f t="shared" si="2"/>
        <v>997470</v>
      </c>
      <c r="S8" s="21">
        <f t="shared" si="3"/>
        <v>1266.3155273437501</v>
      </c>
      <c r="T8" s="56"/>
      <c r="U8" s="57"/>
      <c r="AG8" s="10">
        <f t="shared" si="4"/>
        <v>304</v>
      </c>
      <c r="AH8" s="20">
        <f t="shared" si="5"/>
        <v>974.091796875</v>
      </c>
      <c r="AI8" s="21">
        <f t="shared" si="6"/>
        <v>1266.3155273437501</v>
      </c>
      <c r="AJ8" s="10">
        <v>285</v>
      </c>
      <c r="AK8" s="20">
        <v>906.2470703125</v>
      </c>
      <c r="AL8" s="21">
        <v>1178.1211914062499</v>
      </c>
      <c r="AM8" s="93">
        <f t="shared" si="7"/>
        <v>6.6666666666666652E-2</v>
      </c>
      <c r="AN8" s="94">
        <f t="shared" si="0"/>
        <v>7.4863388566988931E-2</v>
      </c>
      <c r="AO8" s="95">
        <f t="shared" si="1"/>
        <v>7.4860155797917605E-2</v>
      </c>
    </row>
    <row r="9" spans="1:41" x14ac:dyDescent="0.25">
      <c r="A9" s="28">
        <f t="shared" si="8"/>
        <v>41643</v>
      </c>
      <c r="B9" s="29">
        <v>143</v>
      </c>
      <c r="C9" s="30">
        <v>0</v>
      </c>
      <c r="D9" s="31">
        <v>0</v>
      </c>
      <c r="E9" s="30">
        <v>239</v>
      </c>
      <c r="F9" s="30">
        <v>147020</v>
      </c>
      <c r="G9" s="31">
        <v>186.64648437499966</v>
      </c>
      <c r="H9" s="30">
        <v>39</v>
      </c>
      <c r="I9" s="30">
        <v>514224</v>
      </c>
      <c r="J9" s="31">
        <v>652.82343750000007</v>
      </c>
      <c r="K9" s="30">
        <v>25</v>
      </c>
      <c r="L9" s="30">
        <v>78530</v>
      </c>
      <c r="M9" s="31">
        <v>99.695019531250011</v>
      </c>
      <c r="N9" s="30"/>
      <c r="O9" s="30"/>
      <c r="P9" s="32"/>
      <c r="Q9" s="29">
        <v>302</v>
      </c>
      <c r="R9" s="33">
        <f t="shared" si="2"/>
        <v>739774</v>
      </c>
      <c r="S9" s="34">
        <f t="shared" si="3"/>
        <v>939.16494140624968</v>
      </c>
      <c r="T9" s="59"/>
      <c r="U9" s="60"/>
      <c r="AG9" s="29">
        <f t="shared" si="4"/>
        <v>302</v>
      </c>
      <c r="AH9" s="33">
        <f t="shared" si="5"/>
        <v>722.435546875</v>
      </c>
      <c r="AI9" s="34">
        <f t="shared" si="6"/>
        <v>939.16494140624968</v>
      </c>
      <c r="AJ9" s="29">
        <v>276</v>
      </c>
      <c r="AK9" s="33">
        <v>859.1923828125</v>
      </c>
      <c r="AL9" s="34">
        <v>1116.9500976562501</v>
      </c>
      <c r="AM9" s="99">
        <f t="shared" si="7"/>
        <v>9.4202898550724612E-2</v>
      </c>
      <c r="AN9" s="100">
        <f t="shared" si="0"/>
        <v>0.18929970504505422</v>
      </c>
      <c r="AO9" s="101">
        <f t="shared" si="1"/>
        <v>0.18930131269997741</v>
      </c>
    </row>
    <row r="10" spans="1:41" x14ac:dyDescent="0.25">
      <c r="A10" s="28">
        <f t="shared" si="8"/>
        <v>41644</v>
      </c>
      <c r="B10" s="29">
        <v>108</v>
      </c>
      <c r="C10" s="30">
        <v>0</v>
      </c>
      <c r="D10" s="31">
        <v>0</v>
      </c>
      <c r="E10" s="30">
        <v>210</v>
      </c>
      <c r="F10" s="30">
        <v>89553</v>
      </c>
      <c r="G10" s="31">
        <v>113.69033203125001</v>
      </c>
      <c r="H10" s="30">
        <v>36</v>
      </c>
      <c r="I10" s="30">
        <v>847259</v>
      </c>
      <c r="J10" s="31">
        <v>1075.6205078125001</v>
      </c>
      <c r="K10" s="30">
        <v>18</v>
      </c>
      <c r="L10" s="30">
        <v>46435</v>
      </c>
      <c r="M10" s="31">
        <v>58.949414062499997</v>
      </c>
      <c r="N10" s="30"/>
      <c r="O10" s="30"/>
      <c r="P10" s="32"/>
      <c r="Q10" s="29">
        <v>255</v>
      </c>
      <c r="R10" s="33">
        <f t="shared" si="2"/>
        <v>983247</v>
      </c>
      <c r="S10" s="34">
        <f t="shared" si="3"/>
        <v>1248.26025390625</v>
      </c>
      <c r="T10" s="59"/>
      <c r="U10" s="60"/>
      <c r="AG10" s="29">
        <f t="shared" si="4"/>
        <v>255</v>
      </c>
      <c r="AH10" s="33">
        <f t="shared" si="5"/>
        <v>960.2021484375</v>
      </c>
      <c r="AI10" s="34">
        <f t="shared" si="6"/>
        <v>1248.26025390625</v>
      </c>
      <c r="AJ10" s="29">
        <v>235</v>
      </c>
      <c r="AK10" s="33">
        <v>828.572265625</v>
      </c>
      <c r="AL10" s="34">
        <v>1077.1439453125001</v>
      </c>
      <c r="AM10" s="99">
        <f t="shared" si="7"/>
        <v>8.5106382978723305E-2</v>
      </c>
      <c r="AN10" s="100">
        <f t="shared" si="0"/>
        <v>0.15886349118047094</v>
      </c>
      <c r="AO10" s="101">
        <f t="shared" si="1"/>
        <v>0.15886113396302459</v>
      </c>
    </row>
    <row r="11" spans="1:41" x14ac:dyDescent="0.25">
      <c r="A11" s="3">
        <f t="shared" si="8"/>
        <v>41645</v>
      </c>
      <c r="B11" s="10">
        <v>144</v>
      </c>
      <c r="C11" s="11">
        <v>0</v>
      </c>
      <c r="D11" s="15">
        <v>0</v>
      </c>
      <c r="E11" s="11">
        <v>275</v>
      </c>
      <c r="F11" s="11">
        <v>110733</v>
      </c>
      <c r="G11" s="15">
        <v>140.57773437500003</v>
      </c>
      <c r="H11" s="11">
        <v>30</v>
      </c>
      <c r="I11" s="11">
        <v>717769</v>
      </c>
      <c r="J11" s="15">
        <v>911.22890625000014</v>
      </c>
      <c r="K11" s="11">
        <v>14</v>
      </c>
      <c r="L11" s="11">
        <v>42064</v>
      </c>
      <c r="M11" s="15">
        <v>53.400292968750009</v>
      </c>
      <c r="N11" s="11"/>
      <c r="O11" s="11"/>
      <c r="P11" s="17"/>
      <c r="Q11" s="10">
        <v>333</v>
      </c>
      <c r="R11" s="20">
        <f t="shared" si="2"/>
        <v>870566</v>
      </c>
      <c r="S11" s="21">
        <f t="shared" si="3"/>
        <v>1105.2069335937501</v>
      </c>
      <c r="T11" s="56"/>
      <c r="U11" s="57"/>
      <c r="AG11" s="10">
        <f t="shared" si="4"/>
        <v>333</v>
      </c>
      <c r="AH11" s="20">
        <f t="shared" si="5"/>
        <v>850.162109375</v>
      </c>
      <c r="AI11" s="21">
        <f t="shared" si="6"/>
        <v>1105.2069335937501</v>
      </c>
      <c r="AJ11" s="10">
        <v>300</v>
      </c>
      <c r="AK11" s="20">
        <v>870.009765625</v>
      </c>
      <c r="AL11" s="21">
        <v>1131.0126953125</v>
      </c>
      <c r="AM11" s="93">
        <f t="shared" si="7"/>
        <v>0.1100000000000001</v>
      </c>
      <c r="AN11" s="94">
        <f t="shared" si="0"/>
        <v>2.3345731397734326E-2</v>
      </c>
      <c r="AO11" s="95">
        <f t="shared" si="1"/>
        <v>2.3349257894029307E-2</v>
      </c>
    </row>
    <row r="12" spans="1:41" x14ac:dyDescent="0.25">
      <c r="A12" s="3">
        <f t="shared" si="8"/>
        <v>41646</v>
      </c>
      <c r="B12" s="10">
        <v>125</v>
      </c>
      <c r="C12" s="11">
        <v>0</v>
      </c>
      <c r="D12" s="15">
        <v>0</v>
      </c>
      <c r="E12" s="11">
        <v>264</v>
      </c>
      <c r="F12" s="11">
        <v>74698</v>
      </c>
      <c r="G12" s="15">
        <v>94.831445312500094</v>
      </c>
      <c r="H12" s="11">
        <v>24</v>
      </c>
      <c r="I12" s="11">
        <v>333956</v>
      </c>
      <c r="J12" s="15">
        <v>423.96757812500005</v>
      </c>
      <c r="K12" s="11">
        <v>10</v>
      </c>
      <c r="L12" s="11">
        <v>27431</v>
      </c>
      <c r="M12" s="15">
        <v>34.8232421875</v>
      </c>
      <c r="N12" s="11"/>
      <c r="O12" s="11"/>
      <c r="P12" s="17"/>
      <c r="Q12" s="10">
        <v>310</v>
      </c>
      <c r="R12" s="20">
        <f t="shared" si="2"/>
        <v>436085</v>
      </c>
      <c r="S12" s="21">
        <f t="shared" si="3"/>
        <v>553.62226562500018</v>
      </c>
      <c r="T12" s="56"/>
      <c r="U12" s="57"/>
      <c r="AG12" s="10">
        <f t="shared" si="4"/>
        <v>310</v>
      </c>
      <c r="AH12" s="20">
        <f t="shared" si="5"/>
        <v>425.8642578125</v>
      </c>
      <c r="AI12" s="21">
        <f t="shared" si="6"/>
        <v>553.62226562500018</v>
      </c>
      <c r="AJ12" s="10">
        <v>288</v>
      </c>
      <c r="AK12" s="20">
        <v>434.73046875</v>
      </c>
      <c r="AL12" s="21">
        <v>565.14960937500007</v>
      </c>
      <c r="AM12" s="93">
        <f t="shared" si="7"/>
        <v>7.638888888888884E-2</v>
      </c>
      <c r="AN12" s="94">
        <f t="shared" si="0"/>
        <v>2.081933567997063E-2</v>
      </c>
      <c r="AO12" s="95">
        <f t="shared" si="1"/>
        <v>2.0821676557727153E-2</v>
      </c>
    </row>
    <row r="13" spans="1:41" x14ac:dyDescent="0.25">
      <c r="A13" s="3">
        <f t="shared" si="8"/>
        <v>41647</v>
      </c>
      <c r="B13" s="10">
        <v>118</v>
      </c>
      <c r="C13" s="11">
        <v>0</v>
      </c>
      <c r="D13" s="15">
        <v>0</v>
      </c>
      <c r="E13" s="11">
        <v>246</v>
      </c>
      <c r="F13" s="11">
        <v>26493</v>
      </c>
      <c r="G13" s="15">
        <v>33.633691406249945</v>
      </c>
      <c r="H13" s="11">
        <v>15</v>
      </c>
      <c r="I13" s="11">
        <v>236519</v>
      </c>
      <c r="J13" s="15">
        <v>300.26826171875001</v>
      </c>
      <c r="K13" s="11">
        <v>9</v>
      </c>
      <c r="L13" s="11">
        <v>54738</v>
      </c>
      <c r="M13" s="15">
        <v>69.491601562499994</v>
      </c>
      <c r="N13" s="11"/>
      <c r="O13" s="11"/>
      <c r="P13" s="17"/>
      <c r="Q13" s="10">
        <v>302</v>
      </c>
      <c r="R13" s="20">
        <f t="shared" si="2"/>
        <v>317750</v>
      </c>
      <c r="S13" s="21">
        <f t="shared" si="3"/>
        <v>403.3935546875</v>
      </c>
      <c r="T13" s="56">
        <f>F13/F6</f>
        <v>0.12742410250490593</v>
      </c>
      <c r="U13" s="57">
        <f>(I13+L13+O13)/(I6+L6+O6)</f>
        <v>0.27236978932878475</v>
      </c>
      <c r="AG13" s="10">
        <f t="shared" si="4"/>
        <v>302</v>
      </c>
      <c r="AH13" s="20">
        <f t="shared" si="5"/>
        <v>310.302734375</v>
      </c>
      <c r="AI13" s="21">
        <f t="shared" si="6"/>
        <v>403.3935546875</v>
      </c>
      <c r="AJ13" s="10">
        <v>274</v>
      </c>
      <c r="AK13" s="20">
        <v>285.28515625</v>
      </c>
      <c r="AL13" s="21">
        <v>370.87070312500003</v>
      </c>
      <c r="AM13" s="93">
        <f t="shared" si="7"/>
        <v>0.10218978102189791</v>
      </c>
      <c r="AN13" s="94">
        <f t="shared" si="0"/>
        <v>8.7693234565196621E-2</v>
      </c>
      <c r="AO13" s="95">
        <f t="shared" si="1"/>
        <v>8.7693234565196398E-2</v>
      </c>
    </row>
    <row r="14" spans="1:41" x14ac:dyDescent="0.25">
      <c r="A14" s="3">
        <f t="shared" si="8"/>
        <v>41648</v>
      </c>
      <c r="B14" s="10">
        <v>122</v>
      </c>
      <c r="C14" s="11">
        <v>0</v>
      </c>
      <c r="D14" s="15">
        <v>0</v>
      </c>
      <c r="E14" s="11">
        <v>231</v>
      </c>
      <c r="F14" s="11">
        <v>33058</v>
      </c>
      <c r="G14" s="15">
        <v>41.966894531250034</v>
      </c>
      <c r="H14" s="11">
        <v>15</v>
      </c>
      <c r="I14" s="11">
        <v>118613</v>
      </c>
      <c r="J14" s="15">
        <v>150.58291015624999</v>
      </c>
      <c r="K14" s="11">
        <v>8</v>
      </c>
      <c r="L14" s="11">
        <v>34044</v>
      </c>
      <c r="M14" s="15">
        <v>43.219921875000004</v>
      </c>
      <c r="N14" s="11"/>
      <c r="O14" s="11"/>
      <c r="P14" s="17"/>
      <c r="Q14" s="10">
        <v>289</v>
      </c>
      <c r="R14" s="20">
        <f t="shared" si="2"/>
        <v>185715</v>
      </c>
      <c r="S14" s="21">
        <f t="shared" si="3"/>
        <v>235.76972656250004</v>
      </c>
      <c r="T14" s="56">
        <f t="shared" ref="T14:T36" si="9">F14/F7</f>
        <v>0.19636471636471636</v>
      </c>
      <c r="U14" s="57">
        <f t="shared" ref="U14:U36" si="10">(I14+L14+O14)/(I7+L7+O7)</f>
        <v>0.11613878499980219</v>
      </c>
      <c r="AG14" s="10">
        <f t="shared" si="4"/>
        <v>289</v>
      </c>
      <c r="AH14" s="20">
        <f t="shared" si="5"/>
        <v>181.3623046875</v>
      </c>
      <c r="AI14" s="21">
        <f t="shared" si="6"/>
        <v>235.76972656250004</v>
      </c>
      <c r="AJ14" s="10">
        <v>271</v>
      </c>
      <c r="AK14" s="20">
        <v>214.6123046875</v>
      </c>
      <c r="AL14" s="21">
        <v>278.99599609374997</v>
      </c>
      <c r="AM14" s="93">
        <f t="shared" si="7"/>
        <v>6.6420664206642055E-2</v>
      </c>
      <c r="AN14" s="94">
        <f t="shared" si="0"/>
        <v>0.18333467948200188</v>
      </c>
      <c r="AO14" s="95">
        <f t="shared" si="1"/>
        <v>0.18334105129392464</v>
      </c>
    </row>
    <row r="15" spans="1:41" x14ac:dyDescent="0.25">
      <c r="A15" s="3">
        <f t="shared" si="8"/>
        <v>41649</v>
      </c>
      <c r="B15" s="10">
        <v>114</v>
      </c>
      <c r="C15" s="11">
        <v>0</v>
      </c>
      <c r="D15" s="15">
        <v>0</v>
      </c>
      <c r="E15" s="11">
        <v>256</v>
      </c>
      <c r="F15" s="11">
        <v>25776</v>
      </c>
      <c r="G15" s="15">
        <v>32.723437499999946</v>
      </c>
      <c r="H15" s="11">
        <v>11</v>
      </c>
      <c r="I15" s="11">
        <v>105427</v>
      </c>
      <c r="J15" s="15">
        <v>133.84160156249999</v>
      </c>
      <c r="K15" s="11">
        <v>11</v>
      </c>
      <c r="L15" s="11">
        <v>36243</v>
      </c>
      <c r="M15" s="15">
        <v>46.011621093749994</v>
      </c>
      <c r="N15" s="11"/>
      <c r="O15" s="11"/>
      <c r="P15" s="17"/>
      <c r="Q15" s="10">
        <v>308</v>
      </c>
      <c r="R15" s="20">
        <f t="shared" si="2"/>
        <v>167446</v>
      </c>
      <c r="S15" s="21">
        <f t="shared" si="3"/>
        <v>212.57666015624991</v>
      </c>
      <c r="T15" s="56">
        <f t="shared" si="9"/>
        <v>0.13567315486404261</v>
      </c>
      <c r="U15" s="57">
        <f t="shared" si="10"/>
        <v>0.17544620079159462</v>
      </c>
      <c r="AG15" s="10">
        <f t="shared" si="4"/>
        <v>308</v>
      </c>
      <c r="AH15" s="20">
        <f t="shared" si="5"/>
        <v>163.521484375</v>
      </c>
      <c r="AI15" s="21">
        <f t="shared" si="6"/>
        <v>212.57666015624991</v>
      </c>
      <c r="AJ15" s="10">
        <v>290</v>
      </c>
      <c r="AK15" s="20">
        <v>141.099609375</v>
      </c>
      <c r="AL15" s="21">
        <v>183.42949218749999</v>
      </c>
      <c r="AM15" s="93">
        <f t="shared" si="7"/>
        <v>6.2068965517241281E-2</v>
      </c>
      <c r="AN15" s="94">
        <f t="shared" si="0"/>
        <v>0.15890812950735711</v>
      </c>
      <c r="AO15" s="95">
        <f t="shared" si="1"/>
        <v>0.15890120842157684</v>
      </c>
    </row>
    <row r="16" spans="1:41" x14ac:dyDescent="0.25">
      <c r="A16" s="28">
        <f t="shared" si="8"/>
        <v>41650</v>
      </c>
      <c r="B16" s="29">
        <v>113</v>
      </c>
      <c r="C16" s="30">
        <v>0</v>
      </c>
      <c r="D16" s="31">
        <v>0</v>
      </c>
      <c r="E16" s="30">
        <v>210</v>
      </c>
      <c r="F16" s="30">
        <v>26628</v>
      </c>
      <c r="G16" s="31">
        <v>33.802539062499953</v>
      </c>
      <c r="H16" s="30">
        <v>11</v>
      </c>
      <c r="I16" s="30">
        <v>44850</v>
      </c>
      <c r="J16" s="31">
        <v>56.9384765625</v>
      </c>
      <c r="K16" s="30">
        <v>11</v>
      </c>
      <c r="L16" s="30">
        <v>10379</v>
      </c>
      <c r="M16" s="31">
        <v>13.175195312500001</v>
      </c>
      <c r="N16" s="30"/>
      <c r="O16" s="30"/>
      <c r="P16" s="32"/>
      <c r="Q16" s="29">
        <v>265</v>
      </c>
      <c r="R16" s="33">
        <f t="shared" si="2"/>
        <v>81857</v>
      </c>
      <c r="S16" s="34">
        <f t="shared" si="3"/>
        <v>103.91621093749995</v>
      </c>
      <c r="T16" s="59">
        <f t="shared" si="9"/>
        <v>0.18111821520881513</v>
      </c>
      <c r="U16" s="60">
        <f t="shared" si="10"/>
        <v>9.3173559351771559E-2</v>
      </c>
      <c r="AG16" s="29">
        <f t="shared" si="4"/>
        <v>265</v>
      </c>
      <c r="AH16" s="33">
        <f t="shared" si="5"/>
        <v>79.9384765625</v>
      </c>
      <c r="AI16" s="34">
        <f t="shared" si="6"/>
        <v>103.91621093749995</v>
      </c>
      <c r="AJ16" s="29">
        <v>244</v>
      </c>
      <c r="AK16" s="33">
        <v>94.9619140625</v>
      </c>
      <c r="AL16" s="34">
        <v>123.45048828124999</v>
      </c>
      <c r="AM16" s="99">
        <f t="shared" si="7"/>
        <v>8.6065573770491843E-2</v>
      </c>
      <c r="AN16" s="100">
        <f t="shared" si="0"/>
        <v>0.18793750076352667</v>
      </c>
      <c r="AO16" s="101">
        <f t="shared" si="1"/>
        <v>0.18798103941163569</v>
      </c>
    </row>
    <row r="17" spans="1:41" x14ac:dyDescent="0.25">
      <c r="A17" s="28">
        <f t="shared" si="8"/>
        <v>41651</v>
      </c>
      <c r="B17" s="29">
        <v>97</v>
      </c>
      <c r="C17" s="30">
        <v>0</v>
      </c>
      <c r="D17" s="31">
        <v>0</v>
      </c>
      <c r="E17" s="30">
        <v>189</v>
      </c>
      <c r="F17" s="30">
        <v>32493</v>
      </c>
      <c r="G17" s="31">
        <v>41.250878906250016</v>
      </c>
      <c r="H17" s="30">
        <v>11</v>
      </c>
      <c r="I17" s="30">
        <v>66449</v>
      </c>
      <c r="J17" s="31">
        <v>84.357812500000023</v>
      </c>
      <c r="K17" s="30">
        <v>7</v>
      </c>
      <c r="L17" s="30">
        <v>7603</v>
      </c>
      <c r="M17" s="31">
        <v>9.6522460937499996</v>
      </c>
      <c r="N17" s="30"/>
      <c r="O17" s="30"/>
      <c r="P17" s="32"/>
      <c r="Q17" s="29">
        <v>235</v>
      </c>
      <c r="R17" s="33">
        <f t="shared" si="2"/>
        <v>106545</v>
      </c>
      <c r="S17" s="34">
        <f t="shared" si="3"/>
        <v>135.26093750000004</v>
      </c>
      <c r="T17" s="59">
        <f t="shared" si="9"/>
        <v>0.36283541589896484</v>
      </c>
      <c r="U17" s="60">
        <f t="shared" si="10"/>
        <v>8.286057643891534E-2</v>
      </c>
      <c r="AG17" s="29">
        <f t="shared" si="4"/>
        <v>235</v>
      </c>
      <c r="AH17" s="33">
        <f t="shared" si="5"/>
        <v>104.0478515625</v>
      </c>
      <c r="AI17" s="34">
        <f t="shared" si="6"/>
        <v>135.26093750000004</v>
      </c>
      <c r="AJ17" s="29">
        <v>210</v>
      </c>
      <c r="AK17" s="33">
        <v>126.8046875</v>
      </c>
      <c r="AL17" s="34">
        <v>164.84609375000002</v>
      </c>
      <c r="AM17" s="99">
        <f t="shared" si="7"/>
        <v>0.11904761904761907</v>
      </c>
      <c r="AN17" s="100">
        <f t="shared" si="0"/>
        <v>0.21871509690741009</v>
      </c>
      <c r="AO17" s="101">
        <f t="shared" si="1"/>
        <v>0.21872653551584298</v>
      </c>
    </row>
    <row r="18" spans="1:41" x14ac:dyDescent="0.25">
      <c r="A18" s="3">
        <f t="shared" si="8"/>
        <v>41652</v>
      </c>
      <c r="B18" s="10">
        <v>142</v>
      </c>
      <c r="C18" s="11">
        <v>0</v>
      </c>
      <c r="D18" s="15">
        <v>0</v>
      </c>
      <c r="E18" s="11">
        <v>281</v>
      </c>
      <c r="F18" s="11">
        <v>29508</v>
      </c>
      <c r="G18" s="15">
        <v>37.456250000000026</v>
      </c>
      <c r="H18" s="11">
        <v>9</v>
      </c>
      <c r="I18" s="11">
        <v>70433</v>
      </c>
      <c r="J18" s="15">
        <v>89.416894531250023</v>
      </c>
      <c r="K18" s="11">
        <v>5</v>
      </c>
      <c r="L18" s="11">
        <v>8829</v>
      </c>
      <c r="M18" s="15">
        <v>11.208691406250001</v>
      </c>
      <c r="N18" s="11"/>
      <c r="O18" s="11"/>
      <c r="P18" s="17"/>
      <c r="Q18" s="10">
        <v>351</v>
      </c>
      <c r="R18" s="20">
        <f t="shared" si="2"/>
        <v>108770</v>
      </c>
      <c r="S18" s="21">
        <f t="shared" si="3"/>
        <v>138.08183593750005</v>
      </c>
      <c r="T18" s="56">
        <f t="shared" si="9"/>
        <v>0.26647882744981172</v>
      </c>
      <c r="U18" s="57">
        <f t="shared" si="10"/>
        <v>0.10431502711780088</v>
      </c>
      <c r="AG18" s="10">
        <f t="shared" si="4"/>
        <v>351</v>
      </c>
      <c r="AH18" s="20">
        <f t="shared" si="5"/>
        <v>106.220703125</v>
      </c>
      <c r="AI18" s="21">
        <f t="shared" si="6"/>
        <v>138.08183593750005</v>
      </c>
      <c r="AJ18" s="10">
        <v>322</v>
      </c>
      <c r="AK18" s="20">
        <v>133.8486328125</v>
      </c>
      <c r="AL18" s="21">
        <v>174.00322265625002</v>
      </c>
      <c r="AM18" s="93">
        <f t="shared" si="7"/>
        <v>9.0062111801242128E-2</v>
      </c>
      <c r="AN18" s="94">
        <f t="shared" si="0"/>
        <v>0.26009929208421445</v>
      </c>
      <c r="AO18" s="95">
        <f t="shared" si="1"/>
        <v>0.26014563374583943</v>
      </c>
    </row>
    <row r="19" spans="1:41" x14ac:dyDescent="0.25">
      <c r="A19" s="3">
        <f t="shared" si="8"/>
        <v>41653</v>
      </c>
      <c r="B19" s="10">
        <v>127</v>
      </c>
      <c r="C19" s="11">
        <v>0</v>
      </c>
      <c r="D19" s="15">
        <v>0</v>
      </c>
      <c r="E19" s="11">
        <v>282</v>
      </c>
      <c r="F19" s="11">
        <v>25649</v>
      </c>
      <c r="G19" s="15">
        <v>32.559667968749942</v>
      </c>
      <c r="H19" s="11">
        <v>11</v>
      </c>
      <c r="I19" s="11">
        <v>165963</v>
      </c>
      <c r="J19" s="15">
        <v>210.69521484375002</v>
      </c>
      <c r="K19" s="11">
        <v>5</v>
      </c>
      <c r="L19" s="11">
        <v>9997</v>
      </c>
      <c r="M19" s="15">
        <v>12.691503906249999</v>
      </c>
      <c r="N19" s="11"/>
      <c r="O19" s="11"/>
      <c r="P19" s="17"/>
      <c r="Q19" s="10">
        <v>334</v>
      </c>
      <c r="R19" s="20">
        <f t="shared" si="2"/>
        <v>201609</v>
      </c>
      <c r="S19" s="21">
        <f t="shared" si="3"/>
        <v>255.94638671874998</v>
      </c>
      <c r="T19" s="56">
        <f t="shared" si="9"/>
        <v>0.34336930038287505</v>
      </c>
      <c r="U19" s="57">
        <f t="shared" si="10"/>
        <v>0.48690185313804868</v>
      </c>
      <c r="AG19" s="10">
        <f t="shared" si="4"/>
        <v>334</v>
      </c>
      <c r="AH19" s="20">
        <f t="shared" si="5"/>
        <v>196.8837890625</v>
      </c>
      <c r="AI19" s="21">
        <f t="shared" si="6"/>
        <v>255.94638671874998</v>
      </c>
      <c r="AJ19" s="10">
        <v>315</v>
      </c>
      <c r="AK19" s="20">
        <v>250.1279296875</v>
      </c>
      <c r="AL19" s="21">
        <v>325.16630859375005</v>
      </c>
      <c r="AM19" s="93">
        <f t="shared" si="7"/>
        <v>6.0317460317460325E-2</v>
      </c>
      <c r="AN19" s="94">
        <f t="shared" si="0"/>
        <v>0.27043435560912465</v>
      </c>
      <c r="AO19" s="95">
        <f t="shared" si="1"/>
        <v>0.27044695868695068</v>
      </c>
    </row>
    <row r="20" spans="1:41" x14ac:dyDescent="0.25">
      <c r="A20" s="3">
        <f t="shared" si="8"/>
        <v>41654</v>
      </c>
      <c r="B20" s="10">
        <v>110</v>
      </c>
      <c r="C20" s="11">
        <v>0</v>
      </c>
      <c r="D20" s="15">
        <v>0</v>
      </c>
      <c r="E20" s="11">
        <v>271</v>
      </c>
      <c r="F20" s="11">
        <v>21217</v>
      </c>
      <c r="G20" s="15">
        <v>26.935644531249938</v>
      </c>
      <c r="H20" s="11">
        <v>13</v>
      </c>
      <c r="I20" s="11">
        <v>223776</v>
      </c>
      <c r="J20" s="15">
        <v>284.09062499999999</v>
      </c>
      <c r="K20" s="11">
        <v>6</v>
      </c>
      <c r="L20" s="11">
        <v>20897</v>
      </c>
      <c r="M20" s="15">
        <v>26.529394531249999</v>
      </c>
      <c r="N20" s="11"/>
      <c r="O20" s="11"/>
      <c r="P20" s="17"/>
      <c r="Q20" s="10">
        <v>331</v>
      </c>
      <c r="R20" s="20">
        <f t="shared" si="2"/>
        <v>265890</v>
      </c>
      <c r="S20" s="21">
        <f t="shared" si="3"/>
        <v>337.55566406249989</v>
      </c>
      <c r="T20" s="56">
        <f t="shared" si="9"/>
        <v>0.80085305552410069</v>
      </c>
      <c r="U20" s="57">
        <f t="shared" si="10"/>
        <v>0.84005877970314879</v>
      </c>
      <c r="AG20" s="10">
        <f t="shared" si="4"/>
        <v>331</v>
      </c>
      <c r="AH20" s="20">
        <f t="shared" si="5"/>
        <v>259.658203125</v>
      </c>
      <c r="AI20" s="21">
        <f t="shared" si="6"/>
        <v>337.55566406249989</v>
      </c>
      <c r="AJ20" s="10">
        <v>303</v>
      </c>
      <c r="AK20" s="20">
        <v>225.5888671875</v>
      </c>
      <c r="AL20" s="21">
        <v>293.25664062499999</v>
      </c>
      <c r="AM20" s="93">
        <f t="shared" si="7"/>
        <v>9.2409240924092417E-2</v>
      </c>
      <c r="AN20" s="94">
        <f t="shared" si="0"/>
        <v>0.15102401267516008</v>
      </c>
      <c r="AO20" s="95">
        <f t="shared" si="1"/>
        <v>0.1510588927946801</v>
      </c>
    </row>
    <row r="21" spans="1:41" x14ac:dyDescent="0.25">
      <c r="A21" s="3">
        <f t="shared" si="8"/>
        <v>41655</v>
      </c>
      <c r="B21" s="10">
        <v>117</v>
      </c>
      <c r="C21" s="11">
        <v>0</v>
      </c>
      <c r="D21" s="15">
        <v>0</v>
      </c>
      <c r="E21" s="11">
        <v>260</v>
      </c>
      <c r="F21" s="11">
        <v>23100</v>
      </c>
      <c r="G21" s="15">
        <v>29.326171874999904</v>
      </c>
      <c r="H21" s="11">
        <v>17</v>
      </c>
      <c r="I21" s="11">
        <v>331869</v>
      </c>
      <c r="J21" s="15">
        <v>421.31806640625001</v>
      </c>
      <c r="K21" s="11">
        <v>8</v>
      </c>
      <c r="L21" s="11">
        <v>34669</v>
      </c>
      <c r="M21" s="15">
        <v>44.013378906250004</v>
      </c>
      <c r="N21" s="11"/>
      <c r="O21" s="11"/>
      <c r="P21" s="17"/>
      <c r="Q21" s="10">
        <v>321</v>
      </c>
      <c r="R21" s="20">
        <f t="shared" si="2"/>
        <v>389638</v>
      </c>
      <c r="S21" s="21">
        <f t="shared" si="3"/>
        <v>494.65761718749991</v>
      </c>
      <c r="T21" s="56">
        <f t="shared" si="9"/>
        <v>0.69877185552665011</v>
      </c>
      <c r="U21" s="57">
        <f t="shared" si="10"/>
        <v>2.4010559620587331</v>
      </c>
      <c r="AG21" s="10">
        <f t="shared" si="4"/>
        <v>321</v>
      </c>
      <c r="AH21" s="20">
        <f t="shared" si="5"/>
        <v>380.505859375</v>
      </c>
      <c r="AI21" s="21">
        <f t="shared" si="6"/>
        <v>494.65761718749991</v>
      </c>
      <c r="AJ21" s="10">
        <v>302</v>
      </c>
      <c r="AK21" s="20">
        <v>387.017578125</v>
      </c>
      <c r="AL21" s="21">
        <v>503.12285156249999</v>
      </c>
      <c r="AM21" s="93">
        <f t="shared" si="7"/>
        <v>6.29139072847682E-2</v>
      </c>
      <c r="AN21" s="94">
        <f t="shared" si="0"/>
        <v>1.7113320569349E-2</v>
      </c>
      <c r="AO21" s="95">
        <f t="shared" si="1"/>
        <v>1.7113320569349222E-2</v>
      </c>
    </row>
    <row r="22" spans="1:41" x14ac:dyDescent="0.25">
      <c r="A22" s="3">
        <f t="shared" si="8"/>
        <v>41656</v>
      </c>
      <c r="B22" s="10">
        <v>240</v>
      </c>
      <c r="C22" s="11">
        <v>0</v>
      </c>
      <c r="D22" s="15">
        <v>0</v>
      </c>
      <c r="E22" s="11">
        <v>556</v>
      </c>
      <c r="F22" s="11">
        <v>39682</v>
      </c>
      <c r="G22" s="15">
        <v>50.377539062500041</v>
      </c>
      <c r="H22" s="11">
        <v>296</v>
      </c>
      <c r="I22" s="11">
        <v>640133</v>
      </c>
      <c r="J22" s="15">
        <v>812.66757812500089</v>
      </c>
      <c r="K22" s="11">
        <v>82</v>
      </c>
      <c r="L22" s="11">
        <v>46731</v>
      </c>
      <c r="M22" s="15">
        <v>59.326464843749982</v>
      </c>
      <c r="N22" s="11"/>
      <c r="O22" s="11"/>
      <c r="P22" s="17"/>
      <c r="Q22" s="10">
        <v>744</v>
      </c>
      <c r="R22" s="20">
        <f t="shared" si="2"/>
        <v>726546</v>
      </c>
      <c r="S22" s="21">
        <f t="shared" si="3"/>
        <v>922.37158203125091</v>
      </c>
      <c r="T22" s="56">
        <f t="shared" si="9"/>
        <v>1.5394941030415892</v>
      </c>
      <c r="U22" s="57">
        <f t="shared" si="10"/>
        <v>4.8483376861720897</v>
      </c>
      <c r="AG22" s="10">
        <f t="shared" si="4"/>
        <v>744</v>
      </c>
      <c r="AH22" s="20">
        <f t="shared" si="5"/>
        <v>709.517578125</v>
      </c>
      <c r="AI22" s="21">
        <f t="shared" si="6"/>
        <v>922.37158203125091</v>
      </c>
      <c r="AJ22" s="10">
        <v>671</v>
      </c>
      <c r="AK22" s="20">
        <v>764.876953125</v>
      </c>
      <c r="AL22" s="21">
        <v>994.34003906249995</v>
      </c>
      <c r="AM22" s="93">
        <f t="shared" si="7"/>
        <v>0.10879284649776455</v>
      </c>
      <c r="AN22" s="94">
        <f t="shared" si="0"/>
        <v>7.8023965447473476E-2</v>
      </c>
      <c r="AO22" s="95">
        <f t="shared" si="1"/>
        <v>7.802544921511978E-2</v>
      </c>
    </row>
    <row r="23" spans="1:41" x14ac:dyDescent="0.25">
      <c r="A23" s="28">
        <f t="shared" si="8"/>
        <v>41657</v>
      </c>
      <c r="B23" s="29">
        <v>159</v>
      </c>
      <c r="C23" s="30">
        <v>0</v>
      </c>
      <c r="D23" s="31">
        <v>0</v>
      </c>
      <c r="E23" s="30">
        <v>269</v>
      </c>
      <c r="F23" s="30">
        <v>23383</v>
      </c>
      <c r="G23" s="31">
        <v>29.685449218749955</v>
      </c>
      <c r="H23" s="30">
        <v>49</v>
      </c>
      <c r="I23" s="30">
        <v>233259</v>
      </c>
      <c r="J23" s="31">
        <v>296.12832031249997</v>
      </c>
      <c r="K23" s="30">
        <v>34</v>
      </c>
      <c r="L23" s="30">
        <v>42791</v>
      </c>
      <c r="M23" s="31">
        <v>54.324511718750003</v>
      </c>
      <c r="N23" s="30"/>
      <c r="O23" s="30"/>
      <c r="P23" s="32"/>
      <c r="Q23" s="29">
        <v>369</v>
      </c>
      <c r="R23" s="33">
        <f t="shared" si="2"/>
        <v>299433</v>
      </c>
      <c r="S23" s="34">
        <f t="shared" si="3"/>
        <v>380.13828124999992</v>
      </c>
      <c r="T23" s="59">
        <f t="shared" si="9"/>
        <v>0.87813579690551302</v>
      </c>
      <c r="U23" s="60">
        <f t="shared" si="10"/>
        <v>4.9982798891886508</v>
      </c>
      <c r="AG23" s="29">
        <f t="shared" si="4"/>
        <v>369</v>
      </c>
      <c r="AH23" s="33">
        <f t="shared" si="5"/>
        <v>292.4150390625</v>
      </c>
      <c r="AI23" s="34">
        <f t="shared" si="6"/>
        <v>380.13828124999992</v>
      </c>
      <c r="AJ23" s="29">
        <v>311</v>
      </c>
      <c r="AK23" s="33">
        <v>224.4951171875</v>
      </c>
      <c r="AL23" s="34">
        <v>291.84365234374997</v>
      </c>
      <c r="AM23" s="99">
        <f t="shared" si="7"/>
        <v>0.18649517684887451</v>
      </c>
      <c r="AN23" s="100">
        <f t="shared" si="0"/>
        <v>0.30254520777960958</v>
      </c>
      <c r="AO23" s="101">
        <f t="shared" si="1"/>
        <v>0.30254085774067674</v>
      </c>
    </row>
    <row r="24" spans="1:41" x14ac:dyDescent="0.25">
      <c r="A24" s="28">
        <f t="shared" si="8"/>
        <v>41658</v>
      </c>
      <c r="B24" s="29">
        <v>90</v>
      </c>
      <c r="C24" s="30">
        <v>0</v>
      </c>
      <c r="D24" s="31">
        <v>0</v>
      </c>
      <c r="E24" s="30">
        <v>215</v>
      </c>
      <c r="F24" s="30">
        <v>21500</v>
      </c>
      <c r="G24" s="31">
        <v>27.29492187499995</v>
      </c>
      <c r="H24" s="30">
        <v>17</v>
      </c>
      <c r="I24" s="30">
        <v>95034</v>
      </c>
      <c r="J24" s="31">
        <v>120.6486328125</v>
      </c>
      <c r="K24" s="30">
        <v>18</v>
      </c>
      <c r="L24" s="30">
        <v>18168</v>
      </c>
      <c r="M24" s="31">
        <v>23.063574218750002</v>
      </c>
      <c r="N24" s="30"/>
      <c r="O24" s="30"/>
      <c r="P24" s="32"/>
      <c r="Q24" s="29">
        <v>270</v>
      </c>
      <c r="R24" s="33">
        <f t="shared" si="2"/>
        <v>134702</v>
      </c>
      <c r="S24" s="34">
        <f t="shared" si="3"/>
        <v>171.00712890624996</v>
      </c>
      <c r="T24" s="59">
        <f t="shared" si="9"/>
        <v>0.66168097744129506</v>
      </c>
      <c r="U24" s="60">
        <f t="shared" si="10"/>
        <v>1.528682547399125</v>
      </c>
      <c r="AG24" s="29">
        <f t="shared" si="4"/>
        <v>270</v>
      </c>
      <c r="AH24" s="33">
        <f t="shared" si="5"/>
        <v>131.544921875</v>
      </c>
      <c r="AI24" s="34">
        <f t="shared" si="6"/>
        <v>171.00712890624996</v>
      </c>
      <c r="AJ24" s="29">
        <v>248</v>
      </c>
      <c r="AK24" s="33">
        <v>123.9833984375</v>
      </c>
      <c r="AL24" s="34">
        <v>161.17841796874998</v>
      </c>
      <c r="AM24" s="99">
        <f t="shared" si="7"/>
        <v>8.870967741935476E-2</v>
      </c>
      <c r="AN24" s="100">
        <f t="shared" si="0"/>
        <v>6.0988193038697514E-2</v>
      </c>
      <c r="AO24" s="101">
        <f t="shared" si="1"/>
        <v>6.0980316480123475E-2</v>
      </c>
    </row>
    <row r="25" spans="1:41" x14ac:dyDescent="0.25">
      <c r="A25" s="3">
        <f t="shared" si="8"/>
        <v>41659</v>
      </c>
      <c r="B25" s="10">
        <v>122</v>
      </c>
      <c r="C25" s="11">
        <v>0</v>
      </c>
      <c r="D25" s="15">
        <v>0</v>
      </c>
      <c r="E25" s="11">
        <v>263</v>
      </c>
      <c r="F25" s="11">
        <v>31614</v>
      </c>
      <c r="G25" s="15">
        <v>40.134960937500061</v>
      </c>
      <c r="H25" s="11">
        <v>15</v>
      </c>
      <c r="I25" s="11">
        <v>329646</v>
      </c>
      <c r="J25" s="15">
        <v>418.49335937500001</v>
      </c>
      <c r="K25" s="11">
        <v>8</v>
      </c>
      <c r="L25" s="11">
        <v>23713</v>
      </c>
      <c r="M25" s="15">
        <v>30.104394531249998</v>
      </c>
      <c r="N25" s="11"/>
      <c r="O25" s="11"/>
      <c r="P25" s="17"/>
      <c r="Q25" s="10">
        <v>316</v>
      </c>
      <c r="R25" s="20">
        <f t="shared" si="2"/>
        <v>384973</v>
      </c>
      <c r="S25" s="21">
        <f t="shared" si="3"/>
        <v>488.7327148437501</v>
      </c>
      <c r="T25" s="56">
        <f t="shared" si="9"/>
        <v>1.0713704758031721</v>
      </c>
      <c r="U25" s="57">
        <f t="shared" si="10"/>
        <v>4.458113597941006</v>
      </c>
      <c r="AG25" s="10">
        <f t="shared" si="4"/>
        <v>316</v>
      </c>
      <c r="AH25" s="20">
        <f t="shared" si="5"/>
        <v>375.9501953125</v>
      </c>
      <c r="AI25" s="21">
        <f t="shared" si="6"/>
        <v>488.7327148437501</v>
      </c>
      <c r="AJ25" s="10">
        <v>290</v>
      </c>
      <c r="AK25" s="20">
        <v>863.8408203125</v>
      </c>
      <c r="AL25" s="21">
        <v>1122.9930664062501</v>
      </c>
      <c r="AM25" s="93">
        <f t="shared" si="7"/>
        <v>8.9655172413793061E-2</v>
      </c>
      <c r="AN25" s="94">
        <f t="shared" si="0"/>
        <v>1.2977533489361592</v>
      </c>
      <c r="AO25" s="95">
        <f t="shared" si="1"/>
        <v>1.297765286216364</v>
      </c>
    </row>
    <row r="26" spans="1:41" x14ac:dyDescent="0.25">
      <c r="A26" s="3">
        <f t="shared" si="8"/>
        <v>41660</v>
      </c>
      <c r="B26" s="10">
        <v>132</v>
      </c>
      <c r="C26" s="11">
        <v>0</v>
      </c>
      <c r="D26" s="15">
        <v>0</v>
      </c>
      <c r="E26" s="11">
        <v>265</v>
      </c>
      <c r="F26" s="11">
        <v>33367</v>
      </c>
      <c r="G26" s="15">
        <v>42.360449218750063</v>
      </c>
      <c r="H26" s="11">
        <v>15</v>
      </c>
      <c r="I26" s="11">
        <v>610509</v>
      </c>
      <c r="J26" s="15">
        <v>775.06025390625018</v>
      </c>
      <c r="K26" s="11">
        <v>10</v>
      </c>
      <c r="L26" s="11">
        <v>22052</v>
      </c>
      <c r="M26" s="15">
        <v>27.994433593749996</v>
      </c>
      <c r="N26" s="11"/>
      <c r="O26" s="11"/>
      <c r="P26" s="17"/>
      <c r="Q26" s="10">
        <v>334</v>
      </c>
      <c r="R26" s="20">
        <f t="shared" si="2"/>
        <v>665928</v>
      </c>
      <c r="S26" s="21">
        <f t="shared" si="3"/>
        <v>845.41513671875032</v>
      </c>
      <c r="T26" s="56">
        <f t="shared" si="9"/>
        <v>1.300908417482163</v>
      </c>
      <c r="U26" s="57">
        <f t="shared" si="10"/>
        <v>3.5949136167310751</v>
      </c>
      <c r="AG26" s="10">
        <f t="shared" si="4"/>
        <v>334</v>
      </c>
      <c r="AH26" s="20">
        <f t="shared" si="5"/>
        <v>650.3203125</v>
      </c>
      <c r="AI26" s="21">
        <f t="shared" si="6"/>
        <v>845.41513671875032</v>
      </c>
      <c r="AJ26" s="10">
        <v>309</v>
      </c>
      <c r="AK26" s="20">
        <v>173.703125</v>
      </c>
      <c r="AL26" s="21">
        <v>225.81406250000001</v>
      </c>
      <c r="AM26" s="93">
        <f t="shared" si="7"/>
        <v>8.0906148867313954E-2</v>
      </c>
      <c r="AN26" s="94">
        <f t="shared" si="0"/>
        <v>2.7438607538004858</v>
      </c>
      <c r="AO26" s="95">
        <f t="shared" si="1"/>
        <v>2.7438551317801578</v>
      </c>
    </row>
    <row r="27" spans="1:41" x14ac:dyDescent="0.25">
      <c r="A27" s="3">
        <f t="shared" si="8"/>
        <v>41661</v>
      </c>
      <c r="B27" s="10">
        <v>139</v>
      </c>
      <c r="C27" s="11">
        <v>0</v>
      </c>
      <c r="D27" s="15">
        <v>0</v>
      </c>
      <c r="E27" s="11">
        <v>267</v>
      </c>
      <c r="F27" s="11">
        <v>36503</v>
      </c>
      <c r="G27" s="15">
        <v>46.341699218750037</v>
      </c>
      <c r="H27" s="11">
        <v>14</v>
      </c>
      <c r="I27" s="11">
        <v>161695</v>
      </c>
      <c r="J27" s="15">
        <v>205.27685546875006</v>
      </c>
      <c r="K27" s="11">
        <v>9</v>
      </c>
      <c r="L27" s="11">
        <v>22481</v>
      </c>
      <c r="M27" s="15">
        <v>28.540332031249999</v>
      </c>
      <c r="N27" s="11">
        <v>2</v>
      </c>
      <c r="O27" s="11">
        <v>204</v>
      </c>
      <c r="P27" s="17">
        <v>0.25898437499999999</v>
      </c>
      <c r="Q27" s="10">
        <v>338</v>
      </c>
      <c r="R27" s="20">
        <f t="shared" si="2"/>
        <v>220883</v>
      </c>
      <c r="S27" s="21">
        <f t="shared" si="3"/>
        <v>280.41787109375008</v>
      </c>
      <c r="T27" s="56">
        <f t="shared" si="9"/>
        <v>1.7204600084837631</v>
      </c>
      <c r="U27" s="57">
        <f t="shared" si="10"/>
        <v>0.75357722347786638</v>
      </c>
      <c r="AG27" s="10">
        <f t="shared" si="4"/>
        <v>338</v>
      </c>
      <c r="AH27" s="20">
        <f t="shared" si="5"/>
        <v>215.7060546875</v>
      </c>
      <c r="AI27" s="21">
        <f t="shared" si="6"/>
        <v>280.41787109375008</v>
      </c>
      <c r="AJ27" s="10">
        <v>312</v>
      </c>
      <c r="AK27" s="20">
        <v>241.353515625</v>
      </c>
      <c r="AL27" s="21">
        <v>313.75957031249999</v>
      </c>
      <c r="AM27" s="93">
        <f t="shared" si="7"/>
        <v>8.3333333333333259E-2</v>
      </c>
      <c r="AN27" s="94">
        <f t="shared" si="0"/>
        <v>0.1189000511583056</v>
      </c>
      <c r="AO27" s="95">
        <f t="shared" si="1"/>
        <v>0.11890005115830515</v>
      </c>
    </row>
    <row r="28" spans="1:41" x14ac:dyDescent="0.25">
      <c r="A28" s="3">
        <f t="shared" si="8"/>
        <v>41662</v>
      </c>
      <c r="B28" s="10">
        <v>124</v>
      </c>
      <c r="C28" s="11">
        <v>0</v>
      </c>
      <c r="D28" s="15">
        <v>0</v>
      </c>
      <c r="E28" s="11">
        <v>264</v>
      </c>
      <c r="F28" s="11">
        <v>51156</v>
      </c>
      <c r="G28" s="15">
        <v>64.94414062500006</v>
      </c>
      <c r="H28" s="11">
        <v>17</v>
      </c>
      <c r="I28" s="11">
        <v>151833</v>
      </c>
      <c r="J28" s="15">
        <v>192.75673828124999</v>
      </c>
      <c r="K28" s="11">
        <v>10</v>
      </c>
      <c r="L28" s="11">
        <v>20954</v>
      </c>
      <c r="M28" s="15">
        <v>26.601757812500001</v>
      </c>
      <c r="N28" s="11">
        <v>4</v>
      </c>
      <c r="O28" s="11">
        <v>1322</v>
      </c>
      <c r="P28" s="17">
        <v>1.6783203124999999</v>
      </c>
      <c r="Q28" s="10">
        <v>331</v>
      </c>
      <c r="R28" s="20">
        <f t="shared" si="2"/>
        <v>225265</v>
      </c>
      <c r="S28" s="21">
        <f t="shared" si="3"/>
        <v>285.98095703125006</v>
      </c>
      <c r="T28" s="56">
        <f t="shared" si="9"/>
        <v>2.2145454545454544</v>
      </c>
      <c r="U28" s="57">
        <f t="shared" si="10"/>
        <v>0.47500941239380362</v>
      </c>
      <c r="AG28" s="10">
        <f t="shared" si="4"/>
        <v>331</v>
      </c>
      <c r="AH28" s="20">
        <f t="shared" si="5"/>
        <v>219.9853515625</v>
      </c>
      <c r="AI28" s="21">
        <f t="shared" si="6"/>
        <v>285.98095703125006</v>
      </c>
      <c r="AJ28" s="10">
        <v>308</v>
      </c>
      <c r="AK28" s="20">
        <v>284.0810546875</v>
      </c>
      <c r="AL28" s="21">
        <v>369.30537109374995</v>
      </c>
      <c r="AM28" s="93">
        <f t="shared" si="7"/>
        <v>7.4675324675324672E-2</v>
      </c>
      <c r="AN28" s="94">
        <f t="shared" si="0"/>
        <v>0.29136350520498078</v>
      </c>
      <c r="AO28" s="95">
        <f t="shared" si="1"/>
        <v>0.29136350520498033</v>
      </c>
    </row>
    <row r="29" spans="1:41" x14ac:dyDescent="0.25">
      <c r="A29" s="3">
        <f t="shared" si="8"/>
        <v>41663</v>
      </c>
      <c r="B29" s="10">
        <v>115</v>
      </c>
      <c r="C29" s="11">
        <v>0</v>
      </c>
      <c r="D29" s="15">
        <v>0</v>
      </c>
      <c r="E29" s="11">
        <v>275</v>
      </c>
      <c r="F29" s="11">
        <v>31092</v>
      </c>
      <c r="G29" s="15">
        <v>39.472265625000126</v>
      </c>
      <c r="H29" s="11">
        <v>13</v>
      </c>
      <c r="I29" s="11">
        <v>100825</v>
      </c>
      <c r="J29" s="15">
        <v>127.99921875</v>
      </c>
      <c r="K29" s="11">
        <v>10</v>
      </c>
      <c r="L29" s="11">
        <v>28159</v>
      </c>
      <c r="M29" s="15">
        <v>35.748730468750004</v>
      </c>
      <c r="N29" s="11">
        <v>2</v>
      </c>
      <c r="O29" s="11">
        <v>1472</v>
      </c>
      <c r="P29" s="17">
        <v>1.8687500000000001</v>
      </c>
      <c r="Q29" s="10">
        <v>343</v>
      </c>
      <c r="R29" s="20">
        <f t="shared" si="2"/>
        <v>161548</v>
      </c>
      <c r="S29" s="21">
        <f t="shared" si="3"/>
        <v>205.08896484375015</v>
      </c>
      <c r="T29" s="56">
        <f t="shared" si="9"/>
        <v>0.78352905599516154</v>
      </c>
      <c r="U29" s="57">
        <f t="shared" si="10"/>
        <v>0.18992988422744531</v>
      </c>
      <c r="AG29" s="10">
        <f t="shared" si="4"/>
        <v>343</v>
      </c>
      <c r="AH29" s="20">
        <f t="shared" si="5"/>
        <v>157.76171875</v>
      </c>
      <c r="AI29" s="21">
        <f t="shared" si="6"/>
        <v>205.08896484375015</v>
      </c>
      <c r="AJ29" s="10">
        <v>321</v>
      </c>
      <c r="AK29" s="20">
        <v>183.7685546875</v>
      </c>
      <c r="AL29" s="21">
        <v>238.89912109375001</v>
      </c>
      <c r="AM29" s="93">
        <f t="shared" si="7"/>
        <v>6.8535825545171347E-2</v>
      </c>
      <c r="AN29" s="94">
        <f t="shared" si="0"/>
        <v>0.16484883749721435</v>
      </c>
      <c r="AO29" s="95">
        <f t="shared" si="1"/>
        <v>0.1648560480850767</v>
      </c>
    </row>
    <row r="30" spans="1:41" x14ac:dyDescent="0.25">
      <c r="A30" s="28">
        <f t="shared" si="8"/>
        <v>41664</v>
      </c>
      <c r="B30" s="29">
        <v>124</v>
      </c>
      <c r="C30" s="30">
        <v>0</v>
      </c>
      <c r="D30" s="31">
        <v>0</v>
      </c>
      <c r="E30" s="30">
        <v>244</v>
      </c>
      <c r="F30" s="30">
        <v>25355</v>
      </c>
      <c r="G30" s="31">
        <v>32.187695312499933</v>
      </c>
      <c r="H30" s="30">
        <v>12</v>
      </c>
      <c r="I30" s="30">
        <v>53988</v>
      </c>
      <c r="J30" s="31">
        <v>68.539453125000009</v>
      </c>
      <c r="K30" s="30">
        <v>13</v>
      </c>
      <c r="L30" s="30">
        <v>28334</v>
      </c>
      <c r="M30" s="31">
        <v>35.970898437500004</v>
      </c>
      <c r="N30" s="30"/>
      <c r="O30" s="30"/>
      <c r="P30" s="32"/>
      <c r="Q30" s="29">
        <v>304</v>
      </c>
      <c r="R30" s="33">
        <f t="shared" si="2"/>
        <v>107677</v>
      </c>
      <c r="S30" s="34">
        <f t="shared" si="3"/>
        <v>136.69804687499996</v>
      </c>
      <c r="T30" s="59">
        <f t="shared" si="9"/>
        <v>1.0843347731257751</v>
      </c>
      <c r="U30" s="60">
        <f t="shared" si="10"/>
        <v>0.29821409165006341</v>
      </c>
      <c r="AG30" s="29">
        <f t="shared" si="4"/>
        <v>304</v>
      </c>
      <c r="AH30" s="33">
        <f t="shared" si="5"/>
        <v>105.1533203125</v>
      </c>
      <c r="AI30" s="34">
        <f t="shared" si="6"/>
        <v>136.69804687499996</v>
      </c>
      <c r="AJ30" s="29">
        <v>278</v>
      </c>
      <c r="AK30" s="33">
        <v>137.318359375</v>
      </c>
      <c r="AL30" s="34">
        <v>178.51386718749998</v>
      </c>
      <c r="AM30" s="99">
        <f t="shared" si="7"/>
        <v>9.3525179856115193E-2</v>
      </c>
      <c r="AN30" s="100">
        <f t="shared" si="0"/>
        <v>0.30588705108797609</v>
      </c>
      <c r="AO30" s="101">
        <f t="shared" si="1"/>
        <v>0.30589917901853725</v>
      </c>
    </row>
    <row r="31" spans="1:41" x14ac:dyDescent="0.25">
      <c r="A31" s="28">
        <f t="shared" si="8"/>
        <v>41665</v>
      </c>
      <c r="B31" s="29">
        <v>260</v>
      </c>
      <c r="C31" s="30">
        <v>0</v>
      </c>
      <c r="D31" s="31">
        <v>0</v>
      </c>
      <c r="E31" s="30">
        <v>513</v>
      </c>
      <c r="F31" s="30">
        <v>35044</v>
      </c>
      <c r="G31" s="31">
        <v>44.489453125000018</v>
      </c>
      <c r="H31" s="30">
        <v>327</v>
      </c>
      <c r="I31" s="30">
        <v>1943773</v>
      </c>
      <c r="J31" s="31">
        <v>2467.6792968750001</v>
      </c>
      <c r="K31" s="30">
        <v>86</v>
      </c>
      <c r="L31" s="30">
        <v>197460</v>
      </c>
      <c r="M31" s="31">
        <v>250.681640625</v>
      </c>
      <c r="N31" s="30">
        <v>127</v>
      </c>
      <c r="O31" s="30">
        <v>183615</v>
      </c>
      <c r="P31" s="32">
        <v>233.10498046874997</v>
      </c>
      <c r="Q31" s="29">
        <v>688</v>
      </c>
      <c r="R31" s="33">
        <f t="shared" si="2"/>
        <v>2359892</v>
      </c>
      <c r="S31" s="34">
        <f t="shared" si="3"/>
        <v>2995.9553710937503</v>
      </c>
      <c r="T31" s="59">
        <f t="shared" si="9"/>
        <v>1.629953488372093</v>
      </c>
      <c r="U31" s="60">
        <f t="shared" si="10"/>
        <v>20.537163654352398</v>
      </c>
      <c r="AG31" s="29">
        <f t="shared" si="4"/>
        <v>688</v>
      </c>
      <c r="AH31" s="33">
        <f t="shared" si="5"/>
        <v>2304.58203125</v>
      </c>
      <c r="AI31" s="34">
        <f t="shared" si="6"/>
        <v>2995.9553710937503</v>
      </c>
      <c r="AJ31" s="29">
        <v>630</v>
      </c>
      <c r="AK31" s="33">
        <v>2288.87890625</v>
      </c>
      <c r="AL31" s="34">
        <v>2975.5425781250001</v>
      </c>
      <c r="AM31" s="99">
        <f t="shared" si="7"/>
        <v>9.2063492063491958E-2</v>
      </c>
      <c r="AN31" s="100">
        <f t="shared" si="0"/>
        <v>6.8606185137716214E-3</v>
      </c>
      <c r="AO31" s="101">
        <f t="shared" si="1"/>
        <v>6.8601918583914845E-3</v>
      </c>
    </row>
    <row r="32" spans="1:41" x14ac:dyDescent="0.25">
      <c r="A32" s="3">
        <f t="shared" si="8"/>
        <v>41666</v>
      </c>
      <c r="B32" s="10">
        <v>126</v>
      </c>
      <c r="C32" s="11">
        <v>0</v>
      </c>
      <c r="D32" s="15">
        <v>0</v>
      </c>
      <c r="E32" s="11">
        <v>274</v>
      </c>
      <c r="F32" s="11">
        <v>28722</v>
      </c>
      <c r="G32" s="15">
        <v>36.463476562500048</v>
      </c>
      <c r="H32" s="11">
        <v>15</v>
      </c>
      <c r="I32" s="11">
        <v>40434</v>
      </c>
      <c r="J32" s="15">
        <v>51.332226562500004</v>
      </c>
      <c r="K32" s="11">
        <v>19</v>
      </c>
      <c r="L32" s="11">
        <v>71970</v>
      </c>
      <c r="M32" s="15">
        <v>91.366894531249997</v>
      </c>
      <c r="N32" s="11">
        <v>5</v>
      </c>
      <c r="O32" s="11">
        <v>1768</v>
      </c>
      <c r="P32" s="17">
        <v>2.2445312500000001</v>
      </c>
      <c r="Q32" s="10">
        <v>352</v>
      </c>
      <c r="R32" s="20">
        <f t="shared" si="2"/>
        <v>142894</v>
      </c>
      <c r="S32" s="21">
        <f t="shared" si="3"/>
        <v>181.40712890625005</v>
      </c>
      <c r="T32" s="56">
        <f t="shared" si="9"/>
        <v>0.90852154108939076</v>
      </c>
      <c r="U32" s="57">
        <f t="shared" si="10"/>
        <v>0.32310483106415855</v>
      </c>
      <c r="AG32" s="10">
        <f t="shared" si="4"/>
        <v>352</v>
      </c>
      <c r="AH32" s="20">
        <f t="shared" si="5"/>
        <v>139.544921875</v>
      </c>
      <c r="AI32" s="21">
        <f t="shared" si="6"/>
        <v>181.40712890625005</v>
      </c>
      <c r="AJ32" s="10">
        <v>320</v>
      </c>
      <c r="AK32" s="20">
        <v>167.712890625</v>
      </c>
      <c r="AL32" s="21">
        <v>218.02675781249999</v>
      </c>
      <c r="AM32" s="93">
        <f t="shared" si="7"/>
        <v>0.10000000000000009</v>
      </c>
      <c r="AN32" s="94">
        <f t="shared" si="0"/>
        <v>0.20185592117233764</v>
      </c>
      <c r="AO32" s="95">
        <f t="shared" si="1"/>
        <v>0.20186433205265431</v>
      </c>
    </row>
    <row r="33" spans="1:41" x14ac:dyDescent="0.25">
      <c r="A33" s="3">
        <f t="shared" si="8"/>
        <v>41667</v>
      </c>
      <c r="B33" s="10">
        <v>146</v>
      </c>
      <c r="C33" s="11">
        <v>0</v>
      </c>
      <c r="D33" s="15">
        <v>0</v>
      </c>
      <c r="E33" s="11">
        <v>292</v>
      </c>
      <c r="F33" s="11">
        <v>38596</v>
      </c>
      <c r="G33" s="15">
        <v>48.998828125000053</v>
      </c>
      <c r="H33" s="11">
        <v>13</v>
      </c>
      <c r="I33" s="11">
        <v>114959</v>
      </c>
      <c r="J33" s="15">
        <v>145.94404296875001</v>
      </c>
      <c r="K33" s="11">
        <v>10</v>
      </c>
      <c r="L33" s="11">
        <v>53111</v>
      </c>
      <c r="M33" s="15">
        <v>67.424804687500014</v>
      </c>
      <c r="N33" s="11">
        <v>2</v>
      </c>
      <c r="O33" s="11">
        <v>753</v>
      </c>
      <c r="P33" s="17">
        <v>0.95595703125000009</v>
      </c>
      <c r="Q33" s="10">
        <v>365</v>
      </c>
      <c r="R33" s="20">
        <f t="shared" si="2"/>
        <v>207419</v>
      </c>
      <c r="S33" s="21">
        <f t="shared" si="3"/>
        <v>263.32363281250008</v>
      </c>
      <c r="T33" s="56">
        <f t="shared" si="9"/>
        <v>1.1567117211616267</v>
      </c>
      <c r="U33" s="57">
        <f t="shared" si="10"/>
        <v>0.2668880945869252</v>
      </c>
      <c r="AG33" s="10">
        <f t="shared" si="4"/>
        <v>365</v>
      </c>
      <c r="AH33" s="20">
        <f t="shared" si="5"/>
        <v>202.5576171875</v>
      </c>
      <c r="AI33" s="21">
        <f t="shared" si="6"/>
        <v>263.32363281250008</v>
      </c>
      <c r="AJ33" s="10">
        <v>342</v>
      </c>
      <c r="AK33" s="20">
        <v>207.859375</v>
      </c>
      <c r="AL33" s="21">
        <v>270.21693359375001</v>
      </c>
      <c r="AM33" s="93">
        <f t="shared" si="7"/>
        <v>6.7251461988304007E-2</v>
      </c>
      <c r="AN33" s="94">
        <f t="shared" si="0"/>
        <v>2.6174072770575485E-2</v>
      </c>
      <c r="AO33" s="95">
        <f t="shared" si="1"/>
        <v>2.6178055906430187E-2</v>
      </c>
    </row>
    <row r="34" spans="1:41" x14ac:dyDescent="0.25">
      <c r="A34" s="3">
        <f t="shared" si="8"/>
        <v>41668</v>
      </c>
      <c r="B34" s="10">
        <v>130</v>
      </c>
      <c r="C34" s="11">
        <v>0</v>
      </c>
      <c r="D34" s="15">
        <v>0</v>
      </c>
      <c r="E34" s="11">
        <v>217</v>
      </c>
      <c r="F34" s="11">
        <v>25677</v>
      </c>
      <c r="G34" s="15">
        <v>32.59775390624997</v>
      </c>
      <c r="H34" s="11">
        <v>11</v>
      </c>
      <c r="I34" s="11">
        <v>36915</v>
      </c>
      <c r="J34" s="15">
        <v>46.86474609375</v>
      </c>
      <c r="K34" s="11">
        <v>10</v>
      </c>
      <c r="L34" s="11">
        <v>70448</v>
      </c>
      <c r="M34" s="15">
        <v>89.434667968750006</v>
      </c>
      <c r="N34" s="11">
        <v>1</v>
      </c>
      <c r="O34" s="11">
        <v>422</v>
      </c>
      <c r="P34" s="17">
        <v>0.53574218750000002</v>
      </c>
      <c r="Q34" s="10">
        <v>290</v>
      </c>
      <c r="R34" s="20">
        <f t="shared" si="2"/>
        <v>133462</v>
      </c>
      <c r="S34" s="21">
        <f t="shared" si="3"/>
        <v>169.43291015624999</v>
      </c>
      <c r="T34" s="56">
        <f t="shared" si="9"/>
        <v>0.70342163657781553</v>
      </c>
      <c r="U34" s="57">
        <f t="shared" si="10"/>
        <v>0.58458075713200996</v>
      </c>
      <c r="AG34" s="10">
        <f t="shared" si="4"/>
        <v>290</v>
      </c>
      <c r="AH34" s="20">
        <f t="shared" si="5"/>
        <v>130.333984375</v>
      </c>
      <c r="AI34" s="21">
        <f t="shared" si="6"/>
        <v>169.43291015624999</v>
      </c>
      <c r="AJ34" s="10">
        <v>263</v>
      </c>
      <c r="AK34" s="20">
        <v>147.8955078125</v>
      </c>
      <c r="AL34" s="21">
        <v>192.26416015625</v>
      </c>
      <c r="AM34" s="93">
        <f t="shared" si="7"/>
        <v>0.10266159695817501</v>
      </c>
      <c r="AN34" s="94">
        <f t="shared" si="0"/>
        <v>0.13474247351305979</v>
      </c>
      <c r="AO34" s="95">
        <f t="shared" si="1"/>
        <v>0.13475097594053698</v>
      </c>
    </row>
    <row r="35" spans="1:41" x14ac:dyDescent="0.25">
      <c r="A35" s="3">
        <f t="shared" si="8"/>
        <v>41669</v>
      </c>
      <c r="B35" s="10">
        <v>143</v>
      </c>
      <c r="C35" s="11">
        <v>0</v>
      </c>
      <c r="D35" s="15">
        <v>0</v>
      </c>
      <c r="E35" s="11">
        <v>302</v>
      </c>
      <c r="F35" s="11">
        <v>34698</v>
      </c>
      <c r="G35" s="15">
        <v>44.050195312500101</v>
      </c>
      <c r="H35" s="11">
        <v>21</v>
      </c>
      <c r="I35" s="11">
        <v>123933</v>
      </c>
      <c r="J35" s="15">
        <v>157.33554687499998</v>
      </c>
      <c r="K35" s="11">
        <v>14</v>
      </c>
      <c r="L35" s="11">
        <v>35481</v>
      </c>
      <c r="M35" s="15">
        <v>45.044238281250003</v>
      </c>
      <c r="N35" s="11">
        <v>1</v>
      </c>
      <c r="O35" s="11">
        <v>958</v>
      </c>
      <c r="P35" s="17">
        <v>1.2162109375000001</v>
      </c>
      <c r="Q35" s="10">
        <v>372</v>
      </c>
      <c r="R35" s="20">
        <f t="shared" si="2"/>
        <v>195070</v>
      </c>
      <c r="S35" s="21">
        <f t="shared" si="3"/>
        <v>247.6461914062501</v>
      </c>
      <c r="T35" s="56">
        <f t="shared" si="9"/>
        <v>0.67827820783485804</v>
      </c>
      <c r="U35" s="57">
        <f t="shared" si="10"/>
        <v>0.92110114928004871</v>
      </c>
      <c r="AG35" s="10">
        <f t="shared" si="4"/>
        <v>372</v>
      </c>
      <c r="AH35" s="20">
        <f t="shared" si="5"/>
        <v>190.498046875</v>
      </c>
      <c r="AI35" s="21">
        <f t="shared" si="6"/>
        <v>247.6461914062501</v>
      </c>
      <c r="AJ35" s="10">
        <v>337</v>
      </c>
      <c r="AK35" s="20">
        <v>220.421875</v>
      </c>
      <c r="AL35" s="21">
        <v>286.54666015625003</v>
      </c>
      <c r="AM35" s="93">
        <f t="shared" si="7"/>
        <v>0.10385756676557856</v>
      </c>
      <c r="AN35" s="94">
        <f t="shared" si="0"/>
        <v>0.15708207310196332</v>
      </c>
      <c r="AO35" s="95">
        <f t="shared" si="1"/>
        <v>0.15708082780964649</v>
      </c>
    </row>
    <row r="36" spans="1:41" ht="15.75" thickBot="1" x14ac:dyDescent="0.3">
      <c r="A36" s="4">
        <f t="shared" si="8"/>
        <v>41670</v>
      </c>
      <c r="B36" s="12">
        <v>149</v>
      </c>
      <c r="C36" s="13">
        <v>0</v>
      </c>
      <c r="D36" s="16">
        <v>0</v>
      </c>
      <c r="E36" s="13">
        <v>277</v>
      </c>
      <c r="F36" s="13">
        <v>40991</v>
      </c>
      <c r="G36" s="16">
        <v>52.03935546875001</v>
      </c>
      <c r="H36" s="13">
        <v>35</v>
      </c>
      <c r="I36" s="13">
        <v>96542</v>
      </c>
      <c r="J36" s="16">
        <v>122.55292968749997</v>
      </c>
      <c r="K36" s="13">
        <v>18</v>
      </c>
      <c r="L36" s="13">
        <v>67431</v>
      </c>
      <c r="M36" s="16">
        <v>85.598144531250014</v>
      </c>
      <c r="N36" s="13">
        <v>8</v>
      </c>
      <c r="O36" s="13">
        <v>9749</v>
      </c>
      <c r="P36" s="18">
        <v>12.376660156249999</v>
      </c>
      <c r="Q36" s="12">
        <v>358</v>
      </c>
      <c r="R36" s="22">
        <f t="shared" si="2"/>
        <v>214713</v>
      </c>
      <c r="S36" s="23">
        <f t="shared" si="3"/>
        <v>272.56708984375001</v>
      </c>
      <c r="T36" s="27">
        <f t="shared" si="9"/>
        <v>1.318377717740898</v>
      </c>
      <c r="U36" s="58">
        <f t="shared" si="10"/>
        <v>1.3316520512663272</v>
      </c>
      <c r="AG36" s="12">
        <f t="shared" si="4"/>
        <v>358</v>
      </c>
      <c r="AH36" s="22">
        <f t="shared" si="5"/>
        <v>209.6806640625</v>
      </c>
      <c r="AI36" s="23">
        <f t="shared" si="6"/>
        <v>272.56708984375001</v>
      </c>
      <c r="AJ36" s="12">
        <v>323</v>
      </c>
      <c r="AK36" s="22">
        <v>245.2265625</v>
      </c>
      <c r="AL36" s="23">
        <v>318.79453125000003</v>
      </c>
      <c r="AM36" s="96">
        <f t="shared" si="7"/>
        <v>0.1083591331269349</v>
      </c>
      <c r="AN36" s="97">
        <f t="shared" si="0"/>
        <v>0.16952396920540447</v>
      </c>
      <c r="AO36" s="98">
        <f t="shared" si="1"/>
        <v>0.169600231021104</v>
      </c>
    </row>
    <row r="37" spans="1:41" ht="15.75" thickBot="1" x14ac:dyDescent="0.3">
      <c r="A37" s="36" t="s">
        <v>20</v>
      </c>
      <c r="B37" s="37">
        <v>1776</v>
      </c>
      <c r="C37" s="38">
        <f>SUM(C6:C36)</f>
        <v>0</v>
      </c>
      <c r="D37" s="38">
        <f t="shared" ref="D37" si="11">SUM(D6:D36)</f>
        <v>0</v>
      </c>
      <c r="E37" s="38">
        <v>2634</v>
      </c>
      <c r="F37" s="38">
        <f>SUM(F6:F36)</f>
        <v>1729554</v>
      </c>
      <c r="G37" s="39">
        <f t="shared" ref="G37" si="12">SUM(G6:G36)</f>
        <v>2195.7025390624995</v>
      </c>
      <c r="H37" s="40">
        <v>748</v>
      </c>
      <c r="I37" s="38">
        <f>SUM(I6:I36)</f>
        <v>11345638</v>
      </c>
      <c r="J37" s="39">
        <f t="shared" ref="J37" si="13">SUM(J6:J36)</f>
        <v>14403.6064453125</v>
      </c>
      <c r="K37" s="40">
        <v>216</v>
      </c>
      <c r="L37" s="38">
        <f>SUM(L6:L36)</f>
        <v>1517354</v>
      </c>
      <c r="M37" s="39">
        <f t="shared" ref="M37" si="14">SUM(M6:M36)</f>
        <v>1926.30546875</v>
      </c>
      <c r="N37" s="40">
        <v>136</v>
      </c>
      <c r="O37" s="38">
        <f>SUM(O6:O36)</f>
        <v>200263</v>
      </c>
      <c r="P37" s="39">
        <f t="shared" ref="P37" si="15">SUM(P6:P36)</f>
        <v>254.24013671874997</v>
      </c>
      <c r="Q37" s="38">
        <v>3173</v>
      </c>
      <c r="R37" s="38">
        <f t="shared" ref="R37" si="16">SUM(R6:R36)</f>
        <v>14792809</v>
      </c>
      <c r="S37" s="41">
        <f t="shared" ref="S37" si="17">SUM(S6:S36)</f>
        <v>18779.854589843748</v>
      </c>
      <c r="AG37" s="37">
        <f>Q37</f>
        <v>3173</v>
      </c>
      <c r="AH37" s="38">
        <f t="shared" ref="AH37:AL37" si="18">SUM(AH6:AH36)</f>
        <v>14446.1025390625</v>
      </c>
      <c r="AI37" s="41">
        <f t="shared" si="18"/>
        <v>18779.854589843748</v>
      </c>
      <c r="AJ37" s="37">
        <v>2950</v>
      </c>
      <c r="AK37" s="38">
        <f t="shared" si="18"/>
        <v>14704.46484375</v>
      </c>
      <c r="AL37" s="41">
        <f t="shared" si="18"/>
        <v>19115.792871093756</v>
      </c>
      <c r="AM37" s="102">
        <f t="shared" ref="AM37" si="19">IF(   ((AG37/AJ37)-1)&gt;=0, ((AG37/AJ37)-1),  ((AJ37/AG37)-1))</f>
        <v>7.559322033898308E-2</v>
      </c>
      <c r="AN37" s="103">
        <f t="shared" ref="AN37" si="20">IF(   ((AH37/AK37)-1)&gt;=0, ((AH37/AK37)-1),  ((AK37/AH37)-1))</f>
        <v>1.7884568103326393E-2</v>
      </c>
      <c r="AO37" s="104">
        <f t="shared" ref="AO37" si="21">IF(   ((AI37/AL37)-1)&gt;=0, ((AI37/AL37)-1),  ((AL37/AI37)-1))</f>
        <v>1.7888225898814225E-2</v>
      </c>
    </row>
    <row r="38" spans="1:41" ht="15.75" thickBot="1" x14ac:dyDescent="0.3">
      <c r="A38" s="42" t="s">
        <v>21</v>
      </c>
      <c r="B38" s="43">
        <f>B37</f>
        <v>1776</v>
      </c>
      <c r="C38" s="44">
        <f>C37/1024</f>
        <v>0</v>
      </c>
      <c r="D38" s="45">
        <f>D37</f>
        <v>0</v>
      </c>
      <c r="E38" s="46">
        <f>E37</f>
        <v>2634</v>
      </c>
      <c r="F38" s="44">
        <f>F37/1024</f>
        <v>1689.017578125</v>
      </c>
      <c r="G38" s="45">
        <f>G37</f>
        <v>2195.7025390624995</v>
      </c>
      <c r="H38" s="46">
        <f>H37</f>
        <v>748</v>
      </c>
      <c r="I38" s="44">
        <f>I37/1024</f>
        <v>11079.724609375</v>
      </c>
      <c r="J38" s="45">
        <f>J37</f>
        <v>14403.6064453125</v>
      </c>
      <c r="K38" s="46">
        <f>K37</f>
        <v>216</v>
      </c>
      <c r="L38" s="44">
        <f>L37/1024</f>
        <v>1481.791015625</v>
      </c>
      <c r="M38" s="45">
        <f>M37</f>
        <v>1926.30546875</v>
      </c>
      <c r="N38" s="46">
        <f>N37</f>
        <v>136</v>
      </c>
      <c r="O38" s="44">
        <f>O37/1024</f>
        <v>195.5693359375</v>
      </c>
      <c r="P38" s="45">
        <f>P37</f>
        <v>254.24013671874997</v>
      </c>
      <c r="Q38" s="46">
        <f>Q37</f>
        <v>3173</v>
      </c>
      <c r="R38" s="44">
        <f>R37/1024</f>
        <v>14446.1025390625</v>
      </c>
      <c r="S38" s="47">
        <f>S37</f>
        <v>18779.854589843748</v>
      </c>
    </row>
    <row r="39" spans="1:41" ht="15.75" thickBot="1" x14ac:dyDescent="0.3">
      <c r="A39" s="48" t="s">
        <v>22</v>
      </c>
      <c r="B39" s="49">
        <f>B37/$Q$37</f>
        <v>0.55972265994327131</v>
      </c>
      <c r="C39" s="50">
        <f>C37/$R$37</f>
        <v>0</v>
      </c>
      <c r="D39" s="50">
        <f>D37/$S$37</f>
        <v>0</v>
      </c>
      <c r="E39" s="50">
        <f>E37/$Q$37</f>
        <v>0.83012921525370309</v>
      </c>
      <c r="F39" s="50">
        <f>F37/$R$37</f>
        <v>0.11691856495950161</v>
      </c>
      <c r="G39" s="50">
        <f>G37/$S$37</f>
        <v>0.11691797338249615</v>
      </c>
      <c r="H39" s="50">
        <f>H37/$Q$37</f>
        <v>0.23573904821935077</v>
      </c>
      <c r="I39" s="50">
        <f>I37/$R$37</f>
        <v>0.76696981621272875</v>
      </c>
      <c r="J39" s="50">
        <f>J37/$S$37</f>
        <v>0.76697113795024019</v>
      </c>
      <c r="K39" s="50">
        <f>K37/$Q$37</f>
        <v>6.8074377560668142E-2</v>
      </c>
      <c r="L39" s="50">
        <f>L37/$R$37</f>
        <v>0.10257375728977505</v>
      </c>
      <c r="M39" s="50">
        <f>M37/$S$37</f>
        <v>0.10257297038879934</v>
      </c>
      <c r="N39" s="50">
        <f>N37/$Q$37</f>
        <v>4.2861645130791048E-2</v>
      </c>
      <c r="O39" s="50">
        <f>O37/$R$37</f>
        <v>1.3537861537994576E-2</v>
      </c>
      <c r="P39" s="50">
        <f>P37/$S$37</f>
        <v>1.3537918278464438E-2</v>
      </c>
      <c r="Q39" s="51"/>
      <c r="R39" s="51"/>
      <c r="S39" s="5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8" sqref="A8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41913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41914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41915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28">
        <f t="shared" si="6"/>
        <v>41916</v>
      </c>
      <c r="B9" s="29"/>
      <c r="C9" s="30"/>
      <c r="D9" s="31"/>
      <c r="E9" s="30"/>
      <c r="F9" s="30"/>
      <c r="G9" s="31"/>
      <c r="H9" s="30"/>
      <c r="I9" s="30"/>
      <c r="J9" s="31"/>
      <c r="K9" s="30"/>
      <c r="L9" s="30"/>
      <c r="M9" s="31"/>
      <c r="N9" s="30"/>
      <c r="O9" s="30"/>
      <c r="P9" s="32"/>
      <c r="Q9" s="29"/>
      <c r="R9" s="33">
        <f t="shared" si="1"/>
        <v>0</v>
      </c>
      <c r="S9" s="34">
        <f t="shared" si="1"/>
        <v>0</v>
      </c>
      <c r="T9" s="59">
        <f>F9/ABRIL!F32</f>
        <v>0</v>
      </c>
      <c r="U9" s="60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28">
        <f t="shared" si="6"/>
        <v>41917</v>
      </c>
      <c r="B10" s="29"/>
      <c r="C10" s="30"/>
      <c r="D10" s="31"/>
      <c r="E10" s="30"/>
      <c r="F10" s="30"/>
      <c r="G10" s="31"/>
      <c r="H10" s="30"/>
      <c r="I10" s="30"/>
      <c r="J10" s="31"/>
      <c r="K10" s="30"/>
      <c r="L10" s="30"/>
      <c r="M10" s="31"/>
      <c r="N10" s="30"/>
      <c r="O10" s="30"/>
      <c r="P10" s="32"/>
      <c r="Q10" s="29"/>
      <c r="R10" s="33">
        <f t="shared" si="1"/>
        <v>0</v>
      </c>
      <c r="S10" s="34">
        <f t="shared" si="1"/>
        <v>0</v>
      </c>
      <c r="T10" s="59">
        <f>F10/ABRIL!F33</f>
        <v>0</v>
      </c>
      <c r="U10" s="60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41918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41919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41920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41921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41922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28">
        <f t="shared" si="6"/>
        <v>41923</v>
      </c>
      <c r="B16" s="29"/>
      <c r="C16" s="30"/>
      <c r="D16" s="31"/>
      <c r="E16" s="30"/>
      <c r="F16" s="30"/>
      <c r="G16" s="31"/>
      <c r="H16" s="30"/>
      <c r="I16" s="30"/>
      <c r="J16" s="31"/>
      <c r="K16" s="30"/>
      <c r="L16" s="30"/>
      <c r="M16" s="31"/>
      <c r="N16" s="30"/>
      <c r="O16" s="30"/>
      <c r="P16" s="32"/>
      <c r="Q16" s="29"/>
      <c r="R16" s="33">
        <f t="shared" si="1"/>
        <v>0</v>
      </c>
      <c r="S16" s="34">
        <f t="shared" si="1"/>
        <v>0</v>
      </c>
      <c r="T16" s="59" t="e">
        <f t="shared" si="7"/>
        <v>#DIV/0!</v>
      </c>
      <c r="U16" s="60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28">
        <f t="shared" si="6"/>
        <v>41924</v>
      </c>
      <c r="B17" s="29"/>
      <c r="C17" s="30"/>
      <c r="D17" s="31"/>
      <c r="E17" s="30"/>
      <c r="F17" s="30"/>
      <c r="G17" s="31"/>
      <c r="H17" s="30"/>
      <c r="I17" s="30"/>
      <c r="J17" s="31"/>
      <c r="K17" s="30"/>
      <c r="L17" s="30"/>
      <c r="M17" s="31"/>
      <c r="N17" s="30"/>
      <c r="O17" s="30"/>
      <c r="P17" s="32"/>
      <c r="Q17" s="29"/>
      <c r="R17" s="33">
        <f t="shared" si="1"/>
        <v>0</v>
      </c>
      <c r="S17" s="34">
        <f t="shared" si="1"/>
        <v>0</v>
      </c>
      <c r="T17" s="59" t="e">
        <f t="shared" si="7"/>
        <v>#DIV/0!</v>
      </c>
      <c r="U17" s="60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41925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41926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41927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41928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41929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28">
        <f t="shared" si="6"/>
        <v>41930</v>
      </c>
      <c r="B23" s="29"/>
      <c r="C23" s="30"/>
      <c r="D23" s="31"/>
      <c r="E23" s="30"/>
      <c r="F23" s="30"/>
      <c r="G23" s="31"/>
      <c r="H23" s="30"/>
      <c r="I23" s="30"/>
      <c r="J23" s="31"/>
      <c r="K23" s="30"/>
      <c r="L23" s="30"/>
      <c r="M23" s="31"/>
      <c r="N23" s="30"/>
      <c r="O23" s="30"/>
      <c r="P23" s="32"/>
      <c r="Q23" s="29"/>
      <c r="R23" s="33">
        <f t="shared" si="1"/>
        <v>0</v>
      </c>
      <c r="S23" s="34">
        <f t="shared" si="1"/>
        <v>0</v>
      </c>
      <c r="T23" s="59" t="e">
        <f t="shared" si="7"/>
        <v>#DIV/0!</v>
      </c>
      <c r="U23" s="60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28">
        <f t="shared" si="6"/>
        <v>41931</v>
      </c>
      <c r="B24" s="29"/>
      <c r="C24" s="30"/>
      <c r="D24" s="31"/>
      <c r="E24" s="30"/>
      <c r="F24" s="30"/>
      <c r="G24" s="31"/>
      <c r="H24" s="30"/>
      <c r="I24" s="30"/>
      <c r="J24" s="31"/>
      <c r="K24" s="30"/>
      <c r="L24" s="30"/>
      <c r="M24" s="31"/>
      <c r="N24" s="30"/>
      <c r="O24" s="30"/>
      <c r="P24" s="32"/>
      <c r="Q24" s="29"/>
      <c r="R24" s="33">
        <f t="shared" si="1"/>
        <v>0</v>
      </c>
      <c r="S24" s="34">
        <f t="shared" si="1"/>
        <v>0</v>
      </c>
      <c r="T24" s="59" t="e">
        <f t="shared" si="7"/>
        <v>#DIV/0!</v>
      </c>
      <c r="U24" s="60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41932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41933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41934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41935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41936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28">
        <f t="shared" si="6"/>
        <v>41937</v>
      </c>
      <c r="B30" s="29"/>
      <c r="C30" s="30"/>
      <c r="D30" s="31"/>
      <c r="E30" s="30"/>
      <c r="F30" s="30"/>
      <c r="G30" s="31"/>
      <c r="H30" s="30"/>
      <c r="I30" s="30"/>
      <c r="J30" s="31"/>
      <c r="K30" s="30"/>
      <c r="L30" s="30"/>
      <c r="M30" s="31"/>
      <c r="N30" s="30"/>
      <c r="O30" s="30"/>
      <c r="P30" s="32"/>
      <c r="Q30" s="29"/>
      <c r="R30" s="33">
        <f t="shared" si="1"/>
        <v>0</v>
      </c>
      <c r="S30" s="34">
        <f t="shared" si="1"/>
        <v>0</v>
      </c>
      <c r="T30" s="59" t="e">
        <f t="shared" si="7"/>
        <v>#DIV/0!</v>
      </c>
      <c r="U30" s="60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41938</v>
      </c>
      <c r="B31" s="29"/>
      <c r="C31" s="30"/>
      <c r="D31" s="31"/>
      <c r="E31" s="30"/>
      <c r="F31" s="30"/>
      <c r="G31" s="31"/>
      <c r="H31" s="30"/>
      <c r="I31" s="30"/>
      <c r="J31" s="31"/>
      <c r="K31" s="30"/>
      <c r="L31" s="30"/>
      <c r="M31" s="31"/>
      <c r="N31" s="30"/>
      <c r="O31" s="30"/>
      <c r="P31" s="32"/>
      <c r="Q31" s="29"/>
      <c r="R31" s="33">
        <f t="shared" si="1"/>
        <v>0</v>
      </c>
      <c r="S31" s="34">
        <f t="shared" si="1"/>
        <v>0</v>
      </c>
      <c r="T31" s="59" t="e">
        <f t="shared" si="7"/>
        <v>#DIV/0!</v>
      </c>
      <c r="U31" s="60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41939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41940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41941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41942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41943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19" activePane="bottomLeft" state="frozen"/>
      <selection pane="bottomLeft" activeCell="A34" sqref="A34:U35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41944</v>
      </c>
      <c r="B6" s="29"/>
      <c r="C6" s="30"/>
      <c r="D6" s="31"/>
      <c r="E6" s="30"/>
      <c r="F6" s="30"/>
      <c r="G6" s="31"/>
      <c r="H6" s="30"/>
      <c r="I6" s="30"/>
      <c r="J6" s="31"/>
      <c r="K6" s="30"/>
      <c r="L6" s="30"/>
      <c r="M6" s="31"/>
      <c r="N6" s="30"/>
      <c r="O6" s="30"/>
      <c r="P6" s="32"/>
      <c r="Q6" s="29"/>
      <c r="R6" s="33">
        <f>C6+F6+I6+L6+O6</f>
        <v>0</v>
      </c>
      <c r="S6" s="34">
        <f>D6+G6+J6+M6+P6</f>
        <v>0</v>
      </c>
      <c r="T6" s="59">
        <f>F6/ABRIL!F29</f>
        <v>0</v>
      </c>
      <c r="U6" s="60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41945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41946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41947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41948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41949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41950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28">
        <f t="shared" si="6"/>
        <v>41951</v>
      </c>
      <c r="B13" s="29"/>
      <c r="C13" s="30"/>
      <c r="D13" s="31"/>
      <c r="E13" s="30"/>
      <c r="F13" s="30"/>
      <c r="G13" s="31"/>
      <c r="H13" s="30"/>
      <c r="I13" s="30"/>
      <c r="J13" s="31"/>
      <c r="K13" s="30"/>
      <c r="L13" s="30"/>
      <c r="M13" s="31"/>
      <c r="N13" s="30"/>
      <c r="O13" s="30"/>
      <c r="P13" s="32"/>
      <c r="Q13" s="29"/>
      <c r="R13" s="33">
        <f t="shared" si="1"/>
        <v>0</v>
      </c>
      <c r="S13" s="34">
        <f t="shared" si="1"/>
        <v>0</v>
      </c>
      <c r="T13" s="59" t="e">
        <f>F13/F6</f>
        <v>#DIV/0!</v>
      </c>
      <c r="U13" s="60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41952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41953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41954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41955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41956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41957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28">
        <f t="shared" si="6"/>
        <v>41958</v>
      </c>
      <c r="B20" s="29"/>
      <c r="C20" s="30"/>
      <c r="D20" s="31"/>
      <c r="E20" s="30"/>
      <c r="F20" s="30"/>
      <c r="G20" s="31"/>
      <c r="H20" s="30"/>
      <c r="I20" s="30"/>
      <c r="J20" s="31"/>
      <c r="K20" s="30"/>
      <c r="L20" s="30"/>
      <c r="M20" s="31"/>
      <c r="N20" s="30"/>
      <c r="O20" s="30"/>
      <c r="P20" s="32"/>
      <c r="Q20" s="29"/>
      <c r="R20" s="33">
        <f t="shared" si="1"/>
        <v>0</v>
      </c>
      <c r="S20" s="34">
        <f t="shared" si="1"/>
        <v>0</v>
      </c>
      <c r="T20" s="59" t="e">
        <f t="shared" si="7"/>
        <v>#DIV/0!</v>
      </c>
      <c r="U20" s="60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41959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41960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41961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41962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41963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41964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28">
        <f t="shared" si="6"/>
        <v>41965</v>
      </c>
      <c r="B27" s="29"/>
      <c r="C27" s="30"/>
      <c r="D27" s="31"/>
      <c r="E27" s="30"/>
      <c r="F27" s="30"/>
      <c r="G27" s="31"/>
      <c r="H27" s="30"/>
      <c r="I27" s="30"/>
      <c r="J27" s="31"/>
      <c r="K27" s="30"/>
      <c r="L27" s="30"/>
      <c r="M27" s="31"/>
      <c r="N27" s="30"/>
      <c r="O27" s="30"/>
      <c r="P27" s="32"/>
      <c r="Q27" s="29"/>
      <c r="R27" s="33">
        <f t="shared" si="1"/>
        <v>0</v>
      </c>
      <c r="S27" s="34">
        <f t="shared" si="1"/>
        <v>0</v>
      </c>
      <c r="T27" s="59" t="e">
        <f t="shared" si="7"/>
        <v>#DIV/0!</v>
      </c>
      <c r="U27" s="60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41966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41967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41968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41969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41970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41971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28">
        <f t="shared" si="6"/>
        <v>41972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 t="e">
        <f t="shared" si="7"/>
        <v>#DIV/0!</v>
      </c>
      <c r="U34" s="60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41973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41974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41974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41975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41976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41977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41978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41979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41980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41981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41982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41983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41984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41985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41986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41987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41988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41989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41990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41991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41992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41993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41994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41995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41996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41997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41998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41999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42000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42001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42002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42003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42004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customWidth="true" width="19.0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9" max="19" bestFit="true" customWidth="true" width="12.5703125" collapsed="true"/>
    <col min="20" max="20" bestFit="true" customWidth="true" width="9.0" collapsed="true"/>
    <col min="21" max="21" bestFit="true" customWidth="true" width="12.5703125" collapsed="true"/>
  </cols>
  <sheetData>
    <row r="1" spans="1:27" x14ac:dyDescent="0.25">
      <c r="J1" s="1"/>
    </row>
    <row r="2" spans="1:27" x14ac:dyDescent="0.25">
      <c r="J2" s="1"/>
    </row>
    <row r="3" spans="1:27" x14ac:dyDescent="0.25">
      <c r="J3" s="1"/>
    </row>
    <row r="4" spans="1:27" ht="15.75" thickBot="1" x14ac:dyDescent="0.3"/>
    <row r="5" spans="1:27" ht="45.75" thickBot="1" x14ac:dyDescent="0.3">
      <c r="A5" s="5" t="s">
        <v>1</v>
      </c>
      <c r="B5" s="8" t="s">
        <v>3</v>
      </c>
      <c r="C5" s="9" t="s">
        <v>29</v>
      </c>
      <c r="D5" s="14" t="s">
        <v>5</v>
      </c>
      <c r="E5" s="9" t="s">
        <v>6</v>
      </c>
      <c r="F5" s="9" t="s">
        <v>30</v>
      </c>
      <c r="G5" s="14" t="s">
        <v>8</v>
      </c>
      <c r="H5" s="6" t="s">
        <v>9</v>
      </c>
      <c r="I5" s="6" t="s">
        <v>31</v>
      </c>
      <c r="J5" s="6" t="s">
        <v>11</v>
      </c>
      <c r="K5" s="6" t="s">
        <v>12</v>
      </c>
      <c r="L5" s="6" t="s">
        <v>32</v>
      </c>
      <c r="M5" s="6" t="s">
        <v>14</v>
      </c>
      <c r="N5" s="6" t="s">
        <v>15</v>
      </c>
      <c r="O5" s="6" t="s">
        <v>33</v>
      </c>
      <c r="P5" s="7" t="s">
        <v>17</v>
      </c>
      <c r="Q5" s="24" t="s">
        <v>2</v>
      </c>
      <c r="R5" s="25" t="s">
        <v>34</v>
      </c>
      <c r="S5" s="26" t="s">
        <v>19</v>
      </c>
      <c r="T5" s="88" t="s">
        <v>35</v>
      </c>
      <c r="U5" s="88" t="s">
        <v>36</v>
      </c>
      <c r="V5" s="55" t="s">
        <v>23</v>
      </c>
      <c r="W5" s="53" t="s">
        <v>24</v>
      </c>
    </row>
    <row r="6" spans="1:27" x14ac:dyDescent="0.25">
      <c r="A6" s="61" t="s">
        <v>25</v>
      </c>
      <c r="B6" s="62">
        <f>ENERO!B38</f>
        <v>1776</v>
      </c>
      <c r="C6" s="63">
        <f>ENERO!C38</f>
        <v>0</v>
      </c>
      <c r="D6" s="64">
        <f>ENERO!D38</f>
        <v>0</v>
      </c>
      <c r="E6" s="63">
        <f>ENERO!E38</f>
        <v>2634</v>
      </c>
      <c r="F6" s="63">
        <f>ENERO!F38</f>
        <v>1689.017578125</v>
      </c>
      <c r="G6" s="64">
        <f>ENERO!G38</f>
        <v>2195.7025390624995</v>
      </c>
      <c r="H6" s="63">
        <f>ENERO!H38</f>
        <v>748</v>
      </c>
      <c r="I6" s="63">
        <f>ENERO!I38</f>
        <v>11079.724609375</v>
      </c>
      <c r="J6" s="64">
        <f>ENERO!J38</f>
        <v>14403.6064453125</v>
      </c>
      <c r="K6" s="63">
        <f>ENERO!K38</f>
        <v>216</v>
      </c>
      <c r="L6" s="63">
        <f>ENERO!L38</f>
        <v>1481.791015625</v>
      </c>
      <c r="M6" s="64">
        <f>ENERO!M38</f>
        <v>1926.30546875</v>
      </c>
      <c r="N6" s="63">
        <f>ENERO!N38</f>
        <v>136</v>
      </c>
      <c r="O6" s="63">
        <f>ENERO!O38</f>
        <v>195.5693359375</v>
      </c>
      <c r="P6" s="65">
        <f>ENERO!P38</f>
        <v>254.24013671874997</v>
      </c>
      <c r="Q6" s="62">
        <f>ENERO!Q38</f>
        <v>3173</v>
      </c>
      <c r="R6" s="66">
        <f>C6+F6+I6+L6+O6</f>
        <v>14446.1025390625</v>
      </c>
      <c r="S6" s="67">
        <f>D6+G6+J6+M6+P6</f>
        <v>18779.854589843748</v>
      </c>
      <c r="T6" s="63">
        <v>14704.4208984375</v>
      </c>
      <c r="U6" s="87">
        <v>19115.792871093749</v>
      </c>
      <c r="V6" s="68"/>
      <c r="W6" s="69"/>
      <c r="Y6" s="54">
        <f>R6-T6</f>
        <v>-258.318359375</v>
      </c>
      <c r="Z6" s="19">
        <f>S6-U6</f>
        <v>-335.93828125000073</v>
      </c>
    </row>
    <row r="7" spans="1:27" x14ac:dyDescent="0.25">
      <c r="A7" s="61" t="s">
        <v>26</v>
      </c>
      <c r="B7" s="62">
        <f>FEBRERO!B38</f>
        <v>26896</v>
      </c>
      <c r="C7" s="63">
        <f>FEBRERO!C38</f>
        <v>0</v>
      </c>
      <c r="D7" s="64">
        <f>FEBRERO!D38</f>
        <v>0</v>
      </c>
      <c r="E7" s="63">
        <f>FEBRERO!E38</f>
        <v>27699</v>
      </c>
      <c r="F7" s="63">
        <f>FEBRERO!F38</f>
        <v>15958.00390625</v>
      </c>
      <c r="G7" s="64">
        <f>FEBRERO!G38</f>
        <v>20744.932812500159</v>
      </c>
      <c r="H7" s="63">
        <f>FEBRERO!H38</f>
        <v>393</v>
      </c>
      <c r="I7" s="63">
        <f>FEBRERO!I38</f>
        <v>7398.8876953125</v>
      </c>
      <c r="J7" s="64">
        <f>FEBRERO!J38</f>
        <v>9618.4625976562511</v>
      </c>
      <c r="K7" s="63">
        <f>FEBRERO!K38</f>
        <v>291</v>
      </c>
      <c r="L7" s="63">
        <f>FEBRERO!L38</f>
        <v>1380.7333984375</v>
      </c>
      <c r="M7" s="64">
        <f>FEBRERO!M38</f>
        <v>1794.8988281250001</v>
      </c>
      <c r="N7" s="63">
        <f>FEBRERO!N38</f>
        <v>218</v>
      </c>
      <c r="O7" s="63">
        <f>FEBRERO!O38</f>
        <v>212.4775390625</v>
      </c>
      <c r="P7" s="65">
        <f>FEBRERO!P38</f>
        <v>276.22080078124986</v>
      </c>
      <c r="Q7" s="62">
        <f>FEBRERO!Q38</f>
        <v>38457</v>
      </c>
      <c r="R7" s="66">
        <f t="shared" ref="R7:S9" si="0">C7+F7+I7+L7+O7</f>
        <v>24950.1025390625</v>
      </c>
      <c r="S7" s="67">
        <f t="shared" si="0"/>
        <v>32434.515039062659</v>
      </c>
      <c r="T7" s="63">
        <v>53748.9091796875</v>
      </c>
      <c r="U7" s="87">
        <v>69873.341738281248</v>
      </c>
      <c r="V7" s="68">
        <f>F7/F6</f>
        <v>9.4480981802244965</v>
      </c>
      <c r="W7" s="69">
        <f>(I7+L7+O7)/(I6+L6+O6)</f>
        <v>0.70487095291334356</v>
      </c>
      <c r="Y7" s="54">
        <f t="shared" ref="Y7:Y9" si="1">R7-T7</f>
        <v>-28798.806640625</v>
      </c>
      <c r="Z7" s="19">
        <f t="shared" ref="Z7:Z9" si="2">S7-U7</f>
        <v>-37438.826699218589</v>
      </c>
      <c r="AA7" s="54">
        <f>Z7/30</f>
        <v>-1247.960889973953</v>
      </c>
    </row>
    <row r="8" spans="1:27" x14ac:dyDescent="0.25">
      <c r="A8" s="61" t="s">
        <v>27</v>
      </c>
      <c r="B8" s="62">
        <f>MARZO!B38</f>
        <v>35516</v>
      </c>
      <c r="C8" s="63">
        <f>MARZO!C38</f>
        <v>0</v>
      </c>
      <c r="D8" s="64">
        <f>MARZO!D38</f>
        <v>0</v>
      </c>
      <c r="E8" s="63">
        <f>MARZO!E38</f>
        <v>36919</v>
      </c>
      <c r="F8" s="63">
        <f>MARZO!F38</f>
        <v>26254.041015625</v>
      </c>
      <c r="G8" s="64">
        <f>MARZO!G38</f>
        <v>34087.848437500383</v>
      </c>
      <c r="H8" s="63">
        <f>MARZO!H38</f>
        <v>586</v>
      </c>
      <c r="I8" s="63">
        <f>MARZO!I38</f>
        <v>9145.8623046875</v>
      </c>
      <c r="J8" s="64">
        <f>MARZO!J38</f>
        <v>11321.769824218751</v>
      </c>
      <c r="K8" s="63">
        <f>MARZO!K38</f>
        <v>378</v>
      </c>
      <c r="L8" s="63">
        <f>MARZO!L38</f>
        <v>2118.0498046875</v>
      </c>
      <c r="M8" s="64">
        <f>MARZO!M38</f>
        <v>2751.5083984375001</v>
      </c>
      <c r="N8" s="63">
        <f>MARZO!N38</f>
        <v>359</v>
      </c>
      <c r="O8" s="63">
        <f>MARZO!O38</f>
        <v>799.9013671875</v>
      </c>
      <c r="P8" s="65">
        <f>MARZO!P38</f>
        <v>1022.1783203125</v>
      </c>
      <c r="Q8" s="62">
        <f>MARZO!Q38</f>
        <v>50583</v>
      </c>
      <c r="R8" s="66">
        <f t="shared" si="0"/>
        <v>38317.8544921875</v>
      </c>
      <c r="S8" s="67">
        <f t="shared" si="0"/>
        <v>49183.30498046914</v>
      </c>
      <c r="T8" s="63">
        <v>88058.4169921875</v>
      </c>
      <c r="U8" s="87">
        <v>114343.15800781251</v>
      </c>
      <c r="V8" s="68">
        <f t="shared" ref="V8:V9" si="3">F8/F7</f>
        <v>1.6451958007945171</v>
      </c>
      <c r="W8" s="69">
        <f t="shared" ref="W8:W9" si="4">(I8+L8+O8)/(I7+L7+O7)</f>
        <v>1.3416015514488686</v>
      </c>
      <c r="Y8" s="54">
        <f t="shared" si="1"/>
        <v>-49740.5625</v>
      </c>
      <c r="Z8" s="19">
        <f t="shared" si="2"/>
        <v>-65159.853027343372</v>
      </c>
      <c r="AA8" s="54">
        <f t="shared" ref="AA8:AA9" si="5">Z8/30</f>
        <v>-2171.9951009114457</v>
      </c>
    </row>
    <row r="9" spans="1:27" x14ac:dyDescent="0.25">
      <c r="A9" s="61" t="s">
        <v>28</v>
      </c>
      <c r="B9" s="62">
        <f>ABRIL!B38</f>
        <v>41645</v>
      </c>
      <c r="C9" s="63">
        <f>ABRIL!C38</f>
        <v>0</v>
      </c>
      <c r="D9" s="64">
        <f>ABRIL!D38</f>
        <v>0</v>
      </c>
      <c r="E9" s="63">
        <f>ABRIL!E38</f>
        <v>44721</v>
      </c>
      <c r="F9" s="63">
        <f>ABRIL!F38</f>
        <v>35986.5263671875</v>
      </c>
      <c r="G9" s="64">
        <f>ABRIL!G38</f>
        <v>46554.077832032002</v>
      </c>
      <c r="H9" s="63">
        <f>ABRIL!H38</f>
        <v>2204</v>
      </c>
      <c r="I9" s="63">
        <f>ABRIL!I38</f>
        <v>20529.2119140625</v>
      </c>
      <c r="J9" s="64">
        <f>ABRIL!J38</f>
        <v>26089.281054687497</v>
      </c>
      <c r="K9" s="63">
        <f>ABRIL!K38</f>
        <v>976</v>
      </c>
      <c r="L9" s="63">
        <f>ABRIL!L38</f>
        <v>2855.5859375</v>
      </c>
      <c r="M9" s="64">
        <f>ABRIL!M38</f>
        <v>3711.2410156249998</v>
      </c>
      <c r="N9" s="63">
        <f>ABRIL!N38</f>
        <v>1433</v>
      </c>
      <c r="O9" s="63">
        <f>ABRIL!O38</f>
        <v>8431.58984375</v>
      </c>
      <c r="P9" s="65">
        <f>ABRIL!P38</f>
        <v>10884.432812500001</v>
      </c>
      <c r="Q9" s="62">
        <f>ABRIL!Q38</f>
        <v>60462</v>
      </c>
      <c r="R9" s="66">
        <f t="shared" si="0"/>
        <v>67802.9140625</v>
      </c>
      <c r="S9" s="67">
        <f t="shared" si="0"/>
        <v>87239.032714844507</v>
      </c>
      <c r="T9" s="63">
        <v>138518.9736328125</v>
      </c>
      <c r="U9" s="87">
        <v>174378.74644531254</v>
      </c>
      <c r="V9" s="68">
        <f t="shared" si="3"/>
        <v>1.3707042792296336</v>
      </c>
      <c r="W9" s="69">
        <f t="shared" si="4"/>
        <v>2.6373408174061357</v>
      </c>
      <c r="Y9" s="54">
        <f t="shared" si="1"/>
        <v>-70716.0595703125</v>
      </c>
      <c r="Z9" s="19">
        <f t="shared" si="2"/>
        <v>-87139.713730468036</v>
      </c>
      <c r="AA9" s="54">
        <f t="shared" si="5"/>
        <v>-2904.6571243489348</v>
      </c>
    </row>
    <row r="10" spans="1:27" s="89" customFormat="1" x14ac:dyDescent="0.25">
      <c r="A10" s="61" t="s">
        <v>37</v>
      </c>
      <c r="B10" s="62">
        <f>MAYO!$B$38</f>
        <v>48354</v>
      </c>
      <c r="C10" s="63">
        <f>MAYO!$C$38</f>
        <v>0</v>
      </c>
      <c r="D10" s="64">
        <f>MAYO!$D$38</f>
        <v>0</v>
      </c>
      <c r="E10" s="63">
        <f>MAYO!$E$38</f>
        <v>47262</v>
      </c>
      <c r="F10" s="63">
        <f>MAYO!$F$38</f>
        <v>33224.9736328125</v>
      </c>
      <c r="G10" s="64">
        <f>MAYO!$G$38</f>
        <v>40572.955820312811</v>
      </c>
      <c r="H10" s="63">
        <f>MAYO!$H$38</f>
        <v>5410</v>
      </c>
      <c r="I10" s="63">
        <f>MAYO!$I$38</f>
        <v>56645.1318359375</v>
      </c>
      <c r="J10" s="64">
        <f>MAYO!$J$38</f>
        <v>69564.126328124999</v>
      </c>
      <c r="K10" s="63">
        <f>MAYO!$K$38</f>
        <v>2590</v>
      </c>
      <c r="L10" s="63">
        <f>MAYO!$L$38</f>
        <v>7585.1474609375</v>
      </c>
      <c r="M10" s="64">
        <f>MAYO!$M$38</f>
        <v>8945.8243164062496</v>
      </c>
      <c r="N10" s="63">
        <f>MAYO!$N$38</f>
        <v>3997</v>
      </c>
      <c r="O10" s="63">
        <f>MAYO!$O$38</f>
        <v>20185.47265625</v>
      </c>
      <c r="P10" s="65">
        <f>MAYO!$P$38</f>
        <v>24096.48033203126</v>
      </c>
      <c r="Q10" s="62">
        <f>MAYO!$Q$38</f>
        <v>64827</v>
      </c>
      <c r="R10" s="66">
        <f t="shared" ref="R10" si="6">C10+F10+I10+L10+O10</f>
        <v>117640.7255859375</v>
      </c>
      <c r="S10" s="67">
        <f t="shared" ref="S10" si="7">D10+G10+J10+M10+P10</f>
        <v>143179.3867968753</v>
      </c>
      <c r="T10" s="63">
        <v>117767.6796875</v>
      </c>
      <c r="U10" s="87">
        <v>144170.8901953125</v>
      </c>
      <c r="V10" s="68">
        <f t="shared" ref="V10" si="8">F10/F9</f>
        <v>0.92326148108329276</v>
      </c>
      <c r="W10" s="69">
        <f t="shared" ref="W10" si="9">(I10+L10+O10)/(I9+L9+O9)</f>
        <v>2.6532160961051514</v>
      </c>
      <c r="Y10" s="90">
        <f t="shared" ref="Y10" si="10">R10-T10</f>
        <v>-126.9541015625</v>
      </c>
      <c r="Z10" s="19">
        <f t="shared" ref="Z10" si="11">S10-U10</f>
        <v>-991.50339843719848</v>
      </c>
      <c r="AA10" s="90">
        <f t="shared" ref="AA10" si="12">Z10/30</f>
        <v>-33.050113281239952</v>
      </c>
    </row>
    <row r="11" spans="1:27" x14ac:dyDescent="0.25">
      <c r="A11" s="61" t="s">
        <v>45</v>
      </c>
      <c r="B11" s="62">
        <f>JUNIO!$B$38</f>
        <v>18140</v>
      </c>
      <c r="C11" s="63">
        <f>JUNIO!$C$38</f>
        <v>0</v>
      </c>
      <c r="D11" s="64">
        <f>JUNIO!$D$38</f>
        <v>0</v>
      </c>
      <c r="E11" s="63">
        <f>JUNIO!$E$38</f>
        <v>15507</v>
      </c>
      <c r="F11" s="63">
        <f>JUNIO!$F$38</f>
        <v>7196.0234375</v>
      </c>
      <c r="G11" s="64">
        <f>JUNIO!$G$38</f>
        <v>8835.4558398438039</v>
      </c>
      <c r="H11" s="63">
        <f>JUNIO!$H$38</f>
        <v>1724</v>
      </c>
      <c r="I11" s="63">
        <f>JUNIO!$I$38</f>
        <v>24796.67578125</v>
      </c>
      <c r="J11" s="64">
        <f>JUNIO!$J$38</f>
        <v>31214.648867187512</v>
      </c>
      <c r="K11" s="63">
        <f>JUNIO!$K$38</f>
        <v>1257</v>
      </c>
      <c r="L11" s="63">
        <f>JUNIO!$L$38</f>
        <v>1993.3193359375</v>
      </c>
      <c r="M11" s="64">
        <f>JUNIO!$M$38</f>
        <v>2402.7161132812498</v>
      </c>
      <c r="N11" s="63">
        <f>JUNIO!$N$38</f>
        <v>1425</v>
      </c>
      <c r="O11" s="63">
        <f>JUNIO!$O$38</f>
        <v>7469.21484375</v>
      </c>
      <c r="P11" s="65">
        <f>JUNIO!$P$38</f>
        <v>9359.1808984375039</v>
      </c>
      <c r="Q11" s="62">
        <f>JUNIO!$Q$38</f>
        <v>27926</v>
      </c>
      <c r="R11" s="66">
        <f t="shared" ref="R11" si="13">C11+F11+I11+L11+O11</f>
        <v>41455.2333984375</v>
      </c>
      <c r="S11" s="67">
        <f t="shared" ref="S11" si="14">D11+G11+J11+M11+P11</f>
        <v>51812.001718750063</v>
      </c>
      <c r="T11" s="63" t="n">
        <v>168308.0</v>
      </c>
      <c r="U11" s="87" t="n">
        <v>208364.0</v>
      </c>
      <c r="V11" s="68">
        <f t="shared" ref="V11" si="15">F11/F10</f>
        <v>0.21658477496557926</v>
      </c>
      <c r="W11" s="69">
        <f t="shared" ref="W11" si="16">(I11+L11+O11)/(I10+L10+O10)</f>
        <v>0.40583906638610773</v>
      </c>
      <c r="X11" s="89"/>
      <c r="Y11" s="90">
        <f t="shared" ref="Y11" si="17">R11-T11</f>
        <v>41455.2333984375</v>
      </c>
      <c r="Z11" s="19">
        <f t="shared" ref="Z11" si="18">S11-U11</f>
        <v>51812.001718750063</v>
      </c>
      <c r="AA11" s="90">
        <f t="shared" ref="AA11" si="19">Z11/30</f>
        <v>1727.0667239583354</v>
      </c>
    </row>
    <row r="12" spans="1:27" x14ac:dyDescent="0.25">
      <c r="A12" s="61" t="s">
        <v>46</v>
      </c>
      <c r="B12" s="62">
        <f>JULIO!$B$38</f>
        <v>0</v>
      </c>
      <c r="C12" s="63">
        <f>JULIO!$C$38</f>
        <v>0</v>
      </c>
      <c r="D12" s="64">
        <f>JULIO!$D$38</f>
        <v>0</v>
      </c>
      <c r="E12" s="63">
        <f>JULIO!$E$38</f>
        <v>0</v>
      </c>
      <c r="F12" s="63">
        <f>JULIO!$F$38</f>
        <v>0</v>
      </c>
      <c r="G12" s="64">
        <f>JULIO!$G$38</f>
        <v>0</v>
      </c>
      <c r="H12" s="63">
        <f>JULIO!$H$38</f>
        <v>0</v>
      </c>
      <c r="I12" s="63">
        <f>JULIO!$I$38</f>
        <v>0</v>
      </c>
      <c r="J12" s="64">
        <f>JULIO!$J$38</f>
        <v>0</v>
      </c>
      <c r="K12" s="63">
        <f>JULIO!$K$38</f>
        <v>0</v>
      </c>
      <c r="L12" s="63">
        <f>JULIO!$L$38</f>
        <v>0</v>
      </c>
      <c r="M12" s="64">
        <f>JULIO!$M$38</f>
        <v>0</v>
      </c>
      <c r="N12" s="63">
        <f>JULIO!$N$38</f>
        <v>0</v>
      </c>
      <c r="O12" s="63">
        <f>JULIO!$O$38</f>
        <v>0</v>
      </c>
      <c r="P12" s="65">
        <f>JULIO!$P$38</f>
        <v>0</v>
      </c>
      <c r="Q12" s="62">
        <f>JULIO!$Q$38</f>
        <v>0</v>
      </c>
      <c r="R12" s="66">
        <f t="shared" ref="R12:R17" si="20">C12+F12+I12+L12+O12</f>
        <v>0</v>
      </c>
      <c r="S12" s="67">
        <f t="shared" ref="S12:S17" si="21">D12+G12+J12+M12+P12</f>
        <v>0</v>
      </c>
      <c r="T12" s="63"/>
      <c r="U12" s="87"/>
      <c r="V12" s="68">
        <f t="shared" ref="V12:V17" si="22">F12/F11</f>
        <v>0</v>
      </c>
      <c r="W12" s="69">
        <f t="shared" ref="W12:W17" si="23">(I12+L12+O12)/(I11+L11+O11)</f>
        <v>0</v>
      </c>
      <c r="Y12" s="90">
        <f t="shared" ref="Y12:Y17" si="24">R12-T12</f>
        <v>0</v>
      </c>
      <c r="Z12" s="19">
        <f t="shared" ref="Z12:Z17" si="25">S12-U12</f>
        <v>0</v>
      </c>
      <c r="AA12" s="90">
        <f t="shared" ref="AA12:AA17" si="26">Z12/30</f>
        <v>0</v>
      </c>
    </row>
    <row r="13" spans="1:27" x14ac:dyDescent="0.25">
      <c r="A13" s="61" t="s">
        <v>47</v>
      </c>
      <c r="B13" s="62">
        <f>AGOSTO!$B$38</f>
        <v>0</v>
      </c>
      <c r="C13" s="63">
        <f>AGOSTO!$C$38</f>
        <v>0</v>
      </c>
      <c r="D13" s="64">
        <f>AGOSTO!$D$38</f>
        <v>0</v>
      </c>
      <c r="E13" s="63">
        <f>AGOSTO!$E$38</f>
        <v>0</v>
      </c>
      <c r="F13" s="63">
        <f>AGOSTO!$F$38</f>
        <v>0</v>
      </c>
      <c r="G13" s="64">
        <f>AGOSTO!$G$38</f>
        <v>0</v>
      </c>
      <c r="H13" s="63">
        <f>AGOSTO!$H$38</f>
        <v>0</v>
      </c>
      <c r="I13" s="63">
        <f>AGOSTO!$I$38</f>
        <v>0</v>
      </c>
      <c r="J13" s="64">
        <f>AGOSTO!$J$38</f>
        <v>0</v>
      </c>
      <c r="K13" s="63">
        <f>AGOSTO!$K$38</f>
        <v>0</v>
      </c>
      <c r="L13" s="63">
        <f>AGOSTO!$L$38</f>
        <v>0</v>
      </c>
      <c r="M13" s="64">
        <f>AGOSTO!$M$38</f>
        <v>0</v>
      </c>
      <c r="N13" s="63">
        <f>AGOSTO!$N$38</f>
        <v>0</v>
      </c>
      <c r="O13" s="63">
        <f>AGOSTO!$O$38</f>
        <v>0</v>
      </c>
      <c r="P13" s="65">
        <f>AGOSTO!$P$38</f>
        <v>0</v>
      </c>
      <c r="Q13" s="62">
        <f>AGOSTO!$Q$38</f>
        <v>0</v>
      </c>
      <c r="R13" s="66">
        <f t="shared" si="20"/>
        <v>0</v>
      </c>
      <c r="S13" s="67">
        <f t="shared" si="21"/>
        <v>0</v>
      </c>
      <c r="T13" s="63"/>
      <c r="U13" s="87"/>
      <c r="V13" s="68" t="e">
        <f t="shared" si="22"/>
        <v>#DIV/0!</v>
      </c>
      <c r="W13" s="69" t="e">
        <f t="shared" si="23"/>
        <v>#DIV/0!</v>
      </c>
      <c r="Y13" s="90">
        <f t="shared" si="24"/>
        <v>0</v>
      </c>
      <c r="Z13" s="19">
        <f t="shared" si="25"/>
        <v>0</v>
      </c>
      <c r="AA13" s="90">
        <f t="shared" si="26"/>
        <v>0</v>
      </c>
    </row>
    <row r="14" spans="1:27" x14ac:dyDescent="0.25">
      <c r="A14" s="61" t="s">
        <v>48</v>
      </c>
      <c r="B14" s="62">
        <f>SEPTIEMBRE!$B$38</f>
        <v>0</v>
      </c>
      <c r="C14" s="63">
        <f>SEPTIEMBRE!$C$38</f>
        <v>0</v>
      </c>
      <c r="D14" s="64">
        <f>SEPTIEMBRE!$D$38</f>
        <v>0</v>
      </c>
      <c r="E14" s="63">
        <f>SEPTIEMBRE!$E$38</f>
        <v>0</v>
      </c>
      <c r="F14" s="63">
        <f>SEPTIEMBRE!$F$38</f>
        <v>0</v>
      </c>
      <c r="G14" s="64">
        <f>SEPTIEMBRE!$G$38</f>
        <v>0</v>
      </c>
      <c r="H14" s="63">
        <f>SEPTIEMBRE!$H$38</f>
        <v>0</v>
      </c>
      <c r="I14" s="63">
        <f>SEPTIEMBRE!$I$38</f>
        <v>0</v>
      </c>
      <c r="J14" s="64">
        <f>SEPTIEMBRE!$J$38</f>
        <v>0</v>
      </c>
      <c r="K14" s="63">
        <f>SEPTIEMBRE!$K$38</f>
        <v>0</v>
      </c>
      <c r="L14" s="63">
        <f>SEPTIEMBRE!$L$38</f>
        <v>0</v>
      </c>
      <c r="M14" s="64">
        <f>SEPTIEMBRE!$M$38</f>
        <v>0</v>
      </c>
      <c r="N14" s="63">
        <f>SEPTIEMBRE!$N$38</f>
        <v>0</v>
      </c>
      <c r="O14" s="63">
        <f>SEPTIEMBRE!$O$38</f>
        <v>0</v>
      </c>
      <c r="P14" s="65">
        <f>SEPTIEMBRE!$P$38</f>
        <v>0</v>
      </c>
      <c r="Q14" s="62">
        <f>SEPTIEMBRE!$Q$38</f>
        <v>0</v>
      </c>
      <c r="R14" s="66">
        <f t="shared" si="20"/>
        <v>0</v>
      </c>
      <c r="S14" s="67">
        <f t="shared" si="21"/>
        <v>0</v>
      </c>
      <c r="T14" s="63"/>
      <c r="U14" s="87"/>
      <c r="V14" s="68" t="e">
        <f t="shared" si="22"/>
        <v>#DIV/0!</v>
      </c>
      <c r="W14" s="69" t="e">
        <f t="shared" si="23"/>
        <v>#DIV/0!</v>
      </c>
      <c r="Y14" s="90">
        <f t="shared" si="24"/>
        <v>0</v>
      </c>
      <c r="Z14" s="19">
        <f t="shared" si="25"/>
        <v>0</v>
      </c>
      <c r="AA14" s="90">
        <f t="shared" si="26"/>
        <v>0</v>
      </c>
    </row>
    <row r="15" spans="1:27" x14ac:dyDescent="0.25">
      <c r="A15" s="61" t="s">
        <v>49</v>
      </c>
      <c r="B15" s="62">
        <f>OCTUBRE!$B$38</f>
        <v>0</v>
      </c>
      <c r="C15" s="63">
        <f>OCTUBRE!$C$38</f>
        <v>0</v>
      </c>
      <c r="D15" s="64">
        <f>OCTUBRE!$D$38</f>
        <v>0</v>
      </c>
      <c r="E15" s="63">
        <f>OCTUBRE!$E$38</f>
        <v>0</v>
      </c>
      <c r="F15" s="63">
        <f>OCTUBRE!$F$38</f>
        <v>0</v>
      </c>
      <c r="G15" s="64">
        <f>OCTUBRE!$G$38</f>
        <v>0</v>
      </c>
      <c r="H15" s="63">
        <f>OCTUBRE!$H$38</f>
        <v>0</v>
      </c>
      <c r="I15" s="63">
        <f>OCTUBRE!$I$38</f>
        <v>0</v>
      </c>
      <c r="J15" s="64">
        <f>OCTUBRE!$J$38</f>
        <v>0</v>
      </c>
      <c r="K15" s="63">
        <f>OCTUBRE!$K$38</f>
        <v>0</v>
      </c>
      <c r="L15" s="63">
        <f>OCTUBRE!$L$38</f>
        <v>0</v>
      </c>
      <c r="M15" s="64">
        <f>OCTUBRE!$M$38</f>
        <v>0</v>
      </c>
      <c r="N15" s="63">
        <f>OCTUBRE!$N$38</f>
        <v>0</v>
      </c>
      <c r="O15" s="63">
        <f>OCTUBRE!$O$38</f>
        <v>0</v>
      </c>
      <c r="P15" s="65">
        <f>OCTUBRE!$P$38</f>
        <v>0</v>
      </c>
      <c r="Q15" s="62">
        <f>OCTUBRE!$Q$38</f>
        <v>0</v>
      </c>
      <c r="R15" s="66">
        <f t="shared" si="20"/>
        <v>0</v>
      </c>
      <c r="S15" s="67">
        <f t="shared" si="21"/>
        <v>0</v>
      </c>
      <c r="T15" s="63"/>
      <c r="U15" s="87"/>
      <c r="V15" s="68" t="e">
        <f t="shared" si="22"/>
        <v>#DIV/0!</v>
      </c>
      <c r="W15" s="69" t="e">
        <f t="shared" si="23"/>
        <v>#DIV/0!</v>
      </c>
      <c r="Y15" s="90">
        <f t="shared" si="24"/>
        <v>0</v>
      </c>
      <c r="Z15" s="19">
        <f t="shared" si="25"/>
        <v>0</v>
      </c>
      <c r="AA15" s="90">
        <f t="shared" si="26"/>
        <v>0</v>
      </c>
    </row>
    <row r="16" spans="1:27" x14ac:dyDescent="0.25">
      <c r="A16" s="61" t="s">
        <v>50</v>
      </c>
      <c r="B16" s="62">
        <f>NOVIEMBRE!$B$38</f>
        <v>0</v>
      </c>
      <c r="C16" s="63">
        <f>NOVIEMBRE!$C$38</f>
        <v>0</v>
      </c>
      <c r="D16" s="64">
        <f>NOVIEMBRE!$D$38</f>
        <v>0</v>
      </c>
      <c r="E16" s="63">
        <f>NOVIEMBRE!$E$38</f>
        <v>0</v>
      </c>
      <c r="F16" s="63">
        <f>NOVIEMBRE!$F$38</f>
        <v>0</v>
      </c>
      <c r="G16" s="64">
        <f>NOVIEMBRE!$G$38</f>
        <v>0</v>
      </c>
      <c r="H16" s="63">
        <f>NOVIEMBRE!$H$38</f>
        <v>0</v>
      </c>
      <c r="I16" s="63">
        <f>NOVIEMBRE!$I$38</f>
        <v>0</v>
      </c>
      <c r="J16" s="64">
        <f>NOVIEMBRE!$J$38</f>
        <v>0</v>
      </c>
      <c r="K16" s="63">
        <f>NOVIEMBRE!$K$38</f>
        <v>0</v>
      </c>
      <c r="L16" s="63">
        <f>NOVIEMBRE!$L$38</f>
        <v>0</v>
      </c>
      <c r="M16" s="64">
        <f>NOVIEMBRE!$M$38</f>
        <v>0</v>
      </c>
      <c r="N16" s="63">
        <f>NOVIEMBRE!$N$38</f>
        <v>0</v>
      </c>
      <c r="O16" s="63">
        <f>NOVIEMBRE!$O$38</f>
        <v>0</v>
      </c>
      <c r="P16" s="65">
        <f>NOVIEMBRE!$P$38</f>
        <v>0</v>
      </c>
      <c r="Q16" s="62">
        <f>NOVIEMBRE!$Q$38</f>
        <v>0</v>
      </c>
      <c r="R16" s="66">
        <f t="shared" si="20"/>
        <v>0</v>
      </c>
      <c r="S16" s="67">
        <f t="shared" si="21"/>
        <v>0</v>
      </c>
      <c r="T16" s="63"/>
      <c r="U16" s="87"/>
      <c r="V16" s="68" t="e">
        <f t="shared" si="22"/>
        <v>#DIV/0!</v>
      </c>
      <c r="W16" s="69" t="e">
        <f t="shared" si="23"/>
        <v>#DIV/0!</v>
      </c>
      <c r="Y16" s="90">
        <f t="shared" si="24"/>
        <v>0</v>
      </c>
      <c r="Z16" s="19">
        <f t="shared" si="25"/>
        <v>0</v>
      </c>
      <c r="AA16" s="90">
        <f t="shared" si="26"/>
        <v>0</v>
      </c>
    </row>
    <row r="17" spans="1:27" x14ac:dyDescent="0.25">
      <c r="A17" s="61" t="s">
        <v>51</v>
      </c>
      <c r="B17" s="62">
        <f>DICIEMBRE!$B$38</f>
        <v>0</v>
      </c>
      <c r="C17" s="63">
        <f>DICIEMBRE!$C$38</f>
        <v>0</v>
      </c>
      <c r="D17" s="64">
        <f>DICIEMBRE!$D$38</f>
        <v>0</v>
      </c>
      <c r="E17" s="63">
        <f>DICIEMBRE!$E$38</f>
        <v>0</v>
      </c>
      <c r="F17" s="63">
        <f>DICIEMBRE!$F$38</f>
        <v>0</v>
      </c>
      <c r="G17" s="64">
        <f>DICIEMBRE!$G$38</f>
        <v>0</v>
      </c>
      <c r="H17" s="63">
        <f>DICIEMBRE!$H$38</f>
        <v>0</v>
      </c>
      <c r="I17" s="63">
        <f>DICIEMBRE!$I$38</f>
        <v>0</v>
      </c>
      <c r="J17" s="64">
        <f>DICIEMBRE!$J$38</f>
        <v>0</v>
      </c>
      <c r="K17" s="63">
        <f>DICIEMBRE!$K$38</f>
        <v>0</v>
      </c>
      <c r="L17" s="63">
        <f>DICIEMBRE!$L$38</f>
        <v>0</v>
      </c>
      <c r="M17" s="64">
        <f>DICIEMBRE!$M$38</f>
        <v>0</v>
      </c>
      <c r="N17" s="63">
        <f>DICIEMBRE!$N$38</f>
        <v>0</v>
      </c>
      <c r="O17" s="63">
        <f>DICIEMBRE!$O$38</f>
        <v>0</v>
      </c>
      <c r="P17" s="65">
        <f>DICIEMBRE!$P$38</f>
        <v>0</v>
      </c>
      <c r="Q17" s="62">
        <f>DICIEMBRE!$Q$38</f>
        <v>0</v>
      </c>
      <c r="R17" s="66">
        <f t="shared" si="20"/>
        <v>0</v>
      </c>
      <c r="S17" s="67">
        <f t="shared" si="21"/>
        <v>0</v>
      </c>
      <c r="T17" s="63"/>
      <c r="U17" s="87"/>
      <c r="V17" s="68" t="e">
        <f t="shared" si="22"/>
        <v>#DIV/0!</v>
      </c>
      <c r="W17" s="69" t="e">
        <f t="shared" si="23"/>
        <v>#DIV/0!</v>
      </c>
      <c r="Y17" s="90">
        <f t="shared" si="24"/>
        <v>0</v>
      </c>
      <c r="Z17" s="19">
        <f t="shared" si="25"/>
        <v>0</v>
      </c>
      <c r="AA17" s="90">
        <f t="shared" si="26"/>
        <v>0</v>
      </c>
    </row>
  </sheetData>
  <sheetCalcPr fullCalcOnLoad="true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opLeftCell="Z1" workbookViewId="0">
      <pane ySplit="5" topLeftCell="A6" activePane="bottomLeft" state="frozen"/>
      <selection pane="bottomLeft" activeCell="AO5" sqref="AO5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</cols>
  <sheetData>
    <row r="1" spans="1:47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</row>
    <row r="2" spans="1:47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</row>
    <row r="3" spans="1:47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</row>
    <row r="4" spans="1:47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</row>
    <row r="5" spans="1:47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</row>
    <row r="6" spans="1:47" x14ac:dyDescent="0.25">
      <c r="A6" s="28">
        <v>41671</v>
      </c>
      <c r="B6" s="29">
        <v>117</v>
      </c>
      <c r="C6" s="30">
        <v>0</v>
      </c>
      <c r="D6" s="31">
        <v>0</v>
      </c>
      <c r="E6" s="30">
        <v>259</v>
      </c>
      <c r="F6" s="30">
        <v>33702</v>
      </c>
      <c r="G6" s="31">
        <v>42.785742187500077</v>
      </c>
      <c r="H6" s="30">
        <v>26</v>
      </c>
      <c r="I6" s="30">
        <v>168322</v>
      </c>
      <c r="J6" s="31">
        <v>213.69003906249998</v>
      </c>
      <c r="K6" s="30">
        <v>18</v>
      </c>
      <c r="L6" s="30">
        <v>67806</v>
      </c>
      <c r="M6" s="31">
        <v>86.079296875000011</v>
      </c>
      <c r="N6" s="30">
        <v>1</v>
      </c>
      <c r="O6" s="30">
        <v>579</v>
      </c>
      <c r="P6" s="32">
        <v>0.73505859375000004</v>
      </c>
      <c r="Q6" s="29">
        <v>320</v>
      </c>
      <c r="R6" s="33">
        <f>C6+F6+I6+L6+O6</f>
        <v>270409</v>
      </c>
      <c r="S6" s="34">
        <f>D6+G6+J6+M6+P6</f>
        <v>343.29013671875009</v>
      </c>
      <c r="T6" s="59">
        <f>F6/ENERO!F30</f>
        <v>1.329205284953658</v>
      </c>
      <c r="U6" s="60">
        <f>(I6+L6+O6)/(ENERO!I30+ENERO!L30+ENERO!O30)</f>
        <v>2.875379606909453</v>
      </c>
      <c r="AF6" s="89"/>
      <c r="AG6" s="62">
        <f>Q6</f>
        <v>320</v>
      </c>
      <c r="AH6" s="66">
        <f>R6/1024</f>
        <v>264.0712890625</v>
      </c>
      <c r="AI6" s="67">
        <f>S6</f>
        <v>343.29013671875009</v>
      </c>
      <c r="AJ6" s="62">
        <v>291</v>
      </c>
      <c r="AK6" s="66">
        <v>321.0546875</v>
      </c>
      <c r="AL6" s="67">
        <v>417.37109375</v>
      </c>
      <c r="AM6" s="108">
        <f>IF(   ((AG6/AJ6)-1)&gt;=0, ((AG6/AJ6)-1),  ((AJ6/AG6)-1))</f>
        <v>9.9656357388316241E-2</v>
      </c>
      <c r="AN6" s="109">
        <f t="shared" ref="AN6:AO36" si="0">IF(   ((AH6/AK6)-1)&gt;=0, ((AH6/AK6)-1),  ((AK6/AH6)-1))</f>
        <v>0.21578793605242419</v>
      </c>
      <c r="AO6" s="110">
        <f t="shared" si="0"/>
        <v>0.21579692833395558</v>
      </c>
      <c r="AP6" s="89"/>
      <c r="AQ6" s="89"/>
      <c r="AR6" s="89"/>
      <c r="AS6" s="89"/>
      <c r="AT6" s="89"/>
      <c r="AU6" s="89"/>
    </row>
    <row r="7" spans="1:47" x14ac:dyDescent="0.25">
      <c r="A7" s="28">
        <f>A6+1</f>
        <v>41672</v>
      </c>
      <c r="B7" s="29">
        <v>112</v>
      </c>
      <c r="C7" s="30">
        <v>0</v>
      </c>
      <c r="D7" s="31">
        <v>0</v>
      </c>
      <c r="E7" s="30">
        <v>229</v>
      </c>
      <c r="F7" s="30">
        <v>17540</v>
      </c>
      <c r="G7" s="31">
        <v>22.267578124999964</v>
      </c>
      <c r="H7" s="30">
        <v>29</v>
      </c>
      <c r="I7" s="30">
        <v>127385</v>
      </c>
      <c r="J7" s="31">
        <v>161.71923828125</v>
      </c>
      <c r="K7" s="30">
        <v>16</v>
      </c>
      <c r="L7" s="30">
        <v>104104</v>
      </c>
      <c r="M7" s="31">
        <v>132.16328125000001</v>
      </c>
      <c r="N7" s="30">
        <v>1</v>
      </c>
      <c r="O7" s="30">
        <v>381</v>
      </c>
      <c r="P7" s="32">
        <v>0.48369140625000001</v>
      </c>
      <c r="Q7" s="29">
        <v>279</v>
      </c>
      <c r="R7" s="33">
        <f t="shared" ref="R7:S36" si="1">C7+F7+I7+L7+O7</f>
        <v>249410</v>
      </c>
      <c r="S7" s="34">
        <f t="shared" si="1"/>
        <v>316.63378906249994</v>
      </c>
      <c r="T7" s="59">
        <f>F7/ENERO!F31</f>
        <v>0.5005136399954343</v>
      </c>
      <c r="U7" s="60">
        <f>(I7+L7+O7)/(ENERO!I31+ENERO!L31+ENERO!O31)</f>
        <v>9.9735552603869154E-2</v>
      </c>
      <c r="AF7" s="89"/>
      <c r="AG7" s="62">
        <f t="shared" ref="AG7:AG36" si="2">Q7</f>
        <v>279</v>
      </c>
      <c r="AH7" s="66">
        <f t="shared" ref="AH7:AH36" si="3">R7/1024</f>
        <v>243.564453125</v>
      </c>
      <c r="AI7" s="67">
        <f t="shared" ref="AI7:AI36" si="4">S7</f>
        <v>316.63378906249994</v>
      </c>
      <c r="AJ7" s="62">
        <v>252</v>
      </c>
      <c r="AK7" s="66">
        <v>260.1376953125</v>
      </c>
      <c r="AL7" s="67">
        <v>338.17900390624999</v>
      </c>
      <c r="AM7" s="108">
        <f t="shared" ref="AM7:AO37" si="5">IF(   ((AG7/AJ7)-1)&gt;=0, ((AG7/AJ7)-1),  ((AJ7/AG7)-1))</f>
        <v>0.10714285714285721</v>
      </c>
      <c r="AN7" s="109">
        <f t="shared" si="0"/>
        <v>6.8044585221121778E-2</v>
      </c>
      <c r="AO7" s="110">
        <f t="shared" si="0"/>
        <v>6.8044585221122E-2</v>
      </c>
      <c r="AP7" s="89"/>
      <c r="AQ7" s="89"/>
      <c r="AR7" s="89"/>
      <c r="AS7" s="89"/>
      <c r="AT7" s="89"/>
      <c r="AU7" s="89"/>
    </row>
    <row r="8" spans="1:47" x14ac:dyDescent="0.25">
      <c r="A8" s="61">
        <f t="shared" ref="A8:A36" si="6">A7+1</f>
        <v>41673</v>
      </c>
      <c r="B8" s="62">
        <v>110</v>
      </c>
      <c r="C8" s="63">
        <v>0</v>
      </c>
      <c r="D8" s="64">
        <v>0</v>
      </c>
      <c r="E8" s="63">
        <v>292</v>
      </c>
      <c r="F8" s="63">
        <v>34797</v>
      </c>
      <c r="G8" s="64">
        <v>44.17587890625002</v>
      </c>
      <c r="H8" s="63">
        <v>20</v>
      </c>
      <c r="I8" s="63">
        <v>133574</v>
      </c>
      <c r="J8" s="64">
        <v>169.57636718749998</v>
      </c>
      <c r="K8" s="63">
        <v>15</v>
      </c>
      <c r="L8" s="63">
        <v>71989</v>
      </c>
      <c r="M8" s="64">
        <v>91.391015625000009</v>
      </c>
      <c r="N8" s="63">
        <v>1</v>
      </c>
      <c r="O8" s="63">
        <v>530</v>
      </c>
      <c r="P8" s="65">
        <v>0.6728515625</v>
      </c>
      <c r="Q8" s="62">
        <v>350</v>
      </c>
      <c r="R8" s="66">
        <f t="shared" si="1"/>
        <v>240890</v>
      </c>
      <c r="S8" s="67">
        <f t="shared" si="1"/>
        <v>305.81611328125001</v>
      </c>
      <c r="T8" s="68">
        <f>F8/ENERO!F32</f>
        <v>1.2115103405055359</v>
      </c>
      <c r="U8" s="69">
        <f>(I8+L8+O8)/(ENERO!I32+ENERO!L32+ENERO!O32)</f>
        <v>1.8051098342851137</v>
      </c>
      <c r="AF8" s="89"/>
      <c r="AG8" s="62">
        <f t="shared" si="2"/>
        <v>350</v>
      </c>
      <c r="AH8" s="66">
        <f t="shared" si="3"/>
        <v>235.244140625</v>
      </c>
      <c r="AI8" s="67">
        <f t="shared" si="4"/>
        <v>305.81611328125001</v>
      </c>
      <c r="AJ8" s="62">
        <v>334</v>
      </c>
      <c r="AK8" s="66">
        <v>267.0908203125</v>
      </c>
      <c r="AL8" s="67">
        <v>347.21806640624999</v>
      </c>
      <c r="AM8" s="108">
        <f t="shared" si="5"/>
        <v>4.7904191616766401E-2</v>
      </c>
      <c r="AN8" s="109">
        <f t="shared" si="0"/>
        <v>0.13537714309435844</v>
      </c>
      <c r="AO8" s="110">
        <f t="shared" si="0"/>
        <v>0.13538185637368239</v>
      </c>
      <c r="AP8" s="89"/>
      <c r="AQ8" s="89"/>
      <c r="AR8" s="89"/>
      <c r="AS8" s="89"/>
      <c r="AT8" s="89"/>
      <c r="AU8" s="89"/>
    </row>
    <row r="9" spans="1:47" x14ac:dyDescent="0.25">
      <c r="A9" s="61">
        <f t="shared" si="6"/>
        <v>41674</v>
      </c>
      <c r="B9" s="62">
        <v>143</v>
      </c>
      <c r="C9" s="63">
        <v>0</v>
      </c>
      <c r="D9" s="64">
        <v>0</v>
      </c>
      <c r="E9" s="63">
        <v>292</v>
      </c>
      <c r="F9" s="63">
        <v>20727</v>
      </c>
      <c r="G9" s="64">
        <v>26.313574218749928</v>
      </c>
      <c r="H9" s="63">
        <v>12</v>
      </c>
      <c r="I9" s="63">
        <v>75049</v>
      </c>
      <c r="J9" s="64">
        <v>95.277050781249997</v>
      </c>
      <c r="K9" s="63">
        <v>11</v>
      </c>
      <c r="L9" s="63">
        <v>61749</v>
      </c>
      <c r="M9" s="64">
        <v>78.392285156249983</v>
      </c>
      <c r="N9" s="63">
        <v>1</v>
      </c>
      <c r="O9" s="63">
        <v>408</v>
      </c>
      <c r="P9" s="65">
        <v>0.51796874999999998</v>
      </c>
      <c r="Q9" s="62">
        <v>367</v>
      </c>
      <c r="R9" s="66">
        <f t="shared" si="1"/>
        <v>157933</v>
      </c>
      <c r="S9" s="67">
        <f t="shared" si="1"/>
        <v>200.50087890624991</v>
      </c>
      <c r="T9" s="68">
        <f>F9/ENERO!F33</f>
        <v>0.53702456213079075</v>
      </c>
      <c r="U9" s="69">
        <f>(I9+L9+O9)/(ENERO!I33+ENERO!L33+ENERO!O33)</f>
        <v>0.81272101550144238</v>
      </c>
      <c r="AF9" s="89"/>
      <c r="AG9" s="62">
        <f t="shared" si="2"/>
        <v>367</v>
      </c>
      <c r="AH9" s="66">
        <f t="shared" si="3"/>
        <v>154.2314453125</v>
      </c>
      <c r="AI9" s="67">
        <f t="shared" si="4"/>
        <v>200.50087890624991</v>
      </c>
      <c r="AJ9" s="62">
        <v>342</v>
      </c>
      <c r="AK9" s="66">
        <v>164.5</v>
      </c>
      <c r="AL9" s="67">
        <v>213.85</v>
      </c>
      <c r="AM9" s="108">
        <f t="shared" si="5"/>
        <v>7.3099415204678442E-2</v>
      </c>
      <c r="AN9" s="109">
        <f t="shared" si="0"/>
        <v>6.6578865721540037E-2</v>
      </c>
      <c r="AO9" s="110">
        <f t="shared" si="0"/>
        <v>6.6578865721540703E-2</v>
      </c>
      <c r="AP9" s="89"/>
      <c r="AQ9" s="89"/>
      <c r="AR9" s="89"/>
      <c r="AS9" s="89"/>
      <c r="AT9" s="89"/>
      <c r="AU9" s="89"/>
    </row>
    <row r="10" spans="1:47" x14ac:dyDescent="0.25">
      <c r="A10" s="61">
        <f t="shared" si="6"/>
        <v>41675</v>
      </c>
      <c r="B10" s="62">
        <v>128</v>
      </c>
      <c r="C10" s="63">
        <v>0</v>
      </c>
      <c r="D10" s="64">
        <v>0</v>
      </c>
      <c r="E10" s="63">
        <v>299</v>
      </c>
      <c r="F10" s="63">
        <v>19517</v>
      </c>
      <c r="G10" s="64">
        <v>24.776171874999896</v>
      </c>
      <c r="H10" s="63">
        <v>9</v>
      </c>
      <c r="I10" s="63">
        <v>13604</v>
      </c>
      <c r="J10" s="64">
        <v>17.270703125000001</v>
      </c>
      <c r="K10" s="63">
        <v>10</v>
      </c>
      <c r="L10" s="63">
        <v>53437</v>
      </c>
      <c r="M10" s="64">
        <v>67.839941406249991</v>
      </c>
      <c r="N10" s="63">
        <v>1</v>
      </c>
      <c r="O10" s="63">
        <v>561</v>
      </c>
      <c r="P10" s="65">
        <v>0.71220703124999996</v>
      </c>
      <c r="Q10" s="62">
        <v>365</v>
      </c>
      <c r="R10" s="66">
        <f t="shared" si="1"/>
        <v>87119</v>
      </c>
      <c r="S10" s="67">
        <f t="shared" si="1"/>
        <v>110.59902343749989</v>
      </c>
      <c r="T10" s="68">
        <f>F10/ENERO!F34</f>
        <v>0.76009658449195783</v>
      </c>
      <c r="U10" s="69">
        <f>(I10+L10+O10)/(ENERO!I34+ENERO!L34+ENERO!O34)</f>
        <v>0.62719302314793335</v>
      </c>
      <c r="AF10" s="89"/>
      <c r="AG10" s="62">
        <f t="shared" si="2"/>
        <v>365</v>
      </c>
      <c r="AH10" s="66">
        <f t="shared" si="3"/>
        <v>85.0771484375</v>
      </c>
      <c r="AI10" s="67">
        <f t="shared" si="4"/>
        <v>110.59902343749989</v>
      </c>
      <c r="AJ10" s="62">
        <v>335</v>
      </c>
      <c r="AK10" s="66">
        <v>103.5</v>
      </c>
      <c r="AL10" s="67">
        <v>134.54999999999998</v>
      </c>
      <c r="AM10" s="108">
        <f t="shared" si="5"/>
        <v>8.9552238805970186E-2</v>
      </c>
      <c r="AN10" s="109">
        <f t="shared" si="0"/>
        <v>0.2165428896107624</v>
      </c>
      <c r="AO10" s="110">
        <f t="shared" si="0"/>
        <v>0.21655685392226731</v>
      </c>
      <c r="AP10" s="89"/>
      <c r="AQ10" s="89"/>
      <c r="AR10" s="89"/>
      <c r="AS10" s="89"/>
      <c r="AT10" s="89"/>
      <c r="AU10" s="89"/>
    </row>
    <row r="11" spans="1:47" x14ac:dyDescent="0.25">
      <c r="A11" s="61">
        <f t="shared" si="6"/>
        <v>41676</v>
      </c>
      <c r="B11" s="62">
        <v>132</v>
      </c>
      <c r="C11" s="63">
        <v>0</v>
      </c>
      <c r="D11" s="64">
        <v>0</v>
      </c>
      <c r="E11" s="63">
        <v>235</v>
      </c>
      <c r="F11" s="63">
        <v>13465</v>
      </c>
      <c r="G11" s="64">
        <v>17.094238281249982</v>
      </c>
      <c r="H11" s="63">
        <v>9</v>
      </c>
      <c r="I11" s="63">
        <v>16651</v>
      </c>
      <c r="J11" s="64">
        <v>21.138964843750003</v>
      </c>
      <c r="K11" s="63">
        <v>11</v>
      </c>
      <c r="L11" s="63">
        <v>56772</v>
      </c>
      <c r="M11" s="64">
        <v>72.07382812500002</v>
      </c>
      <c r="N11" s="63">
        <v>1</v>
      </c>
      <c r="O11" s="63">
        <v>403</v>
      </c>
      <c r="P11" s="65">
        <v>0.51162109374999998</v>
      </c>
      <c r="Q11" s="62">
        <v>296</v>
      </c>
      <c r="R11" s="66">
        <f t="shared" si="1"/>
        <v>87291</v>
      </c>
      <c r="S11" s="67">
        <f t="shared" si="1"/>
        <v>110.81865234375</v>
      </c>
      <c r="T11" s="68">
        <f>F11/ENERO!F35</f>
        <v>0.38806271254827368</v>
      </c>
      <c r="U11" s="69">
        <f>(I11+L11+O11)/(ENERO!I35+ENERO!L35+ENERO!O35)</f>
        <v>0.46034220437482853</v>
      </c>
      <c r="AF11" s="89"/>
      <c r="AG11" s="62">
        <f t="shared" si="2"/>
        <v>296</v>
      </c>
      <c r="AH11" s="66">
        <f t="shared" si="3"/>
        <v>85.2451171875</v>
      </c>
      <c r="AI11" s="67">
        <f t="shared" si="4"/>
        <v>110.81865234375</v>
      </c>
      <c r="AJ11" s="62">
        <v>279</v>
      </c>
      <c r="AK11" s="66">
        <v>102.654296875</v>
      </c>
      <c r="AL11" s="67">
        <v>133.45058593749999</v>
      </c>
      <c r="AM11" s="108">
        <f t="shared" si="5"/>
        <v>6.0931899641577081E-2</v>
      </c>
      <c r="AN11" s="109">
        <f t="shared" si="0"/>
        <v>0.2042249487346921</v>
      </c>
      <c r="AO11" s="110">
        <f t="shared" si="0"/>
        <v>0.20422494873469188</v>
      </c>
      <c r="AP11" s="89"/>
      <c r="AQ11" s="89"/>
      <c r="AR11" s="89"/>
      <c r="AS11" s="89"/>
      <c r="AT11" s="89"/>
      <c r="AU11" s="89"/>
    </row>
    <row r="12" spans="1:47" x14ac:dyDescent="0.25">
      <c r="A12" s="61">
        <f t="shared" si="6"/>
        <v>41677</v>
      </c>
      <c r="B12" s="62">
        <v>126</v>
      </c>
      <c r="C12" s="63">
        <v>0</v>
      </c>
      <c r="D12" s="64">
        <v>0</v>
      </c>
      <c r="E12" s="63">
        <v>273</v>
      </c>
      <c r="F12" s="63">
        <v>20286</v>
      </c>
      <c r="G12" s="64">
        <v>25.753710937499964</v>
      </c>
      <c r="H12" s="63">
        <v>12</v>
      </c>
      <c r="I12" s="63">
        <v>168068</v>
      </c>
      <c r="J12" s="64">
        <v>213.36757812500002</v>
      </c>
      <c r="K12" s="63">
        <v>11</v>
      </c>
      <c r="L12" s="63">
        <v>29913</v>
      </c>
      <c r="M12" s="64">
        <v>37.975488281250001</v>
      </c>
      <c r="N12" s="63">
        <v>1</v>
      </c>
      <c r="O12" s="63">
        <v>15</v>
      </c>
      <c r="P12" s="65">
        <v>1.904296875E-2</v>
      </c>
      <c r="Q12" s="62">
        <v>332</v>
      </c>
      <c r="R12" s="66">
        <f t="shared" si="1"/>
        <v>218282</v>
      </c>
      <c r="S12" s="67">
        <f t="shared" si="1"/>
        <v>277.11582031249998</v>
      </c>
      <c r="T12" s="68">
        <f>F12/ENERO!F36</f>
        <v>0.49488912200239077</v>
      </c>
      <c r="U12" s="69">
        <f>(I12+L12+O12)/(ENERO!I36+ENERO!L36+ENERO!O36)</f>
        <v>1.1397289922980394</v>
      </c>
      <c r="AF12" s="89"/>
      <c r="AG12" s="62">
        <f t="shared" si="2"/>
        <v>332</v>
      </c>
      <c r="AH12" s="66">
        <f t="shared" si="3"/>
        <v>213.166015625</v>
      </c>
      <c r="AI12" s="67">
        <f t="shared" si="4"/>
        <v>277.11582031249998</v>
      </c>
      <c r="AJ12" s="62">
        <v>318</v>
      </c>
      <c r="AK12" s="66">
        <v>224.0009765625</v>
      </c>
      <c r="AL12" s="67">
        <v>291.20126953125003</v>
      </c>
      <c r="AM12" s="108">
        <f t="shared" si="5"/>
        <v>4.4025157232704393E-2</v>
      </c>
      <c r="AN12" s="109">
        <f t="shared" si="0"/>
        <v>5.0828744468164988E-2</v>
      </c>
      <c r="AO12" s="110">
        <f t="shared" si="0"/>
        <v>5.082874446816521E-2</v>
      </c>
      <c r="AP12" s="89"/>
      <c r="AQ12" s="89"/>
      <c r="AR12" s="89"/>
      <c r="AS12" s="89"/>
      <c r="AT12" s="89"/>
      <c r="AU12" s="89"/>
    </row>
    <row r="13" spans="1:47" x14ac:dyDescent="0.25">
      <c r="A13" s="28">
        <f t="shared" si="6"/>
        <v>41678</v>
      </c>
      <c r="B13" s="29">
        <v>2763</v>
      </c>
      <c r="C13" s="30">
        <v>0</v>
      </c>
      <c r="D13" s="31">
        <v>0</v>
      </c>
      <c r="E13" s="30">
        <v>2677</v>
      </c>
      <c r="F13" s="30">
        <v>471939</v>
      </c>
      <c r="G13" s="31">
        <v>599.13496093749893</v>
      </c>
      <c r="H13" s="30">
        <v>14</v>
      </c>
      <c r="I13" s="30">
        <v>133428</v>
      </c>
      <c r="J13" s="31">
        <v>169.39101562500002</v>
      </c>
      <c r="K13" s="30">
        <v>10</v>
      </c>
      <c r="L13" s="30">
        <v>31967</v>
      </c>
      <c r="M13" s="31">
        <v>40.583105468749999</v>
      </c>
      <c r="N13" s="30"/>
      <c r="O13" s="30"/>
      <c r="P13" s="32"/>
      <c r="Q13" s="29">
        <v>4185</v>
      </c>
      <c r="R13" s="33">
        <f t="shared" si="1"/>
        <v>637334</v>
      </c>
      <c r="S13" s="34">
        <f t="shared" si="1"/>
        <v>809.10908203124893</v>
      </c>
      <c r="T13" s="59">
        <f>F13/F6</f>
        <v>14.003293573081717</v>
      </c>
      <c r="U13" s="60">
        <f>(I13+L13+O13)/(I6+L6+O6)</f>
        <v>0.69873303282116705</v>
      </c>
      <c r="AF13" s="89"/>
      <c r="AG13" s="62">
        <f t="shared" si="2"/>
        <v>4185</v>
      </c>
      <c r="AH13" s="66">
        <f t="shared" si="3"/>
        <v>622.396484375</v>
      </c>
      <c r="AI13" s="67">
        <f t="shared" si="4"/>
        <v>809.10908203124893</v>
      </c>
      <c r="AJ13" s="62">
        <v>3441</v>
      </c>
      <c r="AK13" s="66">
        <v>1537.2275390625</v>
      </c>
      <c r="AL13" s="67">
        <v>1998.3955468749996</v>
      </c>
      <c r="AM13" s="108">
        <f t="shared" si="5"/>
        <v>0.21621621621621623</v>
      </c>
      <c r="AN13" s="109">
        <f t="shared" si="0"/>
        <v>1.4698525419952491</v>
      </c>
      <c r="AO13" s="110">
        <f t="shared" si="0"/>
        <v>1.4698716047755584</v>
      </c>
      <c r="AP13" s="89"/>
      <c r="AQ13" s="89"/>
      <c r="AR13" s="89"/>
      <c r="AS13" s="89"/>
      <c r="AT13" s="89"/>
      <c r="AU13" s="89"/>
    </row>
    <row r="14" spans="1:47" x14ac:dyDescent="0.25">
      <c r="A14" s="28">
        <f t="shared" si="6"/>
        <v>41679</v>
      </c>
      <c r="B14" s="29">
        <v>2567</v>
      </c>
      <c r="C14" s="30">
        <v>0</v>
      </c>
      <c r="D14" s="31">
        <v>0</v>
      </c>
      <c r="E14" s="30">
        <v>2272</v>
      </c>
      <c r="F14" s="30">
        <v>528565</v>
      </c>
      <c r="G14" s="31">
        <v>671.00058593750089</v>
      </c>
      <c r="H14" s="30">
        <v>16</v>
      </c>
      <c r="I14" s="30">
        <v>125275</v>
      </c>
      <c r="J14" s="31">
        <v>159.04052734375</v>
      </c>
      <c r="K14" s="30">
        <v>6</v>
      </c>
      <c r="L14" s="30">
        <v>12980</v>
      </c>
      <c r="M14" s="31">
        <v>16.478515625</v>
      </c>
      <c r="N14" s="30"/>
      <c r="O14" s="30"/>
      <c r="P14" s="32"/>
      <c r="Q14" s="29">
        <v>3749</v>
      </c>
      <c r="R14" s="33">
        <f t="shared" si="1"/>
        <v>666820</v>
      </c>
      <c r="S14" s="34">
        <f t="shared" si="1"/>
        <v>846.51962890625089</v>
      </c>
      <c r="T14" s="59">
        <f t="shared" ref="T14:T36" si="7">F14/F7</f>
        <v>30.134834663625998</v>
      </c>
      <c r="U14" s="60">
        <f t="shared" ref="U14:U36" si="8">(I14+L14+O14)/(I7+L7+O7)</f>
        <v>0.59626083581317113</v>
      </c>
      <c r="AF14" s="89"/>
      <c r="AG14" s="62">
        <f t="shared" si="2"/>
        <v>3749</v>
      </c>
      <c r="AH14" s="66">
        <f t="shared" si="3"/>
        <v>651.19140625</v>
      </c>
      <c r="AI14" s="67">
        <f t="shared" si="4"/>
        <v>846.51962890625089</v>
      </c>
      <c r="AJ14" s="62">
        <v>3065</v>
      </c>
      <c r="AK14" s="66">
        <v>1722.5703125</v>
      </c>
      <c r="AL14" s="67">
        <v>2239.3414062500001</v>
      </c>
      <c r="AM14" s="108">
        <f t="shared" si="5"/>
        <v>0.22316476345840131</v>
      </c>
      <c r="AN14" s="109">
        <f t="shared" si="0"/>
        <v>1.6452595902942324</v>
      </c>
      <c r="AO14" s="110">
        <f t="shared" si="0"/>
        <v>1.6453508339119676</v>
      </c>
      <c r="AP14" s="89"/>
      <c r="AQ14" s="89"/>
      <c r="AR14" s="89"/>
      <c r="AS14" s="89"/>
      <c r="AT14" s="89"/>
      <c r="AU14" s="89"/>
    </row>
    <row r="15" spans="1:47" x14ac:dyDescent="0.25">
      <c r="A15" s="61">
        <f t="shared" si="6"/>
        <v>41680</v>
      </c>
      <c r="B15" s="62">
        <v>3264</v>
      </c>
      <c r="C15" s="63">
        <v>0</v>
      </c>
      <c r="D15" s="64">
        <v>0</v>
      </c>
      <c r="E15" s="63">
        <v>3067</v>
      </c>
      <c r="F15" s="63">
        <v>739907</v>
      </c>
      <c r="G15" s="64">
        <v>939.33125000000553</v>
      </c>
      <c r="H15" s="63">
        <v>13</v>
      </c>
      <c r="I15" s="63">
        <v>152495</v>
      </c>
      <c r="J15" s="64">
        <v>193.59716796875</v>
      </c>
      <c r="K15" s="63">
        <v>4</v>
      </c>
      <c r="L15" s="63">
        <v>5095</v>
      </c>
      <c r="M15" s="64">
        <v>6.46826171875</v>
      </c>
      <c r="N15" s="63"/>
      <c r="O15" s="63"/>
      <c r="P15" s="65"/>
      <c r="Q15" s="62">
        <v>5001</v>
      </c>
      <c r="R15" s="66">
        <f t="shared" si="1"/>
        <v>897497</v>
      </c>
      <c r="S15" s="67">
        <f t="shared" si="1"/>
        <v>1139.3966796875056</v>
      </c>
      <c r="T15" s="68">
        <f t="shared" si="7"/>
        <v>21.263528465097565</v>
      </c>
      <c r="U15" s="69">
        <f t="shared" si="8"/>
        <v>0.76465479176876461</v>
      </c>
      <c r="AF15" s="89"/>
      <c r="AG15" s="62">
        <f t="shared" si="2"/>
        <v>5001</v>
      </c>
      <c r="AH15" s="66">
        <f t="shared" si="3"/>
        <v>876.4619140625</v>
      </c>
      <c r="AI15" s="67">
        <f t="shared" si="4"/>
        <v>1139.3966796875056</v>
      </c>
      <c r="AJ15" s="62">
        <v>4110</v>
      </c>
      <c r="AK15" s="66">
        <v>2405.4765625</v>
      </c>
      <c r="AL15" s="67">
        <v>3127.1180078125003</v>
      </c>
      <c r="AM15" s="108">
        <f t="shared" si="5"/>
        <v>0.21678832116788316</v>
      </c>
      <c r="AN15" s="109">
        <f t="shared" si="0"/>
        <v>1.7445306223864816</v>
      </c>
      <c r="AO15" s="110">
        <f t="shared" si="0"/>
        <v>1.7445384593100211</v>
      </c>
      <c r="AP15" s="89"/>
      <c r="AQ15" s="89"/>
      <c r="AR15" s="89"/>
      <c r="AS15" s="89"/>
      <c r="AT15" s="89"/>
      <c r="AU15" s="89"/>
    </row>
    <row r="16" spans="1:47" x14ac:dyDescent="0.25">
      <c r="A16" s="61">
        <f t="shared" si="6"/>
        <v>41681</v>
      </c>
      <c r="B16" s="62">
        <v>3216</v>
      </c>
      <c r="C16" s="63">
        <v>0</v>
      </c>
      <c r="D16" s="64">
        <v>0</v>
      </c>
      <c r="E16" s="63">
        <v>3106</v>
      </c>
      <c r="F16" s="63">
        <v>845397</v>
      </c>
      <c r="G16" s="64">
        <v>1073.2312500000082</v>
      </c>
      <c r="H16" s="63">
        <v>16</v>
      </c>
      <c r="I16" s="63">
        <v>104988</v>
      </c>
      <c r="J16" s="64">
        <v>133.28427734374998</v>
      </c>
      <c r="K16" s="63">
        <v>4</v>
      </c>
      <c r="L16" s="63">
        <v>9378</v>
      </c>
      <c r="M16" s="64">
        <v>11.9056640625</v>
      </c>
      <c r="N16" s="63"/>
      <c r="O16" s="63"/>
      <c r="P16" s="65"/>
      <c r="Q16" s="62">
        <v>4958</v>
      </c>
      <c r="R16" s="66">
        <f t="shared" si="1"/>
        <v>959763</v>
      </c>
      <c r="S16" s="67">
        <f t="shared" si="1"/>
        <v>1218.421191406258</v>
      </c>
      <c r="T16" s="68">
        <f t="shared" si="7"/>
        <v>40.787234042553195</v>
      </c>
      <c r="U16" s="69">
        <f t="shared" si="8"/>
        <v>0.83353497660452169</v>
      </c>
      <c r="AF16" s="89"/>
      <c r="AG16" s="62">
        <f t="shared" si="2"/>
        <v>4958</v>
      </c>
      <c r="AH16" s="66">
        <f t="shared" si="3"/>
        <v>937.2685546875</v>
      </c>
      <c r="AI16" s="67">
        <f t="shared" si="4"/>
        <v>1218.421191406258</v>
      </c>
      <c r="AJ16" s="62">
        <v>4083</v>
      </c>
      <c r="AK16" s="66">
        <v>2688.7509765625</v>
      </c>
      <c r="AL16" s="67">
        <v>3495.3742382812507</v>
      </c>
      <c r="AM16" s="108">
        <f t="shared" si="5"/>
        <v>0.21430320842517747</v>
      </c>
      <c r="AN16" s="109">
        <f t="shared" si="0"/>
        <v>1.8687092542638131</v>
      </c>
      <c r="AO16" s="110">
        <f t="shared" si="0"/>
        <v>1.8687733461423264</v>
      </c>
      <c r="AP16" s="89"/>
      <c r="AQ16" s="89"/>
      <c r="AR16" s="89"/>
      <c r="AS16" s="89"/>
      <c r="AT16" s="89"/>
      <c r="AU16" s="89"/>
    </row>
    <row r="17" spans="1:47" x14ac:dyDescent="0.25">
      <c r="A17" s="61">
        <f t="shared" si="6"/>
        <v>41682</v>
      </c>
      <c r="B17" s="62">
        <v>3278</v>
      </c>
      <c r="C17" s="63">
        <v>0</v>
      </c>
      <c r="D17" s="64">
        <v>0</v>
      </c>
      <c r="E17" s="63">
        <v>3219</v>
      </c>
      <c r="F17" s="63">
        <v>839822</v>
      </c>
      <c r="G17" s="64">
        <v>1066.1713867187568</v>
      </c>
      <c r="H17" s="63">
        <v>19</v>
      </c>
      <c r="I17" s="63">
        <v>166603</v>
      </c>
      <c r="J17" s="64">
        <v>211.50771484374997</v>
      </c>
      <c r="K17" s="63">
        <v>4</v>
      </c>
      <c r="L17" s="63">
        <v>7794</v>
      </c>
      <c r="M17" s="64">
        <v>9.8947265625000007</v>
      </c>
      <c r="N17" s="63"/>
      <c r="O17" s="63"/>
      <c r="P17" s="65"/>
      <c r="Q17" s="62">
        <v>5156</v>
      </c>
      <c r="R17" s="66">
        <f t="shared" si="1"/>
        <v>1014219</v>
      </c>
      <c r="S17" s="67">
        <f t="shared" si="1"/>
        <v>1287.5738281250067</v>
      </c>
      <c r="T17" s="68">
        <f t="shared" si="7"/>
        <v>43.030281293231539</v>
      </c>
      <c r="U17" s="69">
        <f t="shared" si="8"/>
        <v>2.5797609538179342</v>
      </c>
      <c r="AF17" s="89"/>
      <c r="AG17" s="62">
        <f t="shared" si="2"/>
        <v>5156</v>
      </c>
      <c r="AH17" s="66">
        <f t="shared" si="3"/>
        <v>990.4482421875</v>
      </c>
      <c r="AI17" s="67">
        <f t="shared" si="4"/>
        <v>1287.5738281250067</v>
      </c>
      <c r="AJ17" s="62">
        <v>4202</v>
      </c>
      <c r="AK17" s="66">
        <v>2597.8486328125</v>
      </c>
      <c r="AL17" s="67">
        <v>3377.1996679687504</v>
      </c>
      <c r="AM17" s="108">
        <f t="shared" si="5"/>
        <v>0.22703474535935264</v>
      </c>
      <c r="AN17" s="109">
        <f t="shared" si="0"/>
        <v>1.6229019570723877</v>
      </c>
      <c r="AO17" s="110">
        <f t="shared" si="0"/>
        <v>1.6229172993417418</v>
      </c>
      <c r="AP17" s="89"/>
      <c r="AQ17" s="89"/>
      <c r="AR17" s="89"/>
      <c r="AS17" s="89"/>
      <c r="AT17" s="89"/>
      <c r="AU17" s="89"/>
    </row>
    <row r="18" spans="1:47" x14ac:dyDescent="0.25">
      <c r="A18" s="61">
        <f t="shared" si="6"/>
        <v>41683</v>
      </c>
      <c r="B18" s="62">
        <v>3539</v>
      </c>
      <c r="C18" s="63">
        <v>0</v>
      </c>
      <c r="D18" s="64">
        <v>0</v>
      </c>
      <c r="E18" s="63">
        <v>3282</v>
      </c>
      <c r="F18" s="63">
        <v>863308</v>
      </c>
      <c r="G18" s="64">
        <v>1095.9901367187574</v>
      </c>
      <c r="H18" s="63">
        <v>47</v>
      </c>
      <c r="I18" s="63">
        <v>650621</v>
      </c>
      <c r="J18" s="64">
        <v>825.98242187499989</v>
      </c>
      <c r="K18" s="63">
        <v>19</v>
      </c>
      <c r="L18" s="63">
        <v>21642</v>
      </c>
      <c r="M18" s="64">
        <v>27.475195312500002</v>
      </c>
      <c r="N18" s="63">
        <v>19</v>
      </c>
      <c r="O18" s="63">
        <v>13721</v>
      </c>
      <c r="P18" s="65">
        <v>17.419238281249999</v>
      </c>
      <c r="Q18" s="62">
        <v>5362</v>
      </c>
      <c r="R18" s="66">
        <f t="shared" si="1"/>
        <v>1549292</v>
      </c>
      <c r="S18" s="67">
        <f t="shared" si="1"/>
        <v>1966.8669921875073</v>
      </c>
      <c r="T18" s="68">
        <f t="shared" si="7"/>
        <v>64.114964723356849</v>
      </c>
      <c r="U18" s="69">
        <f t="shared" si="8"/>
        <v>9.2919025817462675</v>
      </c>
      <c r="AF18" s="89"/>
      <c r="AG18" s="62">
        <f t="shared" si="2"/>
        <v>5362</v>
      </c>
      <c r="AH18" s="66">
        <f t="shared" si="3"/>
        <v>1512.98046875</v>
      </c>
      <c r="AI18" s="67">
        <f t="shared" si="4"/>
        <v>1966.8669921875073</v>
      </c>
      <c r="AJ18" s="62">
        <v>4381</v>
      </c>
      <c r="AK18" s="66">
        <v>3394.576171875</v>
      </c>
      <c r="AL18" s="67">
        <v>4412.9469921875007</v>
      </c>
      <c r="AM18" s="108">
        <f t="shared" si="5"/>
        <v>0.22392147911435756</v>
      </c>
      <c r="AN18" s="109">
        <f t="shared" si="0"/>
        <v>1.2436351572202011</v>
      </c>
      <c r="AO18" s="110">
        <f t="shared" si="0"/>
        <v>1.2436428135282882</v>
      </c>
      <c r="AP18" s="89"/>
      <c r="AQ18" s="89"/>
      <c r="AR18" s="89"/>
      <c r="AS18" s="89"/>
      <c r="AT18" s="89"/>
      <c r="AU18" s="89"/>
    </row>
    <row r="19" spans="1:47" x14ac:dyDescent="0.25">
      <c r="A19" s="61">
        <f t="shared" si="6"/>
        <v>41684</v>
      </c>
      <c r="B19" s="62">
        <v>3561</v>
      </c>
      <c r="C19" s="63">
        <v>0</v>
      </c>
      <c r="D19" s="64">
        <v>0</v>
      </c>
      <c r="E19" s="63">
        <v>3352</v>
      </c>
      <c r="F19" s="63">
        <v>787628</v>
      </c>
      <c r="G19" s="64">
        <v>999.90947265626028</v>
      </c>
      <c r="H19" s="63">
        <v>32</v>
      </c>
      <c r="I19" s="63">
        <v>693141</v>
      </c>
      <c r="J19" s="64">
        <v>879.95146484374993</v>
      </c>
      <c r="K19" s="63">
        <v>10</v>
      </c>
      <c r="L19" s="63">
        <v>30916</v>
      </c>
      <c r="M19" s="64">
        <v>39.248828125000003</v>
      </c>
      <c r="N19" s="63">
        <v>4</v>
      </c>
      <c r="O19" s="63">
        <v>2293</v>
      </c>
      <c r="P19" s="65">
        <v>2.9110351562499996</v>
      </c>
      <c r="Q19" s="62">
        <v>5440</v>
      </c>
      <c r="R19" s="66">
        <f t="shared" si="1"/>
        <v>1513978</v>
      </c>
      <c r="S19" s="67">
        <f t="shared" si="1"/>
        <v>1922.02080078126</v>
      </c>
      <c r="T19" s="68">
        <f t="shared" si="7"/>
        <v>38.826185546682439</v>
      </c>
      <c r="U19" s="69">
        <f t="shared" si="8"/>
        <v>3.6685084547162568</v>
      </c>
      <c r="AF19" s="89"/>
      <c r="AG19" s="62">
        <f t="shared" si="2"/>
        <v>5440</v>
      </c>
      <c r="AH19" s="66">
        <f t="shared" si="3"/>
        <v>1478.494140625</v>
      </c>
      <c r="AI19" s="67">
        <f t="shared" si="4"/>
        <v>1922.02080078126</v>
      </c>
      <c r="AJ19" s="62">
        <v>4470</v>
      </c>
      <c r="AK19" s="66">
        <v>2826.5673828125</v>
      </c>
      <c r="AL19" s="67">
        <v>3674.5309960937498</v>
      </c>
      <c r="AM19" s="108">
        <f t="shared" si="5"/>
        <v>0.21700223713646527</v>
      </c>
      <c r="AN19" s="109">
        <f t="shared" si="0"/>
        <v>0.9117880180557445</v>
      </c>
      <c r="AO19" s="110">
        <f t="shared" si="0"/>
        <v>0.91180605048609875</v>
      </c>
      <c r="AP19" s="89"/>
      <c r="AQ19" s="89"/>
      <c r="AR19" s="89"/>
      <c r="AS19" s="89"/>
      <c r="AT19" s="89"/>
      <c r="AU19" s="89"/>
    </row>
    <row r="20" spans="1:47" x14ac:dyDescent="0.25">
      <c r="A20" s="28">
        <f t="shared" si="6"/>
        <v>41685</v>
      </c>
      <c r="B20" s="29">
        <v>2964</v>
      </c>
      <c r="C20" s="30">
        <v>0</v>
      </c>
      <c r="D20" s="31">
        <v>0</v>
      </c>
      <c r="E20" s="30">
        <v>2698</v>
      </c>
      <c r="F20" s="30">
        <v>877765</v>
      </c>
      <c r="G20" s="31">
        <v>1114.3412109375115</v>
      </c>
      <c r="H20" s="30">
        <v>27</v>
      </c>
      <c r="I20" s="30">
        <v>457780</v>
      </c>
      <c r="J20" s="31">
        <v>581.16601562500011</v>
      </c>
      <c r="K20" s="30">
        <v>10</v>
      </c>
      <c r="L20" s="30">
        <v>28354</v>
      </c>
      <c r="M20" s="31">
        <v>35.996289062500004</v>
      </c>
      <c r="N20" s="30">
        <v>2</v>
      </c>
      <c r="O20" s="30">
        <v>82</v>
      </c>
      <c r="P20" s="32">
        <v>0.10410156249999999</v>
      </c>
      <c r="Q20" s="29">
        <v>4419</v>
      </c>
      <c r="R20" s="33">
        <f t="shared" si="1"/>
        <v>1363981</v>
      </c>
      <c r="S20" s="34">
        <f t="shared" si="1"/>
        <v>1731.6076171875118</v>
      </c>
      <c r="T20" s="59">
        <f t="shared" si="7"/>
        <v>1.8599119801499771</v>
      </c>
      <c r="U20" s="60">
        <f t="shared" si="8"/>
        <v>2.939726110220986</v>
      </c>
      <c r="AF20" s="89"/>
      <c r="AG20" s="62">
        <f t="shared" si="2"/>
        <v>4419</v>
      </c>
      <c r="AH20" s="66">
        <f t="shared" si="3"/>
        <v>1332.0126953125</v>
      </c>
      <c r="AI20" s="67">
        <f t="shared" si="4"/>
        <v>1731.6076171875118</v>
      </c>
      <c r="AJ20" s="62">
        <v>3672</v>
      </c>
      <c r="AK20" s="66">
        <v>3032.8310546875</v>
      </c>
      <c r="AL20" s="67">
        <v>3942.6801171874999</v>
      </c>
      <c r="AM20" s="108">
        <f t="shared" si="5"/>
        <v>0.20343137254901955</v>
      </c>
      <c r="AN20" s="109">
        <f t="shared" si="0"/>
        <v>1.2768784902428991</v>
      </c>
      <c r="AO20" s="110">
        <f t="shared" si="0"/>
        <v>1.2768900286955462</v>
      </c>
      <c r="AP20" s="89"/>
      <c r="AQ20" s="89"/>
      <c r="AR20" s="89"/>
      <c r="AS20" s="89"/>
      <c r="AT20" s="89"/>
      <c r="AU20" s="89"/>
    </row>
    <row r="21" spans="1:47" x14ac:dyDescent="0.25">
      <c r="A21" s="28">
        <f t="shared" si="6"/>
        <v>41686</v>
      </c>
      <c r="B21" s="29">
        <v>2766</v>
      </c>
      <c r="C21" s="30">
        <v>0</v>
      </c>
      <c r="D21" s="31">
        <v>0</v>
      </c>
      <c r="E21" s="30">
        <v>2350</v>
      </c>
      <c r="F21" s="30">
        <v>450699</v>
      </c>
      <c r="G21" s="31">
        <v>572.16630859374823</v>
      </c>
      <c r="H21" s="30">
        <v>225</v>
      </c>
      <c r="I21" s="30">
        <v>1276506</v>
      </c>
      <c r="J21" s="31">
        <v>1620.5642578125003</v>
      </c>
      <c r="K21" s="30">
        <v>185</v>
      </c>
      <c r="L21" s="30">
        <v>102133</v>
      </c>
      <c r="M21" s="31">
        <v>129.65976562499995</v>
      </c>
      <c r="N21" s="30">
        <v>174</v>
      </c>
      <c r="O21" s="30">
        <v>166007</v>
      </c>
      <c r="P21" s="32">
        <v>210.75107421874986</v>
      </c>
      <c r="Q21" s="29">
        <v>3955</v>
      </c>
      <c r="R21" s="33">
        <f t="shared" si="1"/>
        <v>1995345</v>
      </c>
      <c r="S21" s="34">
        <f t="shared" si="1"/>
        <v>2533.1414062499989</v>
      </c>
      <c r="T21" s="59">
        <f t="shared" si="7"/>
        <v>0.85268415426674105</v>
      </c>
      <c r="U21" s="60">
        <f t="shared" si="8"/>
        <v>11.172442226320928</v>
      </c>
      <c r="AF21" s="89"/>
      <c r="AG21" s="62">
        <f t="shared" si="2"/>
        <v>3955</v>
      </c>
      <c r="AH21" s="66">
        <f t="shared" si="3"/>
        <v>1948.5791015625</v>
      </c>
      <c r="AI21" s="67">
        <f t="shared" si="4"/>
        <v>2533.1414062499989</v>
      </c>
      <c r="AJ21" s="62">
        <v>3297</v>
      </c>
      <c r="AK21" s="66">
        <v>2795.4140625</v>
      </c>
      <c r="AL21" s="67">
        <v>3634.0382812500002</v>
      </c>
      <c r="AM21" s="108">
        <f t="shared" si="5"/>
        <v>0.1995753715498938</v>
      </c>
      <c r="AN21" s="109">
        <f t="shared" si="0"/>
        <v>0.43459101057711824</v>
      </c>
      <c r="AO21" s="110">
        <f t="shared" si="0"/>
        <v>0.43459748132645393</v>
      </c>
      <c r="AP21" s="89"/>
      <c r="AQ21" s="89"/>
      <c r="AR21" s="89"/>
      <c r="AS21" s="89"/>
      <c r="AT21" s="89"/>
      <c r="AU21" s="89"/>
    </row>
    <row r="22" spans="1:47" x14ac:dyDescent="0.25">
      <c r="A22" s="61">
        <f t="shared" si="6"/>
        <v>41687</v>
      </c>
      <c r="B22" s="62">
        <v>3140</v>
      </c>
      <c r="C22" s="63">
        <v>0</v>
      </c>
      <c r="D22" s="64">
        <v>0</v>
      </c>
      <c r="E22" s="63">
        <v>2945</v>
      </c>
      <c r="F22" s="63">
        <v>778984</v>
      </c>
      <c r="G22" s="64">
        <v>988.93437500000766</v>
      </c>
      <c r="H22" s="63">
        <v>56</v>
      </c>
      <c r="I22" s="63">
        <v>296696</v>
      </c>
      <c r="J22" s="64">
        <v>376.66484375000005</v>
      </c>
      <c r="K22" s="63">
        <v>34</v>
      </c>
      <c r="L22" s="63">
        <v>37943</v>
      </c>
      <c r="M22" s="64">
        <v>48.169824218750009</v>
      </c>
      <c r="N22" s="63">
        <v>13</v>
      </c>
      <c r="O22" s="63">
        <v>14115</v>
      </c>
      <c r="P22" s="65">
        <v>17.91943359375</v>
      </c>
      <c r="Q22" s="62">
        <v>4792</v>
      </c>
      <c r="R22" s="66">
        <f t="shared" si="1"/>
        <v>1127738</v>
      </c>
      <c r="S22" s="67">
        <f t="shared" si="1"/>
        <v>1431.6884765625077</v>
      </c>
      <c r="T22" s="68">
        <f t="shared" si="7"/>
        <v>1.0528133941157469</v>
      </c>
      <c r="U22" s="69">
        <f t="shared" si="8"/>
        <v>2.2130465131036234</v>
      </c>
      <c r="AF22" s="89"/>
      <c r="AG22" s="62">
        <f t="shared" si="2"/>
        <v>4792</v>
      </c>
      <c r="AH22" s="66">
        <f t="shared" si="3"/>
        <v>1101.306640625</v>
      </c>
      <c r="AI22" s="67">
        <f t="shared" si="4"/>
        <v>1431.6884765625077</v>
      </c>
      <c r="AJ22" s="62">
        <v>3978</v>
      </c>
      <c r="AK22" s="66">
        <v>2322.802734375</v>
      </c>
      <c r="AL22" s="67">
        <v>3019.63822265625</v>
      </c>
      <c r="AM22" s="108">
        <f t="shared" si="5"/>
        <v>0.20462543991955751</v>
      </c>
      <c r="AN22" s="109">
        <f t="shared" si="0"/>
        <v>1.1091335044132591</v>
      </c>
      <c r="AO22" s="110">
        <f t="shared" si="0"/>
        <v>1.1091447420925107</v>
      </c>
      <c r="AP22" s="89"/>
      <c r="AQ22" s="89"/>
      <c r="AR22" s="89"/>
      <c r="AS22" s="89"/>
      <c r="AT22" s="89"/>
      <c r="AU22" s="89"/>
    </row>
    <row r="23" spans="1:47" x14ac:dyDescent="0.25">
      <c r="A23" s="61">
        <f t="shared" si="6"/>
        <v>41688</v>
      </c>
      <c r="B23" s="62">
        <v>3446</v>
      </c>
      <c r="C23" s="63">
        <v>0</v>
      </c>
      <c r="D23" s="64">
        <v>0</v>
      </c>
      <c r="E23" s="63">
        <v>3257</v>
      </c>
      <c r="F23" s="63">
        <v>834609</v>
      </c>
      <c r="G23" s="64">
        <v>1059.5342773437592</v>
      </c>
      <c r="H23" s="63">
        <v>36</v>
      </c>
      <c r="I23" s="63">
        <v>529241</v>
      </c>
      <c r="J23" s="64">
        <v>671.88798828124982</v>
      </c>
      <c r="K23" s="63">
        <v>21</v>
      </c>
      <c r="L23" s="63">
        <v>28798</v>
      </c>
      <c r="M23" s="64">
        <v>36.559960937499994</v>
      </c>
      <c r="N23" s="63">
        <v>9</v>
      </c>
      <c r="O23" s="63">
        <v>2545</v>
      </c>
      <c r="P23" s="65">
        <v>3.23095703125</v>
      </c>
      <c r="Q23" s="62">
        <v>5310</v>
      </c>
      <c r="R23" s="66">
        <f t="shared" si="1"/>
        <v>1395193</v>
      </c>
      <c r="S23" s="67">
        <f t="shared" si="1"/>
        <v>1771.2131835937589</v>
      </c>
      <c r="T23" s="68">
        <f t="shared" si="7"/>
        <v>0.98723913143765596</v>
      </c>
      <c r="U23" s="69">
        <f t="shared" si="8"/>
        <v>4.9016665792280927</v>
      </c>
      <c r="AF23" s="89"/>
      <c r="AG23" s="62">
        <f t="shared" si="2"/>
        <v>5310</v>
      </c>
      <c r="AH23" s="66">
        <f t="shared" si="3"/>
        <v>1362.4931640625</v>
      </c>
      <c r="AI23" s="67">
        <f t="shared" si="4"/>
        <v>1771.2131835937589</v>
      </c>
      <c r="AJ23" s="62">
        <v>4341</v>
      </c>
      <c r="AK23" s="66">
        <v>2694.84765625</v>
      </c>
      <c r="AL23" s="67">
        <v>3503.2717382812493</v>
      </c>
      <c r="AM23" s="108">
        <f t="shared" si="5"/>
        <v>0.22322045611610219</v>
      </c>
      <c r="AN23" s="109">
        <f t="shared" si="0"/>
        <v>0.97787976287151679</v>
      </c>
      <c r="AO23" s="110">
        <f t="shared" si="0"/>
        <v>0.97789389257659853</v>
      </c>
      <c r="AP23" s="89"/>
      <c r="AQ23" s="89"/>
      <c r="AR23" s="89"/>
      <c r="AS23" s="89"/>
      <c r="AT23" s="89"/>
      <c r="AU23" s="89"/>
    </row>
    <row r="24" spans="1:47" x14ac:dyDescent="0.25">
      <c r="A24" s="61">
        <f t="shared" si="6"/>
        <v>41689</v>
      </c>
      <c r="B24" s="62">
        <v>3589</v>
      </c>
      <c r="C24" s="63">
        <v>0</v>
      </c>
      <c r="D24" s="64">
        <v>0</v>
      </c>
      <c r="E24" s="63">
        <v>3334</v>
      </c>
      <c r="F24" s="63">
        <v>888808</v>
      </c>
      <c r="G24" s="64">
        <v>1128.3263671875134</v>
      </c>
      <c r="H24" s="63">
        <v>29</v>
      </c>
      <c r="I24" s="63">
        <v>234209</v>
      </c>
      <c r="J24" s="64">
        <v>297.33310546875009</v>
      </c>
      <c r="K24" s="63">
        <v>17</v>
      </c>
      <c r="L24" s="63">
        <v>49491</v>
      </c>
      <c r="M24" s="64">
        <v>62.8291015625</v>
      </c>
      <c r="N24" s="63">
        <v>5</v>
      </c>
      <c r="O24" s="63">
        <v>1036</v>
      </c>
      <c r="P24" s="65">
        <v>1.315234375</v>
      </c>
      <c r="Q24" s="62">
        <v>5485</v>
      </c>
      <c r="R24" s="66">
        <f t="shared" si="1"/>
        <v>1173544</v>
      </c>
      <c r="S24" s="67">
        <f t="shared" si="1"/>
        <v>1489.8038085937635</v>
      </c>
      <c r="T24" s="68">
        <f t="shared" si="7"/>
        <v>1.0583290268652166</v>
      </c>
      <c r="U24" s="69">
        <f t="shared" si="8"/>
        <v>1.6326886356990087</v>
      </c>
      <c r="AF24" s="89"/>
      <c r="AG24" s="62">
        <f t="shared" si="2"/>
        <v>5485</v>
      </c>
      <c r="AH24" s="66">
        <f t="shared" si="3"/>
        <v>1146.0390625</v>
      </c>
      <c r="AI24" s="67">
        <f t="shared" si="4"/>
        <v>1489.8038085937635</v>
      </c>
      <c r="AJ24" s="62">
        <v>4436</v>
      </c>
      <c r="AK24" s="66">
        <v>2638.6884765625</v>
      </c>
      <c r="AL24" s="67">
        <v>3430.2650585937495</v>
      </c>
      <c r="AM24" s="108">
        <f t="shared" si="5"/>
        <v>0.23647430117222723</v>
      </c>
      <c r="AN24" s="109">
        <f t="shared" si="0"/>
        <v>1.3024420047309686</v>
      </c>
      <c r="AO24" s="110">
        <f t="shared" si="0"/>
        <v>1.3024944887418441</v>
      </c>
      <c r="AP24" s="89"/>
      <c r="AQ24" s="89"/>
      <c r="AR24" s="89"/>
      <c r="AS24" s="89"/>
      <c r="AT24" s="89"/>
      <c r="AU24" s="89"/>
    </row>
    <row r="25" spans="1:47" x14ac:dyDescent="0.25">
      <c r="A25" s="61">
        <f t="shared" si="6"/>
        <v>41690</v>
      </c>
      <c r="B25" s="62">
        <v>3586</v>
      </c>
      <c r="C25" s="63">
        <v>0</v>
      </c>
      <c r="D25" s="64">
        <v>0</v>
      </c>
      <c r="E25" s="63">
        <v>3404</v>
      </c>
      <c r="F25" s="63">
        <v>650952</v>
      </c>
      <c r="G25" s="64">
        <v>826.39375000000553</v>
      </c>
      <c r="H25" s="63">
        <v>69</v>
      </c>
      <c r="I25" s="63">
        <v>246614</v>
      </c>
      <c r="J25" s="64">
        <v>313.06640624999994</v>
      </c>
      <c r="K25" s="63">
        <v>88</v>
      </c>
      <c r="L25" s="63">
        <v>76766</v>
      </c>
      <c r="M25" s="64">
        <v>97.455566406249972</v>
      </c>
      <c r="N25" s="63">
        <v>40</v>
      </c>
      <c r="O25" s="63">
        <v>13966</v>
      </c>
      <c r="P25" s="65">
        <v>17.730273437499999</v>
      </c>
      <c r="Q25" s="62">
        <v>5518</v>
      </c>
      <c r="R25" s="66">
        <f t="shared" si="1"/>
        <v>988298</v>
      </c>
      <c r="S25" s="67">
        <f t="shared" si="1"/>
        <v>1254.6459960937555</v>
      </c>
      <c r="T25" s="68">
        <f t="shared" si="7"/>
        <v>0.7540205812989107</v>
      </c>
      <c r="U25" s="69">
        <f t="shared" si="8"/>
        <v>0.49176948733498155</v>
      </c>
      <c r="AF25" s="89"/>
      <c r="AG25" s="62">
        <f t="shared" si="2"/>
        <v>5518</v>
      </c>
      <c r="AH25" s="66">
        <f t="shared" si="3"/>
        <v>965.134765625</v>
      </c>
      <c r="AI25" s="67">
        <f t="shared" si="4"/>
        <v>1254.6459960937555</v>
      </c>
      <c r="AJ25" s="62">
        <v>4522</v>
      </c>
      <c r="AK25" s="66">
        <v>2178.3388671875</v>
      </c>
      <c r="AL25" s="67">
        <v>2831.8316406249996</v>
      </c>
      <c r="AM25" s="108">
        <f t="shared" si="5"/>
        <v>0.22025652366209636</v>
      </c>
      <c r="AN25" s="109">
        <f t="shared" si="0"/>
        <v>1.2570307741187374</v>
      </c>
      <c r="AO25" s="110">
        <f t="shared" si="0"/>
        <v>1.2570762186638231</v>
      </c>
      <c r="AP25" s="89"/>
      <c r="AQ25" s="89"/>
      <c r="AR25" s="89"/>
      <c r="AS25" s="89"/>
      <c r="AT25" s="89"/>
      <c r="AU25" s="89"/>
    </row>
    <row r="26" spans="1:47" x14ac:dyDescent="0.25">
      <c r="A26" s="61">
        <f t="shared" si="6"/>
        <v>41691</v>
      </c>
      <c r="B26" s="62">
        <v>3775</v>
      </c>
      <c r="C26" s="63">
        <v>0</v>
      </c>
      <c r="D26" s="64">
        <v>0</v>
      </c>
      <c r="E26" s="63">
        <v>3567</v>
      </c>
      <c r="F26" s="63">
        <v>897071</v>
      </c>
      <c r="G26" s="64">
        <v>1138.8596679687626</v>
      </c>
      <c r="H26" s="63">
        <v>24</v>
      </c>
      <c r="I26" s="63">
        <v>263405</v>
      </c>
      <c r="J26" s="64">
        <v>334.40087890625</v>
      </c>
      <c r="K26" s="63">
        <v>21</v>
      </c>
      <c r="L26" s="63">
        <v>57672</v>
      </c>
      <c r="M26" s="64">
        <v>73.213867187499986</v>
      </c>
      <c r="N26" s="63">
        <v>3</v>
      </c>
      <c r="O26" s="63">
        <v>395</v>
      </c>
      <c r="P26" s="65">
        <v>0.50146484375</v>
      </c>
      <c r="Q26" s="62">
        <v>5756</v>
      </c>
      <c r="R26" s="66">
        <f t="shared" si="1"/>
        <v>1218543</v>
      </c>
      <c r="S26" s="67">
        <f t="shared" si="1"/>
        <v>1546.9758789062626</v>
      </c>
      <c r="T26" s="68">
        <f t="shared" si="7"/>
        <v>1.1389526527751679</v>
      </c>
      <c r="U26" s="69">
        <f t="shared" si="8"/>
        <v>0.44258553039168447</v>
      </c>
      <c r="AF26" s="89"/>
      <c r="AG26" s="62">
        <f t="shared" si="2"/>
        <v>5756</v>
      </c>
      <c r="AH26" s="66">
        <f t="shared" si="3"/>
        <v>1189.9833984375</v>
      </c>
      <c r="AI26" s="67">
        <f t="shared" si="4"/>
        <v>1546.9758789062626</v>
      </c>
      <c r="AJ26" s="62">
        <v>4764</v>
      </c>
      <c r="AK26" s="66">
        <v>2731.9765625</v>
      </c>
      <c r="AL26" s="67">
        <v>3551.5685156250001</v>
      </c>
      <c r="AM26" s="108">
        <f t="shared" si="5"/>
        <v>0.20822837951301421</v>
      </c>
      <c r="AN26" s="109">
        <f t="shared" si="0"/>
        <v>1.2958106525580138</v>
      </c>
      <c r="AO26" s="110">
        <f t="shared" si="0"/>
        <v>1.2958137641654877</v>
      </c>
      <c r="AP26" s="89"/>
      <c r="AQ26" s="89"/>
      <c r="AR26" s="89"/>
      <c r="AS26" s="89"/>
      <c r="AT26" s="89"/>
      <c r="AU26" s="89"/>
    </row>
    <row r="27" spans="1:47" x14ac:dyDescent="0.25">
      <c r="A27" s="28">
        <f t="shared" si="6"/>
        <v>41692</v>
      </c>
      <c r="B27" s="29">
        <v>3304</v>
      </c>
      <c r="C27" s="30">
        <v>0</v>
      </c>
      <c r="D27" s="31">
        <v>0</v>
      </c>
      <c r="E27" s="30">
        <v>2956</v>
      </c>
      <c r="F27" s="30">
        <v>779962</v>
      </c>
      <c r="G27" s="31">
        <v>990.140429687508</v>
      </c>
      <c r="H27" s="30">
        <v>22</v>
      </c>
      <c r="I27" s="30">
        <v>157284</v>
      </c>
      <c r="J27" s="31">
        <v>199.65283203124994</v>
      </c>
      <c r="K27" s="30">
        <v>18</v>
      </c>
      <c r="L27" s="30">
        <v>33692</v>
      </c>
      <c r="M27" s="31">
        <v>42.773046875000006</v>
      </c>
      <c r="N27" s="30"/>
      <c r="O27" s="30"/>
      <c r="P27" s="32"/>
      <c r="Q27" s="29">
        <v>4860</v>
      </c>
      <c r="R27" s="33">
        <f t="shared" si="1"/>
        <v>970938</v>
      </c>
      <c r="S27" s="34">
        <f t="shared" si="1"/>
        <v>1232.5663085937581</v>
      </c>
      <c r="T27" s="59">
        <f t="shared" si="7"/>
        <v>0.88857723878258987</v>
      </c>
      <c r="U27" s="60">
        <f t="shared" si="8"/>
        <v>0.39278016354871087</v>
      </c>
      <c r="AF27" s="89"/>
      <c r="AG27" s="62">
        <f t="shared" si="2"/>
        <v>4860</v>
      </c>
      <c r="AH27" s="66">
        <f t="shared" si="3"/>
        <v>948.181640625</v>
      </c>
      <c r="AI27" s="67">
        <f t="shared" si="4"/>
        <v>1232.5663085937581</v>
      </c>
      <c r="AJ27" s="62">
        <v>3908</v>
      </c>
      <c r="AK27" s="66">
        <v>2409.00390625</v>
      </c>
      <c r="AL27" s="67">
        <v>3131.6857812499998</v>
      </c>
      <c r="AM27" s="108">
        <f t="shared" si="5"/>
        <v>0.24360286591606961</v>
      </c>
      <c r="AN27" s="109">
        <f t="shared" si="0"/>
        <v>1.5406565609750573</v>
      </c>
      <c r="AO27" s="110">
        <f t="shared" si="0"/>
        <v>1.5407848319519277</v>
      </c>
      <c r="AP27" s="89"/>
      <c r="AQ27" s="89"/>
      <c r="AR27" s="89"/>
      <c r="AS27" s="89"/>
      <c r="AT27" s="89"/>
      <c r="AU27" s="89"/>
    </row>
    <row r="28" spans="1:47" x14ac:dyDescent="0.25">
      <c r="A28" s="28">
        <f t="shared" si="6"/>
        <v>41693</v>
      </c>
      <c r="B28" s="29">
        <v>2808</v>
      </c>
      <c r="C28" s="30">
        <v>0</v>
      </c>
      <c r="D28" s="31">
        <v>0</v>
      </c>
      <c r="E28" s="30">
        <v>2481</v>
      </c>
      <c r="F28" s="30">
        <v>697269</v>
      </c>
      <c r="G28" s="31">
        <v>885.19462890625505</v>
      </c>
      <c r="H28" s="30">
        <v>18</v>
      </c>
      <c r="I28" s="30">
        <v>212897</v>
      </c>
      <c r="J28" s="31">
        <v>270.24892578125002</v>
      </c>
      <c r="K28" s="30">
        <v>12</v>
      </c>
      <c r="L28" s="30">
        <v>32366</v>
      </c>
      <c r="M28" s="31">
        <v>41.089648437499996</v>
      </c>
      <c r="N28" s="30"/>
      <c r="O28" s="30"/>
      <c r="P28" s="32"/>
      <c r="Q28" s="29">
        <v>4111</v>
      </c>
      <c r="R28" s="33">
        <f t="shared" si="1"/>
        <v>942532</v>
      </c>
      <c r="S28" s="34">
        <f t="shared" si="1"/>
        <v>1196.5332031250052</v>
      </c>
      <c r="T28" s="59">
        <f t="shared" si="7"/>
        <v>1.5470835302496788</v>
      </c>
      <c r="U28" s="60">
        <f t="shared" si="8"/>
        <v>0.15878265958672733</v>
      </c>
      <c r="AF28" s="89"/>
      <c r="AG28" s="62">
        <f t="shared" si="2"/>
        <v>4111</v>
      </c>
      <c r="AH28" s="66">
        <f t="shared" si="3"/>
        <v>920.44140625</v>
      </c>
      <c r="AI28" s="67">
        <f t="shared" si="4"/>
        <v>1196.5332031250052</v>
      </c>
      <c r="AJ28" s="62">
        <v>3274</v>
      </c>
      <c r="AK28" s="66">
        <v>1911.494140625</v>
      </c>
      <c r="AL28" s="67">
        <v>2484.9398437499999</v>
      </c>
      <c r="AM28" s="108">
        <f t="shared" si="5"/>
        <v>0.25565058032987165</v>
      </c>
      <c r="AN28" s="109">
        <f t="shared" si="0"/>
        <v>1.0767146367444287</v>
      </c>
      <c r="AO28" s="110">
        <f t="shared" si="0"/>
        <v>1.0767830238726699</v>
      </c>
      <c r="AP28" s="89"/>
      <c r="AQ28" s="89"/>
      <c r="AR28" s="89"/>
      <c r="AS28" s="89"/>
      <c r="AT28" s="89"/>
      <c r="AU28" s="89"/>
    </row>
    <row r="29" spans="1:47" x14ac:dyDescent="0.25">
      <c r="A29" s="61">
        <f t="shared" si="6"/>
        <v>41694</v>
      </c>
      <c r="B29" s="62">
        <v>3471</v>
      </c>
      <c r="C29" s="63">
        <v>0</v>
      </c>
      <c r="D29" s="64">
        <v>0</v>
      </c>
      <c r="E29" s="63">
        <v>3264</v>
      </c>
      <c r="F29" s="63">
        <v>821129</v>
      </c>
      <c r="G29" s="64">
        <v>1042.4451171875057</v>
      </c>
      <c r="H29" s="63">
        <v>14</v>
      </c>
      <c r="I29" s="63">
        <v>134732</v>
      </c>
      <c r="J29" s="64">
        <v>171.04521484374999</v>
      </c>
      <c r="K29" s="63">
        <v>14</v>
      </c>
      <c r="L29" s="63">
        <v>36396</v>
      </c>
      <c r="M29" s="64">
        <v>46.20585937500001</v>
      </c>
      <c r="N29" s="63"/>
      <c r="O29" s="63"/>
      <c r="P29" s="65"/>
      <c r="Q29" s="62">
        <v>5310</v>
      </c>
      <c r="R29" s="66">
        <f t="shared" si="1"/>
        <v>992257</v>
      </c>
      <c r="S29" s="67">
        <f t="shared" si="1"/>
        <v>1259.6961914062558</v>
      </c>
      <c r="T29" s="68">
        <f t="shared" si="7"/>
        <v>1.0541025232867427</v>
      </c>
      <c r="U29" s="69">
        <f t="shared" si="8"/>
        <v>0.49068397781817558</v>
      </c>
      <c r="AF29" s="89"/>
      <c r="AG29" s="62">
        <f t="shared" si="2"/>
        <v>5310</v>
      </c>
      <c r="AH29" s="66">
        <f t="shared" si="3"/>
        <v>969.0009765625</v>
      </c>
      <c r="AI29" s="67">
        <f t="shared" si="4"/>
        <v>1259.6961914062558</v>
      </c>
      <c r="AJ29" s="62">
        <v>4346</v>
      </c>
      <c r="AK29" s="66">
        <v>2329.5419921875</v>
      </c>
      <c r="AL29" s="67">
        <v>3028.4033203124995</v>
      </c>
      <c r="AM29" s="108">
        <f t="shared" si="5"/>
        <v>0.22181316152784158</v>
      </c>
      <c r="AN29" s="109">
        <f t="shared" si="0"/>
        <v>1.4040656805646119</v>
      </c>
      <c r="AO29" s="110">
        <f t="shared" si="0"/>
        <v>1.404074364098661</v>
      </c>
      <c r="AP29" s="89"/>
      <c r="AQ29" s="89"/>
      <c r="AR29" s="89"/>
      <c r="AS29" s="89"/>
      <c r="AT29" s="89"/>
      <c r="AU29" s="89"/>
    </row>
    <row r="30" spans="1:47" x14ac:dyDescent="0.25">
      <c r="A30" s="61">
        <f t="shared" si="6"/>
        <v>41695</v>
      </c>
      <c r="B30" s="62">
        <v>3802</v>
      </c>
      <c r="C30" s="63">
        <v>0</v>
      </c>
      <c r="D30" s="64">
        <v>0</v>
      </c>
      <c r="E30" s="63">
        <v>3492</v>
      </c>
      <c r="F30" s="63">
        <v>917686</v>
      </c>
      <c r="G30" s="64">
        <v>1164.9955078125115</v>
      </c>
      <c r="H30" s="63">
        <v>14</v>
      </c>
      <c r="I30" s="63">
        <v>286173</v>
      </c>
      <c r="J30" s="64">
        <v>363.30556640624997</v>
      </c>
      <c r="K30" s="63">
        <v>11</v>
      </c>
      <c r="L30" s="63">
        <v>60257</v>
      </c>
      <c r="M30" s="64">
        <v>76.465136718749989</v>
      </c>
      <c r="N30" s="63"/>
      <c r="O30" s="63"/>
      <c r="P30" s="65"/>
      <c r="Q30" s="62">
        <v>5796</v>
      </c>
      <c r="R30" s="66">
        <f t="shared" si="1"/>
        <v>1264116</v>
      </c>
      <c r="S30" s="67">
        <f t="shared" si="1"/>
        <v>1604.7662109375115</v>
      </c>
      <c r="T30" s="68">
        <f t="shared" si="7"/>
        <v>1.0995400241310602</v>
      </c>
      <c r="U30" s="69">
        <f t="shared" si="8"/>
        <v>0.61798053458536095</v>
      </c>
      <c r="AF30" s="89"/>
      <c r="AG30" s="62">
        <f t="shared" si="2"/>
        <v>5796</v>
      </c>
      <c r="AH30" s="66">
        <f t="shared" si="3"/>
        <v>1234.48828125</v>
      </c>
      <c r="AI30" s="67">
        <f t="shared" si="4"/>
        <v>1604.7662109375115</v>
      </c>
      <c r="AJ30" s="62">
        <v>4731</v>
      </c>
      <c r="AK30" s="66">
        <v>2590.6083984375</v>
      </c>
      <c r="AL30" s="67">
        <v>3367.7700976562496</v>
      </c>
      <c r="AM30" s="108">
        <f t="shared" si="5"/>
        <v>0.22511097019657567</v>
      </c>
      <c r="AN30" s="109">
        <f t="shared" si="0"/>
        <v>1.0985281414047443</v>
      </c>
      <c r="AO30" s="110">
        <f t="shared" si="0"/>
        <v>1.098604815270122</v>
      </c>
      <c r="AP30" s="89"/>
      <c r="AQ30" s="89"/>
      <c r="AR30" s="89"/>
      <c r="AS30" s="89"/>
      <c r="AT30" s="89"/>
      <c r="AU30" s="89"/>
    </row>
    <row r="31" spans="1:47" x14ac:dyDescent="0.25">
      <c r="A31" s="61">
        <f t="shared" si="6"/>
        <v>41696</v>
      </c>
      <c r="B31" s="62">
        <v>3557</v>
      </c>
      <c r="C31" s="63">
        <v>0</v>
      </c>
      <c r="D31" s="64">
        <v>0</v>
      </c>
      <c r="E31" s="63">
        <v>3358</v>
      </c>
      <c r="F31" s="63">
        <v>844831</v>
      </c>
      <c r="G31" s="64">
        <v>1072.5038085937597</v>
      </c>
      <c r="H31" s="63">
        <v>17</v>
      </c>
      <c r="I31" s="63">
        <v>384533</v>
      </c>
      <c r="J31" s="64">
        <v>488.17666015625008</v>
      </c>
      <c r="K31" s="63">
        <v>10</v>
      </c>
      <c r="L31" s="63">
        <v>117237</v>
      </c>
      <c r="M31" s="64">
        <v>148.83603515625001</v>
      </c>
      <c r="N31" s="63"/>
      <c r="O31" s="63"/>
      <c r="P31" s="65"/>
      <c r="Q31" s="62">
        <v>5465</v>
      </c>
      <c r="R31" s="66">
        <f t="shared" si="1"/>
        <v>1346601</v>
      </c>
      <c r="S31" s="67">
        <f t="shared" si="1"/>
        <v>1709.5165039062599</v>
      </c>
      <c r="T31" s="68">
        <f t="shared" si="7"/>
        <v>0.95052137244489243</v>
      </c>
      <c r="U31" s="69">
        <f t="shared" si="8"/>
        <v>1.762228871656552</v>
      </c>
      <c r="AF31" s="89"/>
      <c r="AG31" s="62">
        <f t="shared" si="2"/>
        <v>5465</v>
      </c>
      <c r="AH31" s="66">
        <f t="shared" si="3"/>
        <v>1315.0400390625</v>
      </c>
      <c r="AI31" s="67">
        <f t="shared" si="4"/>
        <v>1709.5165039062599</v>
      </c>
      <c r="AJ31" s="62">
        <v>4455</v>
      </c>
      <c r="AK31" s="66">
        <v>2681.029296875</v>
      </c>
      <c r="AL31" s="67">
        <v>3485.32666015625</v>
      </c>
      <c r="AM31" s="108">
        <f t="shared" si="5"/>
        <v>0.22671156004489346</v>
      </c>
      <c r="AN31" s="109">
        <f t="shared" si="0"/>
        <v>1.0387434733822416</v>
      </c>
      <c r="AO31" s="110">
        <f t="shared" si="0"/>
        <v>1.0387791824134185</v>
      </c>
      <c r="AP31" s="89"/>
      <c r="AQ31" s="89"/>
      <c r="AR31" s="89"/>
      <c r="AS31" s="89"/>
      <c r="AT31" s="89"/>
      <c r="AU31" s="89"/>
    </row>
    <row r="32" spans="1:47" x14ac:dyDescent="0.25">
      <c r="A32" s="61">
        <f t="shared" si="6"/>
        <v>41697</v>
      </c>
      <c r="B32" s="62">
        <v>3593</v>
      </c>
      <c r="C32" s="63">
        <v>0</v>
      </c>
      <c r="D32" s="64">
        <v>0</v>
      </c>
      <c r="E32" s="63">
        <v>3380</v>
      </c>
      <c r="F32" s="63">
        <v>876166</v>
      </c>
      <c r="G32" s="64">
        <v>1112.2134765625119</v>
      </c>
      <c r="H32" s="63">
        <v>24</v>
      </c>
      <c r="I32" s="63">
        <v>289253</v>
      </c>
      <c r="J32" s="64">
        <v>367.21572265624997</v>
      </c>
      <c r="K32" s="63">
        <v>12</v>
      </c>
      <c r="L32" s="63">
        <v>96876</v>
      </c>
      <c r="M32" s="64">
        <v>122.987109375</v>
      </c>
      <c r="N32" s="63">
        <v>1</v>
      </c>
      <c r="O32" s="63">
        <v>537</v>
      </c>
      <c r="P32" s="65">
        <v>0.68173828125000002</v>
      </c>
      <c r="Q32" s="62">
        <v>5424</v>
      </c>
      <c r="R32" s="66">
        <f t="shared" si="1"/>
        <v>1262832</v>
      </c>
      <c r="S32" s="67">
        <f t="shared" si="1"/>
        <v>1603.098046875012</v>
      </c>
      <c r="T32" s="68">
        <f t="shared" si="7"/>
        <v>1.3459763546313708</v>
      </c>
      <c r="U32" s="69">
        <f t="shared" si="8"/>
        <v>1.1462000438718705</v>
      </c>
      <c r="AF32" s="89"/>
      <c r="AG32" s="62">
        <f t="shared" si="2"/>
        <v>5424</v>
      </c>
      <c r="AH32" s="66">
        <f t="shared" si="3"/>
        <v>1233.234375</v>
      </c>
      <c r="AI32" s="67">
        <f t="shared" si="4"/>
        <v>1603.098046875012</v>
      </c>
      <c r="AJ32" s="62">
        <v>4467</v>
      </c>
      <c r="AK32" s="66">
        <v>2599.4228515625</v>
      </c>
      <c r="AL32" s="67">
        <v>3379.1763281250001</v>
      </c>
      <c r="AM32" s="108">
        <f t="shared" si="5"/>
        <v>0.2142377434519811</v>
      </c>
      <c r="AN32" s="109">
        <f t="shared" si="0"/>
        <v>1.1078092731257998</v>
      </c>
      <c r="AO32" s="110">
        <f t="shared" si="0"/>
        <v>1.1079037147554223</v>
      </c>
      <c r="AP32" s="89"/>
      <c r="AQ32" s="89"/>
      <c r="AR32" s="89"/>
      <c r="AS32" s="89"/>
      <c r="AT32" s="89"/>
      <c r="AU32" s="89"/>
    </row>
    <row r="33" spans="1:47" x14ac:dyDescent="0.25">
      <c r="A33" s="61">
        <f t="shared" si="6"/>
        <v>41698</v>
      </c>
      <c r="B33" s="62">
        <v>3669</v>
      </c>
      <c r="C33" s="63">
        <v>0</v>
      </c>
      <c r="D33" s="64">
        <v>0</v>
      </c>
      <c r="E33" s="63">
        <v>3575</v>
      </c>
      <c r="F33" s="63">
        <v>788465</v>
      </c>
      <c r="G33" s="64">
        <v>1000.9479492187588</v>
      </c>
      <c r="H33" s="63">
        <v>21</v>
      </c>
      <c r="I33" s="63">
        <v>77934</v>
      </c>
      <c r="J33" s="64">
        <v>98.939648437499997</v>
      </c>
      <c r="K33" s="63">
        <v>15</v>
      </c>
      <c r="L33" s="63">
        <v>90348</v>
      </c>
      <c r="M33" s="64">
        <v>114.68818359375003</v>
      </c>
      <c r="N33" s="63">
        <v>1</v>
      </c>
      <c r="O33" s="63">
        <v>3</v>
      </c>
      <c r="P33" s="65">
        <v>3.8085937499999999E-3</v>
      </c>
      <c r="Q33" s="62">
        <v>5692</v>
      </c>
      <c r="R33" s="66">
        <f t="shared" si="1"/>
        <v>956750</v>
      </c>
      <c r="S33" s="67">
        <f t="shared" si="1"/>
        <v>1214.5795898437586</v>
      </c>
      <c r="T33" s="68">
        <f t="shared" si="7"/>
        <v>0.87893265973373347</v>
      </c>
      <c r="U33" s="69">
        <f t="shared" si="8"/>
        <v>0.52348260501692212</v>
      </c>
      <c r="AF33" s="89"/>
      <c r="AG33" s="62">
        <f t="shared" si="2"/>
        <v>5692</v>
      </c>
      <c r="AH33" s="66">
        <f t="shared" si="3"/>
        <v>934.326171875</v>
      </c>
      <c r="AI33" s="67">
        <f t="shared" si="4"/>
        <v>1214.5795898437586</v>
      </c>
      <c r="AJ33" s="62">
        <v>4741</v>
      </c>
      <c r="AK33" s="66">
        <v>2216.953125</v>
      </c>
      <c r="AL33" s="67">
        <v>2882.0192578124997</v>
      </c>
      <c r="AM33" s="108">
        <f t="shared" si="5"/>
        <v>0.20059059270196156</v>
      </c>
      <c r="AN33" s="109">
        <f t="shared" si="0"/>
        <v>1.3727828586360071</v>
      </c>
      <c r="AO33" s="110">
        <f t="shared" si="0"/>
        <v>1.372853357582962</v>
      </c>
      <c r="AP33" s="89"/>
      <c r="AQ33" s="89"/>
      <c r="AR33" s="89"/>
      <c r="AS33" s="89"/>
      <c r="AT33" s="89"/>
      <c r="AU33" s="89"/>
    </row>
    <row r="34" spans="1:47" x14ac:dyDescent="0.25">
      <c r="A34" s="28">
        <f t="shared" si="6"/>
        <v>41699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>
        <f t="shared" si="7"/>
        <v>0</v>
      </c>
      <c r="U34" s="60">
        <f t="shared" si="8"/>
        <v>0</v>
      </c>
      <c r="AF34" s="89"/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  <c r="AP34" s="89"/>
      <c r="AQ34" s="89"/>
      <c r="AR34" s="89"/>
      <c r="AS34" s="89"/>
      <c r="AT34" s="89"/>
      <c r="AU34" s="89"/>
    </row>
    <row r="35" spans="1:47" x14ac:dyDescent="0.25">
      <c r="A35" s="28">
        <f t="shared" si="6"/>
        <v>41700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>
        <f t="shared" si="7"/>
        <v>0</v>
      </c>
      <c r="U35" s="60">
        <f t="shared" si="8"/>
        <v>0</v>
      </c>
      <c r="AF35" s="89"/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  <c r="AP35" s="89"/>
      <c r="AQ35" s="89"/>
      <c r="AR35" s="89"/>
      <c r="AS35" s="89"/>
      <c r="AT35" s="89"/>
      <c r="AU35" s="89"/>
    </row>
    <row r="36" spans="1:47" ht="15.75" thickBot="1" x14ac:dyDescent="0.3">
      <c r="A36" s="70">
        <f t="shared" si="6"/>
        <v>41701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12">
        <f t="shared" si="2"/>
        <v>0</v>
      </c>
      <c r="AH36" s="22">
        <f t="shared" si="3"/>
        <v>0</v>
      </c>
      <c r="AI36" s="23">
        <f t="shared" si="4"/>
        <v>0</v>
      </c>
      <c r="AJ36" s="12"/>
      <c r="AK36" s="22"/>
      <c r="AL36" s="23"/>
      <c r="AM36" s="96" t="e">
        <f t="shared" si="5"/>
        <v>#DIV/0!</v>
      </c>
      <c r="AN36" s="97" t="e">
        <f t="shared" si="0"/>
        <v>#DIV/0!</v>
      </c>
      <c r="AO36" s="98" t="e">
        <f t="shared" si="0"/>
        <v>#DIV/0!</v>
      </c>
      <c r="AP36" s="89"/>
      <c r="AQ36" s="89"/>
      <c r="AR36" s="89"/>
      <c r="AS36" s="89"/>
      <c r="AT36" s="89"/>
      <c r="AU36" s="89"/>
    </row>
    <row r="37" spans="1:47" ht="15.75" thickBot="1" x14ac:dyDescent="0.3">
      <c r="A37" s="36" t="s">
        <v>20</v>
      </c>
      <c r="B37" s="37">
        <v>26896</v>
      </c>
      <c r="C37" s="38">
        <f>SUM(C6:C36)</f>
        <v>0</v>
      </c>
      <c r="D37" s="38">
        <f t="shared" ref="D37" si="9">SUM(D6:D36)</f>
        <v>0</v>
      </c>
      <c r="E37" s="38">
        <v>27699</v>
      </c>
      <c r="F37" s="38">
        <f>SUM(F6:F36)</f>
        <v>16340996</v>
      </c>
      <c r="G37" s="39">
        <f t="shared" ref="G37" si="10">SUM(G6:G36)</f>
        <v>20744.932812500159</v>
      </c>
      <c r="H37" s="40">
        <v>393</v>
      </c>
      <c r="I37" s="38">
        <f>SUM(I6:I36)</f>
        <v>7576461</v>
      </c>
      <c r="J37" s="39">
        <f t="shared" ref="J37" si="11">SUM(J6:J36)</f>
        <v>9618.4625976562511</v>
      </c>
      <c r="K37" s="40">
        <v>291</v>
      </c>
      <c r="L37" s="38">
        <f>SUM(L6:L36)</f>
        <v>1413871</v>
      </c>
      <c r="M37" s="39">
        <f t="shared" ref="M37" si="12">SUM(M6:M36)</f>
        <v>1794.8988281250001</v>
      </c>
      <c r="N37" s="40">
        <v>218</v>
      </c>
      <c r="O37" s="38">
        <f>SUM(O6:O36)</f>
        <v>217577</v>
      </c>
      <c r="P37" s="39">
        <f t="shared" ref="P37" si="13">SUM(P6:P36)</f>
        <v>276.22080078124986</v>
      </c>
      <c r="Q37" s="38">
        <v>38457</v>
      </c>
      <c r="R37" s="38">
        <f t="shared" ref="R37:S37" si="14">SUM(R6:R36)</f>
        <v>25548905</v>
      </c>
      <c r="S37" s="41">
        <f t="shared" si="14"/>
        <v>32434.515039062659</v>
      </c>
      <c r="AF37" s="89"/>
      <c r="AG37" s="37">
        <f>Q37</f>
        <v>38457</v>
      </c>
      <c r="AH37" s="38">
        <f t="shared" ref="AH37:AL37" si="15">SUM(AH6:AH36)</f>
        <v>24950.1025390625</v>
      </c>
      <c r="AI37" s="41">
        <f t="shared" si="15"/>
        <v>32434.515039062659</v>
      </c>
      <c r="AJ37" s="37">
        <v>31499</v>
      </c>
      <c r="AK37" s="38">
        <f t="shared" si="15"/>
        <v>53748.9091796875</v>
      </c>
      <c r="AL37" s="41">
        <f t="shared" si="15"/>
        <v>69873.341738281248</v>
      </c>
      <c r="AM37" s="102">
        <f t="shared" si="5"/>
        <v>0.22089590145718918</v>
      </c>
      <c r="AN37" s="103">
        <f t="shared" si="5"/>
        <v>1.1542560434586138</v>
      </c>
      <c r="AO37" s="104">
        <f t="shared" si="5"/>
        <v>1.1542897020081528</v>
      </c>
      <c r="AP37" s="89"/>
      <c r="AQ37" s="89"/>
      <c r="AR37" s="89"/>
      <c r="AS37" s="89"/>
      <c r="AT37" s="89"/>
      <c r="AU37" s="89"/>
    </row>
    <row r="38" spans="1:47" ht="15.75" thickBot="1" x14ac:dyDescent="0.3">
      <c r="A38" s="42" t="s">
        <v>21</v>
      </c>
      <c r="B38" s="43">
        <f>B37</f>
        <v>26896</v>
      </c>
      <c r="C38" s="44">
        <f>C37/1024</f>
        <v>0</v>
      </c>
      <c r="D38" s="45">
        <f>D37</f>
        <v>0</v>
      </c>
      <c r="E38" s="46">
        <f>E37</f>
        <v>27699</v>
      </c>
      <c r="F38" s="44">
        <f>F37/1024</f>
        <v>15958.00390625</v>
      </c>
      <c r="G38" s="45">
        <f>G37</f>
        <v>20744.932812500159</v>
      </c>
      <c r="H38" s="46">
        <f>H37</f>
        <v>393</v>
      </c>
      <c r="I38" s="44">
        <f>I37/1024</f>
        <v>7398.8876953125</v>
      </c>
      <c r="J38" s="45">
        <f>J37</f>
        <v>9618.4625976562511</v>
      </c>
      <c r="K38" s="46">
        <f>K37</f>
        <v>291</v>
      </c>
      <c r="L38" s="44">
        <f>L37/1024</f>
        <v>1380.7333984375</v>
      </c>
      <c r="M38" s="45">
        <f>M37</f>
        <v>1794.8988281250001</v>
      </c>
      <c r="N38" s="46">
        <f>N37</f>
        <v>218</v>
      </c>
      <c r="O38" s="44">
        <f>O37/1024</f>
        <v>212.4775390625</v>
      </c>
      <c r="P38" s="45">
        <f>P37</f>
        <v>276.22080078124986</v>
      </c>
      <c r="Q38" s="46">
        <f>Q37</f>
        <v>38457</v>
      </c>
      <c r="R38" s="44">
        <f>R37/1024</f>
        <v>24950.1025390625</v>
      </c>
      <c r="S38" s="47">
        <f>S37</f>
        <v>32434.515039062659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</row>
    <row r="39" spans="1:47" ht="15.75" thickBot="1" x14ac:dyDescent="0.3">
      <c r="A39" s="48" t="s">
        <v>22</v>
      </c>
      <c r="B39" s="49">
        <f>B37/$Q$37</f>
        <v>0.69937852666614664</v>
      </c>
      <c r="C39" s="50">
        <f>C37/$R$37</f>
        <v>0</v>
      </c>
      <c r="D39" s="50">
        <f>D37/$S$37</f>
        <v>0</v>
      </c>
      <c r="E39" s="50">
        <f>E37/$Q$37</f>
        <v>0.72025899056088616</v>
      </c>
      <c r="F39" s="50">
        <f>F37/$R$37</f>
        <v>0.63959672635676557</v>
      </c>
      <c r="G39" s="50">
        <f>G37/$S$37</f>
        <v>0.63959435766238226</v>
      </c>
      <c r="H39" s="50">
        <f>H37/$Q$37</f>
        <v>1.0219205866292222E-2</v>
      </c>
      <c r="I39" s="50">
        <f>I37/$R$37</f>
        <v>0.29654738627741578</v>
      </c>
      <c r="J39" s="50">
        <f>J37/$S$37</f>
        <v>0.29655022083950416</v>
      </c>
      <c r="K39" s="50">
        <f>K37/$Q$37</f>
        <v>7.5668928933614165E-3</v>
      </c>
      <c r="L39" s="50">
        <f>L37/$R$37</f>
        <v>5.5339788534968522E-2</v>
      </c>
      <c r="M39" s="50">
        <f>M37/$S$37</f>
        <v>5.5339160334702257E-2</v>
      </c>
      <c r="N39" s="50">
        <f>N37/$Q$37</f>
        <v>5.6686689029305454E-3</v>
      </c>
      <c r="O39" s="50">
        <f>O37/$R$37</f>
        <v>8.5160988308500898E-3</v>
      </c>
      <c r="P39" s="50">
        <f>P37/$S$37</f>
        <v>8.5162611634113251E-3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</row>
    <row r="40" spans="1:47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</row>
    <row r="41" spans="1:47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</row>
    <row r="42" spans="1:47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</row>
    <row r="43" spans="1:47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</row>
    <row r="44" spans="1:47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</row>
    <row r="45" spans="1:47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</row>
    <row r="46" spans="1:47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</row>
    <row r="47" spans="1:47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</row>
    <row r="48" spans="1:47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</row>
    <row r="49" spans="32:47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</row>
    <row r="50" spans="32:47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</row>
    <row r="51" spans="32:47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</row>
    <row r="52" spans="32:47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</row>
    <row r="53" spans="32:47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</row>
    <row r="54" spans="32:47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</row>
    <row r="55" spans="32:47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</row>
    <row r="56" spans="32:47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</row>
    <row r="57" spans="32:47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</row>
    <row r="58" spans="32:47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</row>
    <row r="59" spans="32:47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</row>
    <row r="60" spans="32:47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</row>
    <row r="61" spans="32:47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</row>
    <row r="62" spans="32:47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</row>
    <row r="63" spans="32:47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</row>
    <row r="64" spans="32:47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</row>
    <row r="65" spans="32:47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</row>
    <row r="66" spans="32:47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</row>
    <row r="67" spans="32:47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</row>
    <row r="68" spans="32:47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</row>
    <row r="69" spans="32:47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Z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28">
        <v>41699</v>
      </c>
      <c r="B6" s="29">
        <v>3266</v>
      </c>
      <c r="C6" s="30">
        <v>0</v>
      </c>
      <c r="D6" s="31">
        <v>0</v>
      </c>
      <c r="E6" s="30">
        <v>2880</v>
      </c>
      <c r="F6" s="30">
        <v>686889</v>
      </c>
      <c r="G6" s="31">
        <v>871.99658203125625</v>
      </c>
      <c r="H6" s="30">
        <v>26</v>
      </c>
      <c r="I6" s="30">
        <v>240397</v>
      </c>
      <c r="J6" s="31">
        <v>305.19023437499999</v>
      </c>
      <c r="K6" s="30">
        <v>14</v>
      </c>
      <c r="L6" s="30">
        <v>60921</v>
      </c>
      <c r="M6" s="31">
        <v>77.339843749999986</v>
      </c>
      <c r="N6" s="30"/>
      <c r="O6" s="30"/>
      <c r="P6" s="32"/>
      <c r="Q6" s="29">
        <v>4805</v>
      </c>
      <c r="R6" s="33">
        <f>C6+F6+I6+L6+O6</f>
        <v>988207</v>
      </c>
      <c r="S6" s="34">
        <f>D6+G6+J6+M6+P6</f>
        <v>1254.5266601562562</v>
      </c>
      <c r="T6" s="59">
        <f>F6/FEBRERO!F27</f>
        <v>0.88066982750441691</v>
      </c>
      <c r="U6" s="60">
        <f>(I6+L6+O6)/(FEBRERO!I27+FEBRERO!L27+FEBRERO!O27)</f>
        <v>1.5777794068364612</v>
      </c>
      <c r="AF6" s="89"/>
      <c r="AG6" s="62">
        <f>Q6</f>
        <v>4805</v>
      </c>
      <c r="AH6" s="66">
        <f>R6/1024</f>
        <v>965.0458984375</v>
      </c>
      <c r="AI6" s="67">
        <f>S6</f>
        <v>1254.5266601562562</v>
      </c>
      <c r="AJ6" s="62">
        <v>3980</v>
      </c>
      <c r="AK6" s="66">
        <v>2186.6435546875</v>
      </c>
      <c r="AL6" s="67">
        <v>2842.6097070312503</v>
      </c>
      <c r="AM6" s="108">
        <f>IF(   ((AG6/AJ6)-1)&gt;=0, ((AG6/AJ6)-1),  ((AJ6/AG6)-1))</f>
        <v>0.20728643216080411</v>
      </c>
      <c r="AN6" s="109">
        <f t="shared" ref="AN6:AO36" si="0">IF(   ((AH6/AK6)-1)&gt;=0, ((AH6/AK6)-1),  ((AK6/AH6)-1))</f>
        <v>1.2658440994649904</v>
      </c>
      <c r="AO6" s="110">
        <f t="shared" si="0"/>
        <v>1.2658822624600039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28">
        <f>A6+1</f>
        <v>41700</v>
      </c>
      <c r="B7" s="29">
        <v>2721</v>
      </c>
      <c r="C7" s="30">
        <v>0</v>
      </c>
      <c r="D7" s="31">
        <v>0</v>
      </c>
      <c r="E7" s="30">
        <v>2375</v>
      </c>
      <c r="F7" s="30">
        <v>607880</v>
      </c>
      <c r="G7" s="31">
        <v>771.72011718750093</v>
      </c>
      <c r="H7" s="30">
        <v>27</v>
      </c>
      <c r="I7" s="30">
        <v>248230</v>
      </c>
      <c r="J7" s="31">
        <v>315.13574218749994</v>
      </c>
      <c r="K7" s="30">
        <v>17</v>
      </c>
      <c r="L7" s="30">
        <v>59169</v>
      </c>
      <c r="M7" s="31">
        <v>75.116894531249983</v>
      </c>
      <c r="N7" s="30">
        <v>4</v>
      </c>
      <c r="O7" s="30">
        <v>803</v>
      </c>
      <c r="P7" s="32">
        <v>1.0194335937500001</v>
      </c>
      <c r="Q7" s="29">
        <v>3978</v>
      </c>
      <c r="R7" s="33">
        <f t="shared" ref="R7:S36" si="1">C7+F7+I7+L7+O7</f>
        <v>916082</v>
      </c>
      <c r="S7" s="34">
        <f t="shared" si="1"/>
        <v>1162.9921875000007</v>
      </c>
      <c r="T7" s="59">
        <f>F7/FEBRERO!F28</f>
        <v>0.87180127038488731</v>
      </c>
      <c r="U7" s="60">
        <f>(I7+L7+O7)/(FEBRERO!I28+FEBRERO!L28+FEBRERO!O28)</f>
        <v>1.2566184055483298</v>
      </c>
      <c r="AF7" s="89"/>
      <c r="AG7" s="62">
        <f t="shared" ref="AG7:AG36" si="2">Q7</f>
        <v>3978</v>
      </c>
      <c r="AH7" s="66">
        <f t="shared" ref="AH7:AH36" si="3">R7/1024</f>
        <v>894.611328125</v>
      </c>
      <c r="AI7" s="67">
        <f t="shared" ref="AI7:AI36" si="4">S7</f>
        <v>1162.9921875000007</v>
      </c>
      <c r="AJ7" s="62">
        <v>3361</v>
      </c>
      <c r="AK7" s="66">
        <v>2001.3876953125</v>
      </c>
      <c r="AL7" s="67">
        <v>2601.7943554687499</v>
      </c>
      <c r="AM7" s="108">
        <f t="shared" ref="AM7:AO37" si="5">IF(   ((AG7/AJ7)-1)&gt;=0, ((AG7/AJ7)-1),  ((AJ7/AG7)-1))</f>
        <v>0.18357631657244866</v>
      </c>
      <c r="AN7" s="109">
        <f t="shared" si="0"/>
        <v>1.2371589006224335</v>
      </c>
      <c r="AO7" s="110">
        <f t="shared" si="0"/>
        <v>1.237155488603614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41701</v>
      </c>
      <c r="B8" s="62">
        <v>3304</v>
      </c>
      <c r="C8" s="63">
        <v>0</v>
      </c>
      <c r="D8" s="64">
        <v>0</v>
      </c>
      <c r="E8" s="63">
        <v>3095</v>
      </c>
      <c r="F8" s="63">
        <v>734947</v>
      </c>
      <c r="G8" s="64">
        <v>932.41611328125657</v>
      </c>
      <c r="H8" s="63">
        <v>23</v>
      </c>
      <c r="I8" s="63">
        <v>187507</v>
      </c>
      <c r="J8" s="64">
        <v>238.04599609375001</v>
      </c>
      <c r="K8" s="63">
        <v>13</v>
      </c>
      <c r="L8" s="63">
        <v>68006</v>
      </c>
      <c r="M8" s="64">
        <v>86.335742187499989</v>
      </c>
      <c r="N8" s="63"/>
      <c r="O8" s="63"/>
      <c r="P8" s="65"/>
      <c r="Q8" s="62">
        <v>5026</v>
      </c>
      <c r="R8" s="66">
        <f t="shared" si="1"/>
        <v>990460</v>
      </c>
      <c r="S8" s="67">
        <f t="shared" si="1"/>
        <v>1256.7978515625066</v>
      </c>
      <c r="T8" s="68">
        <f>F8/FEBRERO!F29</f>
        <v>0.8950445057962878</v>
      </c>
      <c r="U8" s="69">
        <f>(I8+L8+O8)/(FEBRERO!I29+FEBRERO!L29+FEBRERO!O29)</f>
        <v>1.493110420270207</v>
      </c>
      <c r="AF8" s="89"/>
      <c r="AG8" s="62">
        <f t="shared" si="2"/>
        <v>5026</v>
      </c>
      <c r="AH8" s="66">
        <f t="shared" si="3"/>
        <v>967.24609375</v>
      </c>
      <c r="AI8" s="67">
        <f t="shared" si="4"/>
        <v>1256.7978515625066</v>
      </c>
      <c r="AJ8" s="62">
        <v>4147</v>
      </c>
      <c r="AK8" s="66">
        <v>2204.904296875</v>
      </c>
      <c r="AL8" s="67">
        <v>2866.1729687499997</v>
      </c>
      <c r="AM8" s="108">
        <f t="shared" si="5"/>
        <v>0.21196045333976365</v>
      </c>
      <c r="AN8" s="109">
        <f t="shared" si="0"/>
        <v>1.2795690891101104</v>
      </c>
      <c r="AO8" s="110">
        <f t="shared" si="0"/>
        <v>1.2805361778639632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41702</v>
      </c>
      <c r="B9" s="62">
        <v>3365</v>
      </c>
      <c r="C9" s="63">
        <v>0</v>
      </c>
      <c r="D9" s="64">
        <v>0</v>
      </c>
      <c r="E9" s="63">
        <v>3189</v>
      </c>
      <c r="F9" s="63">
        <v>814777</v>
      </c>
      <c r="G9" s="64">
        <v>1034.3594726562571</v>
      </c>
      <c r="H9" s="63">
        <v>27</v>
      </c>
      <c r="I9" s="63">
        <v>260331</v>
      </c>
      <c r="J9" s="64">
        <v>330.49833984374999</v>
      </c>
      <c r="K9" s="63">
        <v>10</v>
      </c>
      <c r="L9" s="63">
        <v>34077</v>
      </c>
      <c r="M9" s="64">
        <v>43.261816406249999</v>
      </c>
      <c r="N9" s="63"/>
      <c r="O9" s="63"/>
      <c r="P9" s="65"/>
      <c r="Q9" s="62">
        <v>5193</v>
      </c>
      <c r="R9" s="66">
        <f t="shared" si="1"/>
        <v>1109185</v>
      </c>
      <c r="S9" s="67">
        <f t="shared" si="1"/>
        <v>1408.1196289062573</v>
      </c>
      <c r="T9" s="68">
        <f>F9/FEBRERO!F30</f>
        <v>0.88786033567037093</v>
      </c>
      <c r="U9" s="69">
        <f>(I9+L9+O9)/(FEBRERO!I30+FEBRERO!L30+FEBRERO!O30)</f>
        <v>0.84983402130300489</v>
      </c>
      <c r="AF9" s="89"/>
      <c r="AG9" s="62">
        <f t="shared" si="2"/>
        <v>5193</v>
      </c>
      <c r="AH9" s="66">
        <f t="shared" si="3"/>
        <v>1083.1884765625</v>
      </c>
      <c r="AI9" s="67">
        <f t="shared" si="4"/>
        <v>1408.1196289062573</v>
      </c>
      <c r="AJ9" s="62">
        <v>4258</v>
      </c>
      <c r="AK9" s="66">
        <v>2403.125</v>
      </c>
      <c r="AL9" s="67">
        <v>3124.05513671875</v>
      </c>
      <c r="AM9" s="108">
        <f t="shared" si="5"/>
        <v>0.21958666040394559</v>
      </c>
      <c r="AN9" s="109">
        <f t="shared" si="0"/>
        <v>1.2185658839598443</v>
      </c>
      <c r="AO9" s="110">
        <f t="shared" si="0"/>
        <v>1.2186006590543221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61">
        <f t="shared" si="6"/>
        <v>41703</v>
      </c>
      <c r="B10" s="62">
        <v>3500</v>
      </c>
      <c r="C10" s="63">
        <v>0</v>
      </c>
      <c r="D10" s="64">
        <v>0</v>
      </c>
      <c r="E10" s="63">
        <v>3689</v>
      </c>
      <c r="F10" s="63">
        <v>874656</v>
      </c>
      <c r="G10" s="64">
        <v>1110.3586914062646</v>
      </c>
      <c r="H10" s="63">
        <v>24</v>
      </c>
      <c r="I10" s="63">
        <v>151688</v>
      </c>
      <c r="J10" s="64">
        <v>192.55107421875002</v>
      </c>
      <c r="K10" s="63">
        <v>11</v>
      </c>
      <c r="L10" s="63">
        <v>18283</v>
      </c>
      <c r="M10" s="64">
        <v>23.210839843749998</v>
      </c>
      <c r="N10" s="63"/>
      <c r="O10" s="63"/>
      <c r="P10" s="65"/>
      <c r="Q10" s="62">
        <v>5731</v>
      </c>
      <c r="R10" s="66">
        <f t="shared" si="1"/>
        <v>1044627</v>
      </c>
      <c r="S10" s="67">
        <f t="shared" si="1"/>
        <v>1326.1206054687646</v>
      </c>
      <c r="T10" s="68">
        <f>F10/FEBRERO!F31</f>
        <v>1.0353029185718801</v>
      </c>
      <c r="U10" s="69">
        <f>(I10+L10+O10)/(FEBRERO!I31+FEBRERO!L31+FEBRERO!O31)</f>
        <v>0.33874285030990292</v>
      </c>
      <c r="AF10" s="89"/>
      <c r="AG10" s="62">
        <f t="shared" si="2"/>
        <v>5731</v>
      </c>
      <c r="AH10" s="66">
        <f t="shared" si="3"/>
        <v>1020.1435546875</v>
      </c>
      <c r="AI10" s="67">
        <f t="shared" si="4"/>
        <v>1326.1206054687646</v>
      </c>
      <c r="AJ10" s="62">
        <v>4796</v>
      </c>
      <c r="AK10" s="66">
        <v>2556.794921875</v>
      </c>
      <c r="AL10" s="67">
        <v>3323.8252734375001</v>
      </c>
      <c r="AM10" s="108">
        <f t="shared" si="5"/>
        <v>0.19495412844036708</v>
      </c>
      <c r="AN10" s="109">
        <f t="shared" si="0"/>
        <v>1.5063089504674876</v>
      </c>
      <c r="AO10" s="110">
        <f t="shared" si="0"/>
        <v>1.5064275901682227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61">
        <f t="shared" si="6"/>
        <v>41704</v>
      </c>
      <c r="B11" s="62">
        <v>3646</v>
      </c>
      <c r="C11" s="63">
        <v>0</v>
      </c>
      <c r="D11" s="64">
        <v>0</v>
      </c>
      <c r="E11" s="63">
        <v>4300</v>
      </c>
      <c r="F11" s="63">
        <v>883285</v>
      </c>
      <c r="G11" s="64">
        <v>1121.3579101562739</v>
      </c>
      <c r="H11" s="63">
        <v>23</v>
      </c>
      <c r="I11" s="63">
        <v>131520</v>
      </c>
      <c r="J11" s="64">
        <v>166.96875000000003</v>
      </c>
      <c r="K11" s="63">
        <v>14</v>
      </c>
      <c r="L11" s="63">
        <v>77236</v>
      </c>
      <c r="M11" s="64">
        <v>98.053515624999989</v>
      </c>
      <c r="N11" s="63"/>
      <c r="O11" s="63"/>
      <c r="P11" s="65"/>
      <c r="Q11" s="62">
        <v>6403</v>
      </c>
      <c r="R11" s="66">
        <f t="shared" si="1"/>
        <v>1092041</v>
      </c>
      <c r="S11" s="67">
        <f t="shared" si="1"/>
        <v>1386.3801757812739</v>
      </c>
      <c r="T11" s="68">
        <f>F11/FEBRERO!F32</f>
        <v>1.008125172627105</v>
      </c>
      <c r="U11" s="69">
        <f>(I11+L11+O11)/(FEBRERO!I32+FEBRERO!L32+FEBRERO!O32)</f>
        <v>0.53988713773644437</v>
      </c>
      <c r="AF11" s="89"/>
      <c r="AG11" s="62">
        <f t="shared" si="2"/>
        <v>6403</v>
      </c>
      <c r="AH11" s="66">
        <f t="shared" si="3"/>
        <v>1066.4462890625</v>
      </c>
      <c r="AI11" s="67">
        <f t="shared" si="4"/>
        <v>1386.3801757812739</v>
      </c>
      <c r="AJ11" s="62">
        <v>5447</v>
      </c>
      <c r="AK11" s="66">
        <v>2638.220703125</v>
      </c>
      <c r="AL11" s="67">
        <v>3429.6861523437501</v>
      </c>
      <c r="AM11" s="108">
        <f t="shared" si="5"/>
        <v>0.17550945474573165</v>
      </c>
      <c r="AN11" s="109">
        <f t="shared" si="0"/>
        <v>1.4738430150516328</v>
      </c>
      <c r="AO11" s="110">
        <f t="shared" si="0"/>
        <v>1.4738424656216695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41705</v>
      </c>
      <c r="B12" s="62">
        <v>3664</v>
      </c>
      <c r="C12" s="63">
        <v>0</v>
      </c>
      <c r="D12" s="64">
        <v>0</v>
      </c>
      <c r="E12" s="63">
        <v>3722</v>
      </c>
      <c r="F12" s="63">
        <v>894841</v>
      </c>
      <c r="G12" s="64">
        <v>1136.0286132812662</v>
      </c>
      <c r="H12" s="63">
        <v>26</v>
      </c>
      <c r="I12" s="63">
        <v>227966</v>
      </c>
      <c r="J12" s="64">
        <v>289.40996093749999</v>
      </c>
      <c r="K12" s="63">
        <v>16</v>
      </c>
      <c r="L12" s="63">
        <v>117873</v>
      </c>
      <c r="M12" s="64">
        <v>149.64345703124999</v>
      </c>
      <c r="N12" s="63"/>
      <c r="O12" s="63"/>
      <c r="P12" s="65"/>
      <c r="Q12" s="62">
        <v>5868</v>
      </c>
      <c r="R12" s="66">
        <f t="shared" si="1"/>
        <v>1240680</v>
      </c>
      <c r="S12" s="67">
        <f t="shared" si="1"/>
        <v>1575.0820312500161</v>
      </c>
      <c r="T12" s="68">
        <f>F12/FEBRERO!F33</f>
        <v>1.1349153101279068</v>
      </c>
      <c r="U12" s="69">
        <f>(I12+L12+O12)/(FEBRERO!I33+FEBRERO!L33+FEBRERO!O33)</f>
        <v>2.0550791811510236</v>
      </c>
      <c r="AF12" s="89"/>
      <c r="AG12" s="62">
        <f t="shared" si="2"/>
        <v>5868</v>
      </c>
      <c r="AH12" s="66">
        <f t="shared" si="3"/>
        <v>1211.6015625</v>
      </c>
      <c r="AI12" s="67">
        <f t="shared" si="4"/>
        <v>1575.0820312500161</v>
      </c>
      <c r="AJ12" s="62">
        <v>4898</v>
      </c>
      <c r="AK12" s="66">
        <v>2733.455078125</v>
      </c>
      <c r="AL12" s="67">
        <v>3553.4916015625004</v>
      </c>
      <c r="AM12" s="108">
        <f t="shared" si="5"/>
        <v>0.19804001633319723</v>
      </c>
      <c r="AN12" s="109">
        <f t="shared" si="0"/>
        <v>1.2560676403262727</v>
      </c>
      <c r="AO12" s="110">
        <f t="shared" si="0"/>
        <v>1.2560676403262496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28">
        <f t="shared" si="6"/>
        <v>41706</v>
      </c>
      <c r="B13" s="29">
        <v>3175</v>
      </c>
      <c r="C13" s="30">
        <v>0</v>
      </c>
      <c r="D13" s="31">
        <v>0</v>
      </c>
      <c r="E13" s="30">
        <v>2920</v>
      </c>
      <c r="F13" s="30">
        <v>949961</v>
      </c>
      <c r="G13" s="31">
        <v>1206.0051757812587</v>
      </c>
      <c r="H13" s="30">
        <v>20</v>
      </c>
      <c r="I13" s="30">
        <v>172628</v>
      </c>
      <c r="J13" s="31">
        <v>219.15664062500002</v>
      </c>
      <c r="K13" s="30">
        <v>15</v>
      </c>
      <c r="L13" s="30">
        <v>65741</v>
      </c>
      <c r="M13" s="31">
        <v>83.460253906250003</v>
      </c>
      <c r="N13" s="30"/>
      <c r="O13" s="30"/>
      <c r="P13" s="32"/>
      <c r="Q13" s="29">
        <v>4834</v>
      </c>
      <c r="R13" s="33">
        <f t="shared" si="1"/>
        <v>1188330</v>
      </c>
      <c r="S13" s="34">
        <f t="shared" si="1"/>
        <v>1508.6220703125089</v>
      </c>
      <c r="T13" s="59">
        <f>F13/F6</f>
        <v>1.3829905559704698</v>
      </c>
      <c r="U13" s="60">
        <f>(I13+L13+O13)/(I6+L6+O6)</f>
        <v>0.79108782084044105</v>
      </c>
      <c r="AF13" s="89"/>
      <c r="AG13" s="62">
        <f t="shared" si="2"/>
        <v>4834</v>
      </c>
      <c r="AH13" s="66">
        <f t="shared" si="3"/>
        <v>1160.478515625</v>
      </c>
      <c r="AI13" s="67">
        <f t="shared" si="4"/>
        <v>1508.6220703125089</v>
      </c>
      <c r="AJ13" s="62">
        <v>3975</v>
      </c>
      <c r="AK13" s="66">
        <v>2800.236328125</v>
      </c>
      <c r="AL13" s="67">
        <v>3640.3072265625001</v>
      </c>
      <c r="AM13" s="108">
        <f t="shared" si="5"/>
        <v>0.21610062893081761</v>
      </c>
      <c r="AN13" s="109">
        <f t="shared" si="0"/>
        <v>1.4130014389942187</v>
      </c>
      <c r="AO13" s="110">
        <f t="shared" si="0"/>
        <v>1.4130014389942045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28">
        <f t="shared" si="6"/>
        <v>41707</v>
      </c>
      <c r="B14" s="29">
        <v>2608</v>
      </c>
      <c r="C14" s="30">
        <v>0</v>
      </c>
      <c r="D14" s="31">
        <v>0</v>
      </c>
      <c r="E14" s="30">
        <v>2443</v>
      </c>
      <c r="F14" s="30">
        <v>681858</v>
      </c>
      <c r="G14" s="31">
        <v>865.64003906250662</v>
      </c>
      <c r="H14" s="30">
        <v>13</v>
      </c>
      <c r="I14" s="30">
        <v>63399</v>
      </c>
      <c r="J14" s="31">
        <v>80.487011718750011</v>
      </c>
      <c r="K14" s="30">
        <v>9</v>
      </c>
      <c r="L14" s="30">
        <v>7115</v>
      </c>
      <c r="M14" s="31">
        <v>9.03271484375</v>
      </c>
      <c r="N14" s="30"/>
      <c r="O14" s="30"/>
      <c r="P14" s="32"/>
      <c r="Q14" s="29">
        <v>3986</v>
      </c>
      <c r="R14" s="33">
        <f t="shared" si="1"/>
        <v>752372</v>
      </c>
      <c r="S14" s="34">
        <f t="shared" si="1"/>
        <v>955.15976562500668</v>
      </c>
      <c r="T14" s="59">
        <f t="shared" ref="T14:T36" si="7">F14/F7</f>
        <v>1.1216983615187208</v>
      </c>
      <c r="U14" s="60">
        <f t="shared" ref="U14:U36" si="8">(I14+L14+O14)/(I7+L7+O7)</f>
        <v>0.2287915068688717</v>
      </c>
      <c r="AF14" s="89"/>
      <c r="AG14" s="62">
        <f t="shared" si="2"/>
        <v>3986</v>
      </c>
      <c r="AH14" s="66">
        <f t="shared" si="3"/>
        <v>734.73828125</v>
      </c>
      <c r="AI14" s="67">
        <f t="shared" si="4"/>
        <v>955.15976562500668</v>
      </c>
      <c r="AJ14" s="62">
        <v>2332</v>
      </c>
      <c r="AK14" s="66">
        <v>1382.90234375</v>
      </c>
      <c r="AL14" s="67">
        <v>1797.7730468750001</v>
      </c>
      <c r="AM14" s="108">
        <f t="shared" si="5"/>
        <v>0.70926243567753011</v>
      </c>
      <c r="AN14" s="109">
        <f t="shared" si="0"/>
        <v>0.88216999037710075</v>
      </c>
      <c r="AO14" s="110">
        <f t="shared" si="0"/>
        <v>0.88216999037708765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41708</v>
      </c>
      <c r="B15" s="62">
        <v>3246</v>
      </c>
      <c r="C15" s="63">
        <v>0</v>
      </c>
      <c r="D15" s="64">
        <v>0</v>
      </c>
      <c r="E15" s="63">
        <v>3345</v>
      </c>
      <c r="F15" s="63">
        <v>892951</v>
      </c>
      <c r="G15" s="64">
        <v>1133.6291992187541</v>
      </c>
      <c r="H15" s="63">
        <v>8</v>
      </c>
      <c r="I15" s="63">
        <v>46743</v>
      </c>
      <c r="J15" s="64">
        <v>59.341699218749994</v>
      </c>
      <c r="K15" s="63">
        <v>7</v>
      </c>
      <c r="L15" s="63">
        <v>42999</v>
      </c>
      <c r="M15" s="64">
        <v>54.588574218750004</v>
      </c>
      <c r="N15" s="63"/>
      <c r="O15" s="63"/>
      <c r="P15" s="65"/>
      <c r="Q15" s="62">
        <v>5276</v>
      </c>
      <c r="R15" s="66">
        <f t="shared" si="1"/>
        <v>982693</v>
      </c>
      <c r="S15" s="67">
        <f t="shared" si="1"/>
        <v>1247.559472656254</v>
      </c>
      <c r="T15" s="68">
        <f t="shared" si="7"/>
        <v>1.2149869310304009</v>
      </c>
      <c r="U15" s="69">
        <f t="shared" si="8"/>
        <v>0.35122283406323751</v>
      </c>
      <c r="AF15" s="89"/>
      <c r="AG15" s="62">
        <f t="shared" si="2"/>
        <v>5276</v>
      </c>
      <c r="AH15" s="66">
        <f t="shared" si="3"/>
        <v>959.6611328125</v>
      </c>
      <c r="AI15" s="67">
        <f t="shared" si="4"/>
        <v>1247.559472656254</v>
      </c>
      <c r="AJ15" s="62">
        <v>2738</v>
      </c>
      <c r="AK15" s="66">
        <v>1547.4228515625</v>
      </c>
      <c r="AL15" s="67">
        <v>2011.64970703125</v>
      </c>
      <c r="AM15" s="108">
        <f t="shared" si="5"/>
        <v>0.92695398100803517</v>
      </c>
      <c r="AN15" s="109">
        <f t="shared" si="0"/>
        <v>0.61246798338850494</v>
      </c>
      <c r="AO15" s="110">
        <f t="shared" si="0"/>
        <v>0.61246798338849961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41709</v>
      </c>
      <c r="B16" s="62">
        <v>3240</v>
      </c>
      <c r="C16" s="63">
        <v>0</v>
      </c>
      <c r="D16" s="64">
        <v>0</v>
      </c>
      <c r="E16" s="63">
        <v>3338</v>
      </c>
      <c r="F16" s="63">
        <v>884457</v>
      </c>
      <c r="G16" s="64">
        <v>1122.8458007812635</v>
      </c>
      <c r="H16" s="63">
        <v>8</v>
      </c>
      <c r="I16" s="63">
        <v>58264</v>
      </c>
      <c r="J16" s="64">
        <v>73.967968750000011</v>
      </c>
      <c r="K16" s="63">
        <v>11</v>
      </c>
      <c r="L16" s="63">
        <v>50275</v>
      </c>
      <c r="M16" s="64">
        <v>63.82568359375</v>
      </c>
      <c r="N16" s="63"/>
      <c r="O16" s="63"/>
      <c r="P16" s="65"/>
      <c r="Q16" s="62">
        <v>5250</v>
      </c>
      <c r="R16" s="66">
        <f t="shared" si="1"/>
        <v>992996</v>
      </c>
      <c r="S16" s="67">
        <f t="shared" si="1"/>
        <v>1260.6394531250135</v>
      </c>
      <c r="T16" s="68">
        <f t="shared" si="7"/>
        <v>1.0855203325572518</v>
      </c>
      <c r="U16" s="69">
        <f t="shared" si="8"/>
        <v>0.36866865030841556</v>
      </c>
      <c r="AF16" s="89"/>
      <c r="AG16" s="62">
        <f t="shared" si="2"/>
        <v>5250</v>
      </c>
      <c r="AH16" s="66">
        <f t="shared" si="3"/>
        <v>969.72265625</v>
      </c>
      <c r="AI16" s="67">
        <f t="shared" si="4"/>
        <v>1260.6394531250135</v>
      </c>
      <c r="AJ16" s="62">
        <v>4297</v>
      </c>
      <c r="AK16" s="66">
        <v>2293.7275390625</v>
      </c>
      <c r="AL16" s="67">
        <v>2981.8458007812496</v>
      </c>
      <c r="AM16" s="108">
        <f t="shared" si="5"/>
        <v>0.22178263905050044</v>
      </c>
      <c r="AN16" s="109">
        <f t="shared" si="0"/>
        <v>1.3653438684546564</v>
      </c>
      <c r="AO16" s="110">
        <f t="shared" si="0"/>
        <v>1.3653438684546311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61">
        <f t="shared" si="6"/>
        <v>41710</v>
      </c>
      <c r="B17" s="62">
        <v>201</v>
      </c>
      <c r="C17" s="63">
        <v>0</v>
      </c>
      <c r="D17" s="64">
        <v>0</v>
      </c>
      <c r="E17" s="63">
        <v>210</v>
      </c>
      <c r="F17" s="63">
        <v>19532</v>
      </c>
      <c r="G17" s="64">
        <v>24.796484374999981</v>
      </c>
      <c r="H17" s="63">
        <v>3</v>
      </c>
      <c r="I17" s="63">
        <v>283</v>
      </c>
      <c r="J17" s="64">
        <v>0.35927734374999998</v>
      </c>
      <c r="K17" s="63">
        <v>7</v>
      </c>
      <c r="L17" s="63">
        <v>2653</v>
      </c>
      <c r="M17" s="64">
        <v>3.3680664062500001</v>
      </c>
      <c r="N17" s="63"/>
      <c r="O17" s="63"/>
      <c r="P17" s="65"/>
      <c r="Q17" s="62">
        <v>410</v>
      </c>
      <c r="R17" s="66">
        <f t="shared" si="1"/>
        <v>22468</v>
      </c>
      <c r="S17" s="67">
        <f t="shared" si="1"/>
        <v>28.523828124999984</v>
      </c>
      <c r="T17" s="68">
        <f t="shared" si="7"/>
        <v>2.2331065012987962E-2</v>
      </c>
      <c r="U17" s="69">
        <f t="shared" si="8"/>
        <v>1.727353489712951E-2</v>
      </c>
      <c r="AF17" s="89"/>
      <c r="AG17" s="62">
        <f t="shared" si="2"/>
        <v>410</v>
      </c>
      <c r="AH17" s="66">
        <f t="shared" si="3"/>
        <v>21.94140625</v>
      </c>
      <c r="AI17" s="67">
        <f t="shared" si="4"/>
        <v>28.523828124999984</v>
      </c>
      <c r="AJ17" s="62">
        <v>4636</v>
      </c>
      <c r="AK17" s="66">
        <v>2696.1787109375</v>
      </c>
      <c r="AL17" s="67">
        <v>3505.0323242187496</v>
      </c>
      <c r="AM17" s="108">
        <f t="shared" si="5"/>
        <v>10.307317073170731</v>
      </c>
      <c r="AN17" s="109">
        <f t="shared" si="0"/>
        <v>121.8808527683817</v>
      </c>
      <c r="AO17" s="110">
        <f t="shared" si="0"/>
        <v>121.88085276838176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61">
        <f t="shared" si="6"/>
        <v>41711</v>
      </c>
      <c r="B18" s="62">
        <v>3537</v>
      </c>
      <c r="C18" s="63">
        <v>0</v>
      </c>
      <c r="D18" s="64">
        <v>0</v>
      </c>
      <c r="E18" s="63">
        <v>3525</v>
      </c>
      <c r="F18" s="63">
        <v>1020632</v>
      </c>
      <c r="G18" s="64">
        <v>1295.7242187500196</v>
      </c>
      <c r="H18" s="63">
        <v>20</v>
      </c>
      <c r="I18" s="63">
        <v>112439</v>
      </c>
      <c r="J18" s="64">
        <v>142.74482421875004</v>
      </c>
      <c r="K18" s="63">
        <v>14</v>
      </c>
      <c r="L18" s="63">
        <v>41911</v>
      </c>
      <c r="M18" s="64">
        <v>53.207324218750003</v>
      </c>
      <c r="N18" s="63">
        <v>1</v>
      </c>
      <c r="O18" s="63">
        <v>115</v>
      </c>
      <c r="P18" s="65">
        <v>0.14599609375</v>
      </c>
      <c r="Q18" s="62">
        <v>5615</v>
      </c>
      <c r="R18" s="66">
        <f t="shared" si="1"/>
        <v>1175097</v>
      </c>
      <c r="S18" s="67">
        <f t="shared" si="1"/>
        <v>1491.8223632812696</v>
      </c>
      <c r="T18" s="68">
        <f t="shared" si="7"/>
        <v>1.1554956780654035</v>
      </c>
      <c r="U18" s="69">
        <f t="shared" si="8"/>
        <v>0.73993082833547297</v>
      </c>
      <c r="AF18" s="89"/>
      <c r="AG18" s="62">
        <f t="shared" si="2"/>
        <v>5615</v>
      </c>
      <c r="AH18" s="66">
        <f t="shared" si="3"/>
        <v>1147.5556640625</v>
      </c>
      <c r="AI18" s="67">
        <f t="shared" si="4"/>
        <v>1491.8223632812696</v>
      </c>
      <c r="AJ18" s="62">
        <v>4659</v>
      </c>
      <c r="AK18" s="66">
        <v>2613.3984375</v>
      </c>
      <c r="AL18" s="67">
        <v>3397.41796875</v>
      </c>
      <c r="AM18" s="108">
        <f t="shared" si="5"/>
        <v>0.20519424769263783</v>
      </c>
      <c r="AN18" s="109">
        <f t="shared" si="0"/>
        <v>1.2773609327570403</v>
      </c>
      <c r="AO18" s="110">
        <f t="shared" si="0"/>
        <v>1.2773609327570106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41712</v>
      </c>
      <c r="B19" s="62">
        <v>3986</v>
      </c>
      <c r="C19" s="63">
        <v>0</v>
      </c>
      <c r="D19" s="64">
        <v>0</v>
      </c>
      <c r="E19" s="63">
        <v>4106</v>
      </c>
      <c r="F19" s="63">
        <v>1086844</v>
      </c>
      <c r="G19" s="64">
        <v>1379.6059570312723</v>
      </c>
      <c r="H19" s="63">
        <v>44</v>
      </c>
      <c r="I19" s="63">
        <v>222511</v>
      </c>
      <c r="J19" s="64">
        <v>276.25761718749999</v>
      </c>
      <c r="K19" s="63">
        <v>28</v>
      </c>
      <c r="L19" s="63">
        <v>87391</v>
      </c>
      <c r="M19" s="64">
        <v>110.94560546875</v>
      </c>
      <c r="N19" s="63">
        <v>11</v>
      </c>
      <c r="O19" s="63">
        <v>8128</v>
      </c>
      <c r="P19" s="65">
        <v>10.318749999999996</v>
      </c>
      <c r="Q19" s="62">
        <v>6420</v>
      </c>
      <c r="R19" s="66">
        <f t="shared" si="1"/>
        <v>1404874</v>
      </c>
      <c r="S19" s="67">
        <f t="shared" si="1"/>
        <v>1777.1279296875223</v>
      </c>
      <c r="T19" s="68">
        <f t="shared" si="7"/>
        <v>1.2145666101575587</v>
      </c>
      <c r="U19" s="69">
        <f t="shared" si="8"/>
        <v>0.91958975130046061</v>
      </c>
      <c r="AF19" s="89"/>
      <c r="AG19" s="62">
        <f t="shared" si="2"/>
        <v>6420</v>
      </c>
      <c r="AH19" s="66">
        <f t="shared" si="3"/>
        <v>1371.947265625</v>
      </c>
      <c r="AI19" s="67">
        <f t="shared" si="4"/>
        <v>1777.1279296875223</v>
      </c>
      <c r="AJ19" s="62">
        <v>5378</v>
      </c>
      <c r="AK19" s="66">
        <v>3002.34765625</v>
      </c>
      <c r="AL19" s="67">
        <v>3901.6910156250001</v>
      </c>
      <c r="AM19" s="108">
        <f t="shared" si="5"/>
        <v>0.19375232428412059</v>
      </c>
      <c r="AN19" s="109">
        <f t="shared" si="0"/>
        <v>1.1883841540237774</v>
      </c>
      <c r="AO19" s="110">
        <f t="shared" si="0"/>
        <v>1.1955037397397983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28">
        <f t="shared" si="6"/>
        <v>41713</v>
      </c>
      <c r="B20" s="29">
        <v>3649</v>
      </c>
      <c r="C20" s="30">
        <v>0</v>
      </c>
      <c r="D20" s="31">
        <v>0</v>
      </c>
      <c r="E20" s="30">
        <v>3392</v>
      </c>
      <c r="F20" s="30">
        <v>938345</v>
      </c>
      <c r="G20" s="31">
        <v>1190.9421875000135</v>
      </c>
      <c r="H20" s="30">
        <v>24</v>
      </c>
      <c r="I20" s="30">
        <v>228155</v>
      </c>
      <c r="J20" s="31">
        <v>289.64990234375</v>
      </c>
      <c r="K20" s="30">
        <v>19</v>
      </c>
      <c r="L20" s="30">
        <v>56706</v>
      </c>
      <c r="M20" s="31">
        <v>71.990039062499989</v>
      </c>
      <c r="N20" s="30"/>
      <c r="O20" s="30"/>
      <c r="P20" s="32"/>
      <c r="Q20" s="29">
        <v>5495</v>
      </c>
      <c r="R20" s="33">
        <f t="shared" si="1"/>
        <v>1223206</v>
      </c>
      <c r="S20" s="34">
        <f t="shared" si="1"/>
        <v>1552.5821289062635</v>
      </c>
      <c r="T20" s="59">
        <f t="shared" si="7"/>
        <v>0.98777212959268856</v>
      </c>
      <c r="U20" s="60">
        <f t="shared" si="8"/>
        <v>1.1950421405467992</v>
      </c>
      <c r="AF20" s="89"/>
      <c r="AG20" s="62">
        <f t="shared" si="2"/>
        <v>5495</v>
      </c>
      <c r="AH20" s="66">
        <f t="shared" si="3"/>
        <v>1194.537109375</v>
      </c>
      <c r="AI20" s="67">
        <f t="shared" si="4"/>
        <v>1552.5821289062635</v>
      </c>
      <c r="AJ20" s="62">
        <v>4640</v>
      </c>
      <c r="AK20" s="66">
        <v>2941.1826171875</v>
      </c>
      <c r="AL20" s="67">
        <v>3823.3373242187495</v>
      </c>
      <c r="AM20" s="108">
        <f t="shared" si="5"/>
        <v>0.18426724137931028</v>
      </c>
      <c r="AN20" s="109">
        <f t="shared" si="0"/>
        <v>1.4621944300469423</v>
      </c>
      <c r="AO20" s="110">
        <f t="shared" si="0"/>
        <v>1.4625668768402922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28">
        <f t="shared" si="6"/>
        <v>41714</v>
      </c>
      <c r="B21" s="29">
        <v>3391</v>
      </c>
      <c r="C21" s="30">
        <v>0</v>
      </c>
      <c r="D21" s="31">
        <v>0</v>
      </c>
      <c r="E21" s="30">
        <v>3069</v>
      </c>
      <c r="F21" s="30">
        <v>1027884</v>
      </c>
      <c r="G21" s="31">
        <v>1304.7607421875146</v>
      </c>
      <c r="H21" s="30">
        <v>26</v>
      </c>
      <c r="I21" s="30">
        <v>232808</v>
      </c>
      <c r="J21" s="31">
        <v>295.55703125000002</v>
      </c>
      <c r="K21" s="30">
        <v>20</v>
      </c>
      <c r="L21" s="30">
        <v>69575</v>
      </c>
      <c r="M21" s="31">
        <v>88.31494140625</v>
      </c>
      <c r="N21" s="30"/>
      <c r="O21" s="30"/>
      <c r="P21" s="32"/>
      <c r="Q21" s="29">
        <v>5066</v>
      </c>
      <c r="R21" s="33">
        <f t="shared" si="1"/>
        <v>1330267</v>
      </c>
      <c r="S21" s="34">
        <f t="shared" si="1"/>
        <v>1688.6327148437645</v>
      </c>
      <c r="T21" s="59">
        <f t="shared" si="7"/>
        <v>1.5074751634504544</v>
      </c>
      <c r="U21" s="60">
        <f t="shared" si="8"/>
        <v>4.2882689962276999</v>
      </c>
      <c r="AF21" s="89"/>
      <c r="AG21" s="62">
        <f t="shared" si="2"/>
        <v>5066</v>
      </c>
      <c r="AH21" s="66">
        <f t="shared" si="3"/>
        <v>1299.0888671875</v>
      </c>
      <c r="AI21" s="67">
        <f t="shared" si="4"/>
        <v>1688.6327148437645</v>
      </c>
      <c r="AJ21" s="62">
        <v>4234</v>
      </c>
      <c r="AK21" s="66">
        <v>3306.01953125</v>
      </c>
      <c r="AL21" s="67">
        <v>4297.6865039062504</v>
      </c>
      <c r="AM21" s="108">
        <f t="shared" si="5"/>
        <v>0.19650448748228633</v>
      </c>
      <c r="AN21" s="109">
        <f t="shared" si="0"/>
        <v>1.5448755776096075</v>
      </c>
      <c r="AO21" s="110">
        <f t="shared" si="0"/>
        <v>1.5450688394982803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41715</v>
      </c>
      <c r="B22" s="62">
        <v>4090</v>
      </c>
      <c r="C22" s="63">
        <v>0</v>
      </c>
      <c r="D22" s="64">
        <v>0</v>
      </c>
      <c r="E22" s="63">
        <v>3755</v>
      </c>
      <c r="F22" s="63">
        <v>1128140</v>
      </c>
      <c r="G22" s="64">
        <v>1431.9373046875235</v>
      </c>
      <c r="H22" s="63">
        <v>22</v>
      </c>
      <c r="I22" s="63">
        <v>204855</v>
      </c>
      <c r="J22" s="64">
        <v>259.82353515625005</v>
      </c>
      <c r="K22" s="63">
        <v>14</v>
      </c>
      <c r="L22" s="63">
        <v>76163</v>
      </c>
      <c r="M22" s="64">
        <v>96.655761718750014</v>
      </c>
      <c r="N22" s="63"/>
      <c r="O22" s="63"/>
      <c r="P22" s="65"/>
      <c r="Q22" s="62">
        <v>6213</v>
      </c>
      <c r="R22" s="66">
        <f t="shared" si="1"/>
        <v>1409158</v>
      </c>
      <c r="S22" s="67">
        <f t="shared" si="1"/>
        <v>1788.4166015625235</v>
      </c>
      <c r="T22" s="68">
        <f t="shared" si="7"/>
        <v>1.263383993074648</v>
      </c>
      <c r="U22" s="69">
        <f t="shared" si="8"/>
        <v>3.131398899066212</v>
      </c>
      <c r="AF22" s="89"/>
      <c r="AG22" s="62">
        <f t="shared" si="2"/>
        <v>6213</v>
      </c>
      <c r="AH22" s="66">
        <f t="shared" si="3"/>
        <v>1376.130859375</v>
      </c>
      <c r="AI22" s="67">
        <f t="shared" si="4"/>
        <v>1788.4166015625235</v>
      </c>
      <c r="AJ22" s="62">
        <v>5100</v>
      </c>
      <c r="AK22" s="66">
        <v>3770.2373046875</v>
      </c>
      <c r="AL22" s="67">
        <v>4900.8331835937497</v>
      </c>
      <c r="AM22" s="108">
        <f t="shared" si="5"/>
        <v>0.21823529411764708</v>
      </c>
      <c r="AN22" s="109">
        <f t="shared" si="0"/>
        <v>1.7397374886279606</v>
      </c>
      <c r="AO22" s="110">
        <f t="shared" si="0"/>
        <v>1.7403196656259707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41716</v>
      </c>
      <c r="B23" s="62">
        <v>3623</v>
      </c>
      <c r="C23" s="63">
        <v>0</v>
      </c>
      <c r="D23" s="64">
        <v>0</v>
      </c>
      <c r="E23" s="63">
        <v>3618</v>
      </c>
      <c r="F23" s="63">
        <v>1111817</v>
      </c>
      <c r="G23" s="64">
        <v>1398.8558593750165</v>
      </c>
      <c r="H23" s="63">
        <v>117</v>
      </c>
      <c r="I23" s="63">
        <v>477616</v>
      </c>
      <c r="J23" s="64">
        <v>589.51826171874995</v>
      </c>
      <c r="K23" s="63">
        <v>65</v>
      </c>
      <c r="L23" s="63">
        <v>95447</v>
      </c>
      <c r="M23" s="64">
        <v>121.17294921875001</v>
      </c>
      <c r="N23" s="63">
        <v>77</v>
      </c>
      <c r="O23" s="63">
        <v>76605</v>
      </c>
      <c r="P23" s="65">
        <v>97.10771484375006</v>
      </c>
      <c r="Q23" s="62">
        <v>5780</v>
      </c>
      <c r="R23" s="66">
        <f t="shared" si="1"/>
        <v>1761485</v>
      </c>
      <c r="S23" s="67">
        <f t="shared" si="1"/>
        <v>2206.6547851562668</v>
      </c>
      <c r="T23" s="68">
        <f t="shared" si="7"/>
        <v>1.2570616773907606</v>
      </c>
      <c r="U23" s="69">
        <f t="shared" si="8"/>
        <v>5.9855720063755884</v>
      </c>
      <c r="AF23" s="89"/>
      <c r="AG23" s="62">
        <f t="shared" si="2"/>
        <v>5780</v>
      </c>
      <c r="AH23" s="66">
        <f t="shared" si="3"/>
        <v>1720.2001953125</v>
      </c>
      <c r="AI23" s="67">
        <f t="shared" si="4"/>
        <v>2206.6547851562668</v>
      </c>
      <c r="AJ23" s="62">
        <v>4749</v>
      </c>
      <c r="AK23" s="66">
        <v>3634.8125</v>
      </c>
      <c r="AL23" s="67">
        <v>4716.6013476562503</v>
      </c>
      <c r="AM23" s="108">
        <f t="shared" si="5"/>
        <v>0.21709833649189303</v>
      </c>
      <c r="AN23" s="109">
        <f t="shared" si="0"/>
        <v>1.1130171417866177</v>
      </c>
      <c r="AO23" s="110">
        <f t="shared" si="0"/>
        <v>1.1374441436802445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61">
        <f t="shared" si="6"/>
        <v>41717</v>
      </c>
      <c r="B24" s="62">
        <v>3665</v>
      </c>
      <c r="C24" s="63">
        <v>0</v>
      </c>
      <c r="D24" s="64">
        <v>0</v>
      </c>
      <c r="E24" s="63">
        <v>3558</v>
      </c>
      <c r="F24" s="63">
        <v>1056952</v>
      </c>
      <c r="G24" s="64">
        <v>1341.7663085937656</v>
      </c>
      <c r="H24" s="63">
        <v>36</v>
      </c>
      <c r="I24" s="63">
        <v>227081</v>
      </c>
      <c r="J24" s="64">
        <v>287.86748046875005</v>
      </c>
      <c r="K24" s="63">
        <v>15</v>
      </c>
      <c r="L24" s="63">
        <v>80693</v>
      </c>
      <c r="M24" s="64">
        <v>102.44228515624999</v>
      </c>
      <c r="N24" s="63">
        <v>9</v>
      </c>
      <c r="O24" s="63">
        <v>5113</v>
      </c>
      <c r="P24" s="65">
        <v>6.4911132812499996</v>
      </c>
      <c r="Q24" s="62">
        <v>5738</v>
      </c>
      <c r="R24" s="66">
        <f t="shared" si="1"/>
        <v>1369839</v>
      </c>
      <c r="S24" s="67">
        <f t="shared" si="1"/>
        <v>1738.5671875000155</v>
      </c>
      <c r="T24" s="68">
        <f t="shared" si="7"/>
        <v>54.113864427605982</v>
      </c>
      <c r="U24" s="69">
        <f t="shared" si="8"/>
        <v>106.5691416893733</v>
      </c>
      <c r="AF24" s="89"/>
      <c r="AG24" s="62">
        <f t="shared" si="2"/>
        <v>5738</v>
      </c>
      <c r="AH24" s="66">
        <f t="shared" si="3"/>
        <v>1337.7333984375</v>
      </c>
      <c r="AI24" s="67">
        <f t="shared" si="4"/>
        <v>1738.5671875000155</v>
      </c>
      <c r="AJ24" s="62">
        <v>4672</v>
      </c>
      <c r="AK24" s="66">
        <v>3209.3623046875</v>
      </c>
      <c r="AL24" s="67">
        <v>4172.0105273437503</v>
      </c>
      <c r="AM24" s="108">
        <f t="shared" si="5"/>
        <v>0.22816780821917804</v>
      </c>
      <c r="AN24" s="109">
        <f t="shared" si="0"/>
        <v>1.3991045663030475</v>
      </c>
      <c r="AO24" s="110">
        <f t="shared" si="0"/>
        <v>1.3996832318818355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61">
        <f t="shared" si="6"/>
        <v>41718</v>
      </c>
      <c r="B25" s="62">
        <v>3730</v>
      </c>
      <c r="C25" s="63">
        <v>0</v>
      </c>
      <c r="D25" s="64">
        <v>0</v>
      </c>
      <c r="E25" s="63">
        <v>3707</v>
      </c>
      <c r="F25" s="63">
        <v>901263</v>
      </c>
      <c r="G25" s="64">
        <v>1141.7351562500105</v>
      </c>
      <c r="H25" s="63">
        <v>143</v>
      </c>
      <c r="I25" s="63">
        <v>805716</v>
      </c>
      <c r="J25" s="64">
        <v>917.01923828124939</v>
      </c>
      <c r="K25" s="63">
        <v>103</v>
      </c>
      <c r="L25" s="63">
        <v>113782</v>
      </c>
      <c r="M25" s="64">
        <v>144.44980468750001</v>
      </c>
      <c r="N25" s="63">
        <v>103</v>
      </c>
      <c r="O25" s="63">
        <v>126431</v>
      </c>
      <c r="P25" s="65">
        <v>160.50810546875005</v>
      </c>
      <c r="Q25" s="62">
        <v>5927</v>
      </c>
      <c r="R25" s="66">
        <f t="shared" si="1"/>
        <v>1947192</v>
      </c>
      <c r="S25" s="67">
        <f t="shared" si="1"/>
        <v>2363.7123046875104</v>
      </c>
      <c r="T25" s="68">
        <f t="shared" si="7"/>
        <v>0.88304403546038146</v>
      </c>
      <c r="U25" s="69">
        <f t="shared" si="8"/>
        <v>6.7713009419609618</v>
      </c>
      <c r="AF25" s="89"/>
      <c r="AG25" s="62">
        <f t="shared" si="2"/>
        <v>5927</v>
      </c>
      <c r="AH25" s="66">
        <f t="shared" si="3"/>
        <v>1901.5546875</v>
      </c>
      <c r="AI25" s="67">
        <f t="shared" si="4"/>
        <v>2363.7123046875104</v>
      </c>
      <c r="AJ25" s="62">
        <v>4901</v>
      </c>
      <c r="AK25" s="66">
        <v>3635.3642578125</v>
      </c>
      <c r="AL25" s="67">
        <v>4703.7709570312509</v>
      </c>
      <c r="AM25" s="108">
        <f t="shared" si="5"/>
        <v>0.20934503162619866</v>
      </c>
      <c r="AN25" s="109">
        <f t="shared" si="0"/>
        <v>0.91178527849333801</v>
      </c>
      <c r="AO25" s="110">
        <f t="shared" si="0"/>
        <v>0.98999300706060467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41719</v>
      </c>
      <c r="B26" s="62">
        <v>3960</v>
      </c>
      <c r="C26" s="63">
        <v>0</v>
      </c>
      <c r="D26" s="64">
        <v>0</v>
      </c>
      <c r="E26" s="63">
        <v>4003</v>
      </c>
      <c r="F26" s="63">
        <v>1070835</v>
      </c>
      <c r="G26" s="64">
        <v>1351.8540039062755</v>
      </c>
      <c r="H26" s="63">
        <v>58</v>
      </c>
      <c r="I26" s="63">
        <v>385177</v>
      </c>
      <c r="J26" s="64">
        <v>406.51914062500003</v>
      </c>
      <c r="K26" s="63">
        <v>27</v>
      </c>
      <c r="L26" s="63">
        <v>84278</v>
      </c>
      <c r="M26" s="64">
        <v>106.99355468749999</v>
      </c>
      <c r="N26" s="63">
        <v>15</v>
      </c>
      <c r="O26" s="63">
        <v>2092</v>
      </c>
      <c r="P26" s="65">
        <v>2.6558593749999999</v>
      </c>
      <c r="Q26" s="62">
        <v>6343</v>
      </c>
      <c r="R26" s="66">
        <f t="shared" si="1"/>
        <v>1542382</v>
      </c>
      <c r="S26" s="67">
        <f t="shared" si="1"/>
        <v>1868.0225585937756</v>
      </c>
      <c r="T26" s="68">
        <f t="shared" si="7"/>
        <v>0.9852701951706041</v>
      </c>
      <c r="U26" s="69">
        <f t="shared" si="8"/>
        <v>1.4827123227368488</v>
      </c>
      <c r="AF26" s="89"/>
      <c r="AG26" s="62">
        <f t="shared" si="2"/>
        <v>6343</v>
      </c>
      <c r="AH26" s="66">
        <f t="shared" si="3"/>
        <v>1506.232421875</v>
      </c>
      <c r="AI26" s="67">
        <f t="shared" si="4"/>
        <v>1868.0225585937756</v>
      </c>
      <c r="AJ26" s="62">
        <v>5217</v>
      </c>
      <c r="AK26" s="66">
        <v>3479.9912109375</v>
      </c>
      <c r="AL26" s="67">
        <v>4502.33646484375</v>
      </c>
      <c r="AM26" s="108">
        <f t="shared" si="5"/>
        <v>0.21583285413072639</v>
      </c>
      <c r="AN26" s="109">
        <f t="shared" si="0"/>
        <v>1.3103945715134122</v>
      </c>
      <c r="AO26" s="110">
        <f t="shared" si="0"/>
        <v>1.410215253627908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28">
        <f t="shared" si="6"/>
        <v>41720</v>
      </c>
      <c r="B27" s="29">
        <v>3317</v>
      </c>
      <c r="C27" s="30">
        <v>0</v>
      </c>
      <c r="D27" s="31">
        <v>0</v>
      </c>
      <c r="E27" s="30">
        <v>3018</v>
      </c>
      <c r="F27" s="30">
        <v>798435</v>
      </c>
      <c r="G27" s="31">
        <v>1006.2571289062553</v>
      </c>
      <c r="H27" s="30">
        <v>168</v>
      </c>
      <c r="I27" s="30">
        <v>1517394</v>
      </c>
      <c r="J27" s="31">
        <v>1829.3869140625002</v>
      </c>
      <c r="K27" s="30">
        <v>144</v>
      </c>
      <c r="L27" s="30">
        <v>123722</v>
      </c>
      <c r="M27" s="31">
        <v>157.06894531250006</v>
      </c>
      <c r="N27" s="30">
        <v>119</v>
      </c>
      <c r="O27" s="30">
        <v>265975</v>
      </c>
      <c r="P27" s="32">
        <v>320.11484374999986</v>
      </c>
      <c r="Q27" s="29">
        <v>4964</v>
      </c>
      <c r="R27" s="33">
        <f t="shared" si="1"/>
        <v>2705526</v>
      </c>
      <c r="S27" s="34">
        <f t="shared" si="1"/>
        <v>3312.8278320312556</v>
      </c>
      <c r="T27" s="59">
        <f t="shared" si="7"/>
        <v>0.85089705811828276</v>
      </c>
      <c r="U27" s="60">
        <f t="shared" si="8"/>
        <v>6.6948125577035817</v>
      </c>
      <c r="AF27" s="89"/>
      <c r="AG27" s="62">
        <f t="shared" si="2"/>
        <v>4964</v>
      </c>
      <c r="AH27" s="66">
        <f t="shared" si="3"/>
        <v>2642.115234375</v>
      </c>
      <c r="AI27" s="67">
        <f t="shared" si="4"/>
        <v>3312.8278320312556</v>
      </c>
      <c r="AJ27" s="62">
        <v>4119</v>
      </c>
      <c r="AK27" s="66">
        <v>4457.78125</v>
      </c>
      <c r="AL27" s="67">
        <v>5770.4382226562502</v>
      </c>
      <c r="AM27" s="108">
        <f t="shared" si="5"/>
        <v>0.20514688031075501</v>
      </c>
      <c r="AN27" s="109">
        <f t="shared" si="0"/>
        <v>0.68720167538585852</v>
      </c>
      <c r="AO27" s="110">
        <f t="shared" si="0"/>
        <v>0.74184669872147091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28">
        <f t="shared" si="6"/>
        <v>41721</v>
      </c>
      <c r="B28" s="29">
        <v>2882</v>
      </c>
      <c r="C28" s="30">
        <v>0</v>
      </c>
      <c r="D28" s="31">
        <v>0</v>
      </c>
      <c r="E28" s="30">
        <v>2632</v>
      </c>
      <c r="F28" s="30">
        <v>710789</v>
      </c>
      <c r="G28" s="31">
        <v>902.0984375000055</v>
      </c>
      <c r="H28" s="30">
        <v>132</v>
      </c>
      <c r="I28" s="30">
        <v>1235446</v>
      </c>
      <c r="J28" s="31">
        <v>1568.2760742187502</v>
      </c>
      <c r="K28" s="30">
        <v>97</v>
      </c>
      <c r="L28" s="30">
        <v>145536</v>
      </c>
      <c r="M28" s="31">
        <v>184.74599609375002</v>
      </c>
      <c r="N28" s="30">
        <v>75</v>
      </c>
      <c r="O28" s="30">
        <v>306678</v>
      </c>
      <c r="P28" s="32">
        <v>389.33730468750002</v>
      </c>
      <c r="Q28" s="29">
        <v>4377</v>
      </c>
      <c r="R28" s="33">
        <f t="shared" si="1"/>
        <v>2398449</v>
      </c>
      <c r="S28" s="34">
        <f t="shared" si="1"/>
        <v>3044.4578125000053</v>
      </c>
      <c r="T28" s="59">
        <f t="shared" si="7"/>
        <v>0.69150701830167605</v>
      </c>
      <c r="U28" s="60">
        <f t="shared" si="8"/>
        <v>5.5812000013228253</v>
      </c>
      <c r="AF28" s="89"/>
      <c r="AG28" s="62">
        <f t="shared" si="2"/>
        <v>4377</v>
      </c>
      <c r="AH28" s="66">
        <f t="shared" si="3"/>
        <v>2342.2353515625</v>
      </c>
      <c r="AI28" s="67">
        <f t="shared" si="4"/>
        <v>3044.4578125000053</v>
      </c>
      <c r="AJ28" s="62">
        <v>3611</v>
      </c>
      <c r="AK28" s="66">
        <v>3445.5771484375</v>
      </c>
      <c r="AL28" s="67">
        <v>4479.03853515625</v>
      </c>
      <c r="AM28" s="108">
        <f t="shared" si="5"/>
        <v>0.21212960398781511</v>
      </c>
      <c r="AN28" s="109">
        <f t="shared" si="0"/>
        <v>0.47106359151268173</v>
      </c>
      <c r="AO28" s="110">
        <f t="shared" si="0"/>
        <v>0.47121057705779656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41722</v>
      </c>
      <c r="B29" s="62">
        <v>3518</v>
      </c>
      <c r="C29" s="63">
        <v>0</v>
      </c>
      <c r="D29" s="64">
        <v>0</v>
      </c>
      <c r="E29" s="63">
        <v>3584</v>
      </c>
      <c r="F29" s="63">
        <v>969277</v>
      </c>
      <c r="G29" s="64">
        <v>1229.9383789062667</v>
      </c>
      <c r="H29" s="63">
        <v>50</v>
      </c>
      <c r="I29" s="63">
        <v>320480</v>
      </c>
      <c r="J29" s="64">
        <v>406.73369140625005</v>
      </c>
      <c r="K29" s="63">
        <v>34</v>
      </c>
      <c r="L29" s="63">
        <v>66062</v>
      </c>
      <c r="M29" s="64">
        <v>83.86777343750002</v>
      </c>
      <c r="N29" s="63">
        <v>12</v>
      </c>
      <c r="O29" s="63">
        <v>15734</v>
      </c>
      <c r="P29" s="65">
        <v>19.974804687500001</v>
      </c>
      <c r="Q29" s="62">
        <v>5712</v>
      </c>
      <c r="R29" s="66">
        <f t="shared" si="1"/>
        <v>1371553</v>
      </c>
      <c r="S29" s="67">
        <f t="shared" si="1"/>
        <v>1740.5146484375168</v>
      </c>
      <c r="T29" s="68">
        <f t="shared" si="7"/>
        <v>0.85918148456751819</v>
      </c>
      <c r="U29" s="69">
        <f t="shared" si="8"/>
        <v>1.4314954913920104</v>
      </c>
      <c r="AF29" s="89"/>
      <c r="AG29" s="62">
        <f t="shared" si="2"/>
        <v>5712</v>
      </c>
      <c r="AH29" s="66">
        <f t="shared" si="3"/>
        <v>1339.4072265625</v>
      </c>
      <c r="AI29" s="67">
        <f t="shared" si="4"/>
        <v>1740.5146484375168</v>
      </c>
      <c r="AJ29" s="62">
        <v>4713</v>
      </c>
      <c r="AK29" s="66">
        <v>2823.6357421875</v>
      </c>
      <c r="AL29" s="67">
        <v>3670.41162109375</v>
      </c>
      <c r="AM29" s="108">
        <f t="shared" si="5"/>
        <v>0.21196690006365371</v>
      </c>
      <c r="AN29" s="109">
        <f t="shared" si="0"/>
        <v>1.108123419218944</v>
      </c>
      <c r="AO29" s="110">
        <f t="shared" si="0"/>
        <v>1.108808233466307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41723</v>
      </c>
      <c r="B30" s="62">
        <v>3658</v>
      </c>
      <c r="C30" s="63">
        <v>0</v>
      </c>
      <c r="D30" s="64">
        <v>0</v>
      </c>
      <c r="E30" s="63">
        <v>3537</v>
      </c>
      <c r="F30" s="63">
        <v>1114329</v>
      </c>
      <c r="G30" s="64">
        <v>1407.1624023437653</v>
      </c>
      <c r="H30" s="63">
        <v>44</v>
      </c>
      <c r="I30" s="63">
        <v>541786</v>
      </c>
      <c r="J30" s="64">
        <v>442.79726562499997</v>
      </c>
      <c r="K30" s="63">
        <v>28</v>
      </c>
      <c r="L30" s="63">
        <v>65428</v>
      </c>
      <c r="M30" s="64">
        <v>83.062890624999994</v>
      </c>
      <c r="N30" s="63">
        <v>10</v>
      </c>
      <c r="O30" s="63">
        <v>1503</v>
      </c>
      <c r="P30" s="65">
        <v>1.9081054687500003</v>
      </c>
      <c r="Q30" s="62">
        <v>5737</v>
      </c>
      <c r="R30" s="66">
        <f t="shared" si="1"/>
        <v>1723046</v>
      </c>
      <c r="S30" s="67">
        <f t="shared" si="1"/>
        <v>1934.930664062515</v>
      </c>
      <c r="T30" s="68">
        <f t="shared" si="7"/>
        <v>1.0022593646256532</v>
      </c>
      <c r="U30" s="69">
        <f t="shared" si="8"/>
        <v>0.93696626584655551</v>
      </c>
      <c r="AF30" s="89"/>
      <c r="AG30" s="62">
        <f t="shared" si="2"/>
        <v>5737</v>
      </c>
      <c r="AH30" s="66">
        <f t="shared" si="3"/>
        <v>1682.662109375</v>
      </c>
      <c r="AI30" s="67">
        <f t="shared" si="4"/>
        <v>1934.930664062515</v>
      </c>
      <c r="AJ30" s="62">
        <v>4674</v>
      </c>
      <c r="AK30" s="66">
        <v>3395.16796875</v>
      </c>
      <c r="AL30" s="67">
        <v>4365.4647460937495</v>
      </c>
      <c r="AM30" s="108">
        <f t="shared" si="5"/>
        <v>0.22742832691484804</v>
      </c>
      <c r="AN30" s="109">
        <f t="shared" si="0"/>
        <v>1.017736032584156</v>
      </c>
      <c r="AO30" s="110">
        <f t="shared" si="0"/>
        <v>1.256134975362976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61">
        <f t="shared" si="6"/>
        <v>41724</v>
      </c>
      <c r="B31" s="62">
        <v>3803</v>
      </c>
      <c r="C31" s="63">
        <v>0</v>
      </c>
      <c r="D31" s="64">
        <v>0</v>
      </c>
      <c r="E31" s="63">
        <v>3673</v>
      </c>
      <c r="F31" s="63">
        <v>1088100</v>
      </c>
      <c r="G31" s="64">
        <v>1380.3359375000175</v>
      </c>
      <c r="H31" s="63">
        <v>44</v>
      </c>
      <c r="I31" s="63">
        <v>272620</v>
      </c>
      <c r="J31" s="64">
        <v>332.66542968749997</v>
      </c>
      <c r="K31" s="63">
        <v>30</v>
      </c>
      <c r="L31" s="63">
        <v>85714</v>
      </c>
      <c r="M31" s="64">
        <v>108.81660156249998</v>
      </c>
      <c r="N31" s="63">
        <v>18</v>
      </c>
      <c r="O31" s="63">
        <v>4108</v>
      </c>
      <c r="P31" s="65">
        <v>5.2152343749999996</v>
      </c>
      <c r="Q31" s="62">
        <v>5956</v>
      </c>
      <c r="R31" s="66">
        <f t="shared" si="1"/>
        <v>1450542</v>
      </c>
      <c r="S31" s="67">
        <f t="shared" si="1"/>
        <v>1827.0332031250173</v>
      </c>
      <c r="T31" s="68">
        <f t="shared" si="7"/>
        <v>1.0294696447899243</v>
      </c>
      <c r="U31" s="69">
        <f t="shared" si="8"/>
        <v>1.1583798623784305</v>
      </c>
      <c r="AF31" s="89"/>
      <c r="AG31" s="62">
        <f t="shared" si="2"/>
        <v>5956</v>
      </c>
      <c r="AH31" s="66">
        <f t="shared" si="3"/>
        <v>1416.544921875</v>
      </c>
      <c r="AI31" s="67">
        <f t="shared" si="4"/>
        <v>1827.0332031250173</v>
      </c>
      <c r="AJ31" s="62">
        <v>4853</v>
      </c>
      <c r="AK31" s="66">
        <v>3128.5712890625</v>
      </c>
      <c r="AL31" s="67">
        <v>4064.0988476562502</v>
      </c>
      <c r="AM31" s="108">
        <f t="shared" si="5"/>
        <v>0.2272820935503812</v>
      </c>
      <c r="AN31" s="109">
        <f t="shared" si="0"/>
        <v>1.2085930638340705</v>
      </c>
      <c r="AO31" s="110">
        <f t="shared" si="0"/>
        <v>1.2244252817654777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61">
        <f t="shared" si="6"/>
        <v>41725</v>
      </c>
      <c r="B32" s="62">
        <v>3808</v>
      </c>
      <c r="C32" s="63">
        <v>0</v>
      </c>
      <c r="D32" s="64">
        <v>0</v>
      </c>
      <c r="E32" s="63">
        <v>3752</v>
      </c>
      <c r="F32" s="63">
        <v>998014</v>
      </c>
      <c r="G32" s="64">
        <v>1266.6938476562661</v>
      </c>
      <c r="H32" s="63">
        <v>48</v>
      </c>
      <c r="I32" s="63">
        <v>243427</v>
      </c>
      <c r="J32" s="64">
        <v>309.03818359374998</v>
      </c>
      <c r="K32" s="63">
        <v>43</v>
      </c>
      <c r="L32" s="63">
        <v>123385</v>
      </c>
      <c r="M32" s="64">
        <v>155.85527343749993</v>
      </c>
      <c r="N32" s="63">
        <v>24</v>
      </c>
      <c r="O32" s="63">
        <v>4806</v>
      </c>
      <c r="P32" s="65">
        <v>6.1013671875000002</v>
      </c>
      <c r="Q32" s="62">
        <v>5999</v>
      </c>
      <c r="R32" s="66">
        <f t="shared" si="1"/>
        <v>1369632</v>
      </c>
      <c r="S32" s="67">
        <f t="shared" si="1"/>
        <v>1737.6886718750159</v>
      </c>
      <c r="T32" s="68">
        <f t="shared" si="7"/>
        <v>1.1073504626285557</v>
      </c>
      <c r="U32" s="69">
        <f t="shared" si="8"/>
        <v>0.35529945149240533</v>
      </c>
      <c r="AF32" s="89"/>
      <c r="AG32" s="62">
        <f t="shared" si="2"/>
        <v>5999</v>
      </c>
      <c r="AH32" s="66">
        <f t="shared" si="3"/>
        <v>1337.53125</v>
      </c>
      <c r="AI32" s="67">
        <f t="shared" si="4"/>
        <v>1737.6886718750159</v>
      </c>
      <c r="AJ32" s="62">
        <v>4965</v>
      </c>
      <c r="AK32" s="66">
        <v>3037.8505859375</v>
      </c>
      <c r="AL32" s="67">
        <v>3948.9043750000005</v>
      </c>
      <c r="AM32" s="108">
        <f t="shared" si="5"/>
        <v>0.20825780463242705</v>
      </c>
      <c r="AN32" s="109">
        <f t="shared" si="0"/>
        <v>1.2712370914230977</v>
      </c>
      <c r="AO32" s="110">
        <f t="shared" si="0"/>
        <v>1.2725039524709678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41726</v>
      </c>
      <c r="B33" s="62">
        <v>4064</v>
      </c>
      <c r="C33" s="63">
        <v>0</v>
      </c>
      <c r="D33" s="64">
        <v>0</v>
      </c>
      <c r="E33" s="63">
        <v>3899</v>
      </c>
      <c r="F33" s="63">
        <v>1037453</v>
      </c>
      <c r="G33" s="64">
        <v>1316.6156250000197</v>
      </c>
      <c r="H33" s="63">
        <v>30</v>
      </c>
      <c r="I33" s="63">
        <v>171811</v>
      </c>
      <c r="J33" s="64">
        <v>218.11943359375002</v>
      </c>
      <c r="K33" s="63">
        <v>28</v>
      </c>
      <c r="L33" s="63">
        <v>85343</v>
      </c>
      <c r="M33" s="64">
        <v>108.341796875</v>
      </c>
      <c r="N33" s="63">
        <v>5</v>
      </c>
      <c r="O33" s="63">
        <v>554</v>
      </c>
      <c r="P33" s="65">
        <v>0.70332031250000004</v>
      </c>
      <c r="Q33" s="62">
        <v>6277</v>
      </c>
      <c r="R33" s="66">
        <f t="shared" si="1"/>
        <v>1295161</v>
      </c>
      <c r="S33" s="67">
        <f t="shared" si="1"/>
        <v>1643.7801757812697</v>
      </c>
      <c r="T33" s="68">
        <f t="shared" si="7"/>
        <v>0.96882619637946088</v>
      </c>
      <c r="U33" s="69">
        <f t="shared" si="8"/>
        <v>0.54651604187917646</v>
      </c>
      <c r="AF33" s="89"/>
      <c r="AG33" s="62">
        <f t="shared" si="2"/>
        <v>6277</v>
      </c>
      <c r="AH33" s="66">
        <f t="shared" si="3"/>
        <v>1264.8056640625</v>
      </c>
      <c r="AI33" s="67">
        <f t="shared" si="4"/>
        <v>1643.7801757812697</v>
      </c>
      <c r="AJ33" s="62">
        <v>5112</v>
      </c>
      <c r="AK33" s="66">
        <v>3313.5595703125</v>
      </c>
      <c r="AL33" s="67">
        <v>4307.3527148437497</v>
      </c>
      <c r="AM33" s="108">
        <f t="shared" si="5"/>
        <v>0.22789514866979665</v>
      </c>
      <c r="AN33" s="109">
        <f t="shared" si="0"/>
        <v>1.6198171501458121</v>
      </c>
      <c r="AO33" s="110">
        <f t="shared" si="0"/>
        <v>1.6203946113393872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28">
        <f t="shared" si="6"/>
        <v>41727</v>
      </c>
      <c r="B34" s="29">
        <v>3399</v>
      </c>
      <c r="C34" s="30">
        <v>0</v>
      </c>
      <c r="D34" s="31">
        <v>0</v>
      </c>
      <c r="E34" s="30">
        <v>3067</v>
      </c>
      <c r="F34" s="30">
        <v>780706</v>
      </c>
      <c r="G34" s="31">
        <v>990.85771484375778</v>
      </c>
      <c r="H34" s="30">
        <v>31</v>
      </c>
      <c r="I34" s="30">
        <v>132544</v>
      </c>
      <c r="J34" s="31">
        <v>168.23066406249998</v>
      </c>
      <c r="K34" s="30">
        <v>23</v>
      </c>
      <c r="L34" s="30">
        <v>51055</v>
      </c>
      <c r="M34" s="31">
        <v>63.715234374999994</v>
      </c>
      <c r="N34" s="30">
        <v>2</v>
      </c>
      <c r="O34" s="30">
        <v>276</v>
      </c>
      <c r="P34" s="32">
        <v>0.35039062500000001</v>
      </c>
      <c r="Q34" s="29">
        <v>5108</v>
      </c>
      <c r="R34" s="33">
        <f t="shared" si="1"/>
        <v>964581</v>
      </c>
      <c r="S34" s="34">
        <f t="shared" si="1"/>
        <v>1223.1540039062577</v>
      </c>
      <c r="T34" s="59">
        <f t="shared" si="7"/>
        <v>0.97779531207925507</v>
      </c>
      <c r="U34" s="60">
        <f t="shared" si="8"/>
        <v>9.6416479339475669E-2</v>
      </c>
      <c r="AF34" s="89"/>
      <c r="AG34" s="62">
        <f t="shared" si="2"/>
        <v>5108</v>
      </c>
      <c r="AH34" s="66">
        <f t="shared" si="3"/>
        <v>941.9736328125</v>
      </c>
      <c r="AI34" s="67">
        <f t="shared" si="4"/>
        <v>1223.1540039062577</v>
      </c>
      <c r="AJ34" s="62">
        <v>4243</v>
      </c>
      <c r="AK34" s="66">
        <v>2557.8720703125</v>
      </c>
      <c r="AL34" s="67">
        <v>3324.8860937499999</v>
      </c>
      <c r="AM34" s="108">
        <f t="shared" si="5"/>
        <v>0.20386518972425161</v>
      </c>
      <c r="AN34" s="109">
        <f t="shared" si="0"/>
        <v>1.715439138859256</v>
      </c>
      <c r="AO34" s="110">
        <f t="shared" si="0"/>
        <v>1.7182890160451278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28">
        <f t="shared" si="6"/>
        <v>41728</v>
      </c>
      <c r="B35" s="29">
        <v>608</v>
      </c>
      <c r="C35" s="30">
        <v>0</v>
      </c>
      <c r="D35" s="31">
        <v>0</v>
      </c>
      <c r="E35" s="30">
        <v>528</v>
      </c>
      <c r="F35" s="30">
        <v>274842</v>
      </c>
      <c r="G35" s="31">
        <v>348.90781249999941</v>
      </c>
      <c r="H35" s="30">
        <v>21</v>
      </c>
      <c r="I35" s="30">
        <v>46529</v>
      </c>
      <c r="J35" s="31">
        <v>59.070019531250011</v>
      </c>
      <c r="K35" s="30">
        <v>19</v>
      </c>
      <c r="L35" s="30">
        <v>82540</v>
      </c>
      <c r="M35" s="31">
        <v>104.787109375</v>
      </c>
      <c r="N35" s="30">
        <v>3</v>
      </c>
      <c r="O35" s="30">
        <v>164</v>
      </c>
      <c r="P35" s="32">
        <v>0.20820312499999999</v>
      </c>
      <c r="Q35" s="29">
        <v>889</v>
      </c>
      <c r="R35" s="33">
        <f t="shared" si="1"/>
        <v>404075</v>
      </c>
      <c r="S35" s="34">
        <f t="shared" si="1"/>
        <v>512.97314453124932</v>
      </c>
      <c r="T35" s="59">
        <f t="shared" si="7"/>
        <v>0.38667171270236317</v>
      </c>
      <c r="U35" s="60">
        <f t="shared" si="8"/>
        <v>7.6575258049607145E-2</v>
      </c>
      <c r="AF35" s="89"/>
      <c r="AG35" s="62">
        <f t="shared" si="2"/>
        <v>889</v>
      </c>
      <c r="AH35" s="66">
        <f t="shared" si="3"/>
        <v>394.6044921875</v>
      </c>
      <c r="AI35" s="67">
        <f t="shared" si="4"/>
        <v>512.97314453124932</v>
      </c>
      <c r="AJ35" s="62">
        <v>3434</v>
      </c>
      <c r="AK35" s="66">
        <v>2277.7900390625</v>
      </c>
      <c r="AL35" s="67">
        <v>2960.9658203125005</v>
      </c>
      <c r="AM35" s="108">
        <f t="shared" si="5"/>
        <v>2.8627671541057369</v>
      </c>
      <c r="AN35" s="109">
        <f t="shared" si="0"/>
        <v>4.7723368186599027</v>
      </c>
      <c r="AO35" s="110">
        <f t="shared" si="0"/>
        <v>4.7721653694331447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41729</v>
      </c>
      <c r="B36" s="71">
        <v>3438</v>
      </c>
      <c r="C36" s="72">
        <v>0</v>
      </c>
      <c r="D36" s="73">
        <v>0</v>
      </c>
      <c r="E36" s="72">
        <v>3407</v>
      </c>
      <c r="F36" s="72">
        <v>843447</v>
      </c>
      <c r="G36" s="73">
        <v>1070.6452148437593</v>
      </c>
      <c r="H36" s="72">
        <v>27</v>
      </c>
      <c r="I36" s="72">
        <v>198012</v>
      </c>
      <c r="J36" s="73">
        <v>251.38242187500006</v>
      </c>
      <c r="K36" s="72">
        <v>14</v>
      </c>
      <c r="L36" s="72">
        <v>29804</v>
      </c>
      <c r="M36" s="73">
        <v>37.837109374999997</v>
      </c>
      <c r="N36" s="72">
        <v>1</v>
      </c>
      <c r="O36" s="72">
        <v>14</v>
      </c>
      <c r="P36" s="74">
        <v>1.7773437499999999E-2</v>
      </c>
      <c r="Q36" s="71">
        <v>5457</v>
      </c>
      <c r="R36" s="75">
        <f t="shared" si="1"/>
        <v>1071277</v>
      </c>
      <c r="S36" s="76">
        <f t="shared" si="1"/>
        <v>1359.8825195312593</v>
      </c>
      <c r="T36" s="77">
        <f t="shared" si="7"/>
        <v>0.87018158895754261</v>
      </c>
      <c r="U36" s="78">
        <f t="shared" si="8"/>
        <v>0.5663524545337032</v>
      </c>
      <c r="AF36" s="89"/>
      <c r="AG36" s="71">
        <f t="shared" si="2"/>
        <v>5457</v>
      </c>
      <c r="AH36" s="75">
        <f t="shared" si="3"/>
        <v>1046.1689453125</v>
      </c>
      <c r="AI36" s="76">
        <f t="shared" si="4"/>
        <v>1359.8825195312593</v>
      </c>
      <c r="AJ36" s="71">
        <v>4502</v>
      </c>
      <c r="AK36" s="75">
        <v>2582.896484375</v>
      </c>
      <c r="AL36" s="76">
        <v>3357.6684374999995</v>
      </c>
      <c r="AM36" s="111">
        <f t="shared" si="5"/>
        <v>0.21212794313638383</v>
      </c>
      <c r="AN36" s="112">
        <f t="shared" si="0"/>
        <v>1.4689095350688945</v>
      </c>
      <c r="AO36" s="113">
        <f t="shared" si="0"/>
        <v>1.4690871375104972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35516</v>
      </c>
      <c r="C37" s="38">
        <f>SUM(C6:C36)</f>
        <v>0</v>
      </c>
      <c r="D37" s="38">
        <f t="shared" ref="D37" si="9">SUM(D6:D36)</f>
        <v>0</v>
      </c>
      <c r="E37" s="38">
        <v>36919</v>
      </c>
      <c r="F37" s="38">
        <f>SUM(F6:F36)</f>
        <v>26884138</v>
      </c>
      <c r="G37" s="39">
        <f t="shared" ref="G37" si="10">SUM(G6:G36)</f>
        <v>34087.848437500383</v>
      </c>
      <c r="H37" s="40">
        <v>586</v>
      </c>
      <c r="I37" s="38">
        <f>SUM(I6:I36)</f>
        <v>9365363</v>
      </c>
      <c r="J37" s="39">
        <f t="shared" ref="J37" si="11">SUM(J6:J36)</f>
        <v>11321.769824218751</v>
      </c>
      <c r="K37" s="40">
        <v>378</v>
      </c>
      <c r="L37" s="38">
        <f>SUM(L6:L36)</f>
        <v>2168883</v>
      </c>
      <c r="M37" s="39">
        <f t="shared" ref="M37" si="12">SUM(M6:M36)</f>
        <v>2751.5083984375001</v>
      </c>
      <c r="N37" s="40">
        <v>359</v>
      </c>
      <c r="O37" s="38">
        <f>SUM(O6:O36)</f>
        <v>819099</v>
      </c>
      <c r="P37" s="39">
        <f t="shared" ref="P37" si="13">SUM(P6:P36)</f>
        <v>1022.1783203125</v>
      </c>
      <c r="Q37" s="38">
        <v>50583</v>
      </c>
      <c r="R37" s="38">
        <f t="shared" ref="R37:S37" si="14">SUM(R6:R36)</f>
        <v>39237483</v>
      </c>
      <c r="S37" s="41">
        <f t="shared" si="14"/>
        <v>49183.304980469133</v>
      </c>
      <c r="AF37" s="89"/>
      <c r="AG37" s="37">
        <f>Q37</f>
        <v>50583</v>
      </c>
      <c r="AH37" s="38">
        <f t="shared" ref="AH37:AL37" si="15">SUM(AH6:AH36)</f>
        <v>38317.8544921875</v>
      </c>
      <c r="AI37" s="41">
        <f t="shared" si="15"/>
        <v>49183.304980469133</v>
      </c>
      <c r="AJ37" s="37">
        <v>42363</v>
      </c>
      <c r="AK37" s="38">
        <f t="shared" si="15"/>
        <v>88058.4169921875</v>
      </c>
      <c r="AL37" s="41">
        <f t="shared" si="15"/>
        <v>114343.15800781251</v>
      </c>
      <c r="AM37" s="102">
        <f t="shared" si="5"/>
        <v>0.1940372494865803</v>
      </c>
      <c r="AN37" s="103">
        <f t="shared" si="5"/>
        <v>1.2981040603445435</v>
      </c>
      <c r="AO37" s="104">
        <f t="shared" si="5"/>
        <v>1.3248368130856312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35516</v>
      </c>
      <c r="C38" s="44">
        <f>C37/1024</f>
        <v>0</v>
      </c>
      <c r="D38" s="45">
        <f>D37</f>
        <v>0</v>
      </c>
      <c r="E38" s="46">
        <f>E37</f>
        <v>36919</v>
      </c>
      <c r="F38" s="44">
        <f>F37/1024</f>
        <v>26254.041015625</v>
      </c>
      <c r="G38" s="45">
        <f>G37</f>
        <v>34087.848437500383</v>
      </c>
      <c r="H38" s="46">
        <f>H37</f>
        <v>586</v>
      </c>
      <c r="I38" s="44">
        <f>I37/1024</f>
        <v>9145.8623046875</v>
      </c>
      <c r="J38" s="45">
        <f>J37</f>
        <v>11321.769824218751</v>
      </c>
      <c r="K38" s="46">
        <f>K37</f>
        <v>378</v>
      </c>
      <c r="L38" s="44">
        <f>L37/1024</f>
        <v>2118.0498046875</v>
      </c>
      <c r="M38" s="45">
        <f>M37</f>
        <v>2751.5083984375001</v>
      </c>
      <c r="N38" s="46">
        <f>N37</f>
        <v>359</v>
      </c>
      <c r="O38" s="44">
        <f>O37/1024</f>
        <v>799.9013671875</v>
      </c>
      <c r="P38" s="45">
        <f>P37</f>
        <v>1022.1783203125</v>
      </c>
      <c r="Q38" s="46">
        <f>Q37</f>
        <v>50583</v>
      </c>
      <c r="R38" s="44">
        <f>R37/1024</f>
        <v>38317.8544921875</v>
      </c>
      <c r="S38" s="47">
        <f>S37</f>
        <v>49183.304980469133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0.7021331277306605</v>
      </c>
      <c r="C39" s="50">
        <f>C37/$R$37</f>
        <v>0</v>
      </c>
      <c r="D39" s="50">
        <f>D37/$S$37</f>
        <v>0</v>
      </c>
      <c r="E39" s="50">
        <f>E37/$Q$37</f>
        <v>0.72986971907557874</v>
      </c>
      <c r="F39" s="50">
        <f>F37/$R$37</f>
        <v>0.68516469315832518</v>
      </c>
      <c r="G39" s="50">
        <f>G37/$S$37</f>
        <v>0.69307762971676645</v>
      </c>
      <c r="H39" s="50">
        <f>H37/$Q$37</f>
        <v>1.1584919834727082E-2</v>
      </c>
      <c r="I39" s="50">
        <f>I37/$R$37</f>
        <v>0.23868409194341034</v>
      </c>
      <c r="J39" s="50">
        <f>J37/$S$37</f>
        <v>0.23019538497290221</v>
      </c>
      <c r="K39" s="50">
        <f>K37/$Q$37</f>
        <v>7.4728663780321454E-3</v>
      </c>
      <c r="L39" s="50">
        <f>L37/$R$37</f>
        <v>5.5275793302032139E-2</v>
      </c>
      <c r="M39" s="50">
        <f>M37/$S$37</f>
        <v>5.5943950890045592E-2</v>
      </c>
      <c r="N39" s="50">
        <f>N37/$Q$37</f>
        <v>7.097246110353281E-3</v>
      </c>
      <c r="O39" s="50">
        <f>O37/$R$37</f>
        <v>2.0875421596232357E-2</v>
      </c>
      <c r="P39" s="50">
        <f>P37/$S$37</f>
        <v>2.0783034420285718E-2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  <row r="65" spans="32:48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</row>
    <row r="66" spans="32:48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</row>
    <row r="67" spans="32:48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</row>
    <row r="68" spans="32:48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</row>
    <row r="69" spans="32:48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4"/>
  <sheetViews>
    <sheetView topLeftCell="AA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61">
        <v>41730</v>
      </c>
      <c r="B6" s="62">
        <v>3576</v>
      </c>
      <c r="C6" s="63">
        <v>0</v>
      </c>
      <c r="D6" s="64">
        <v>0</v>
      </c>
      <c r="E6" s="63">
        <v>3564</v>
      </c>
      <c r="F6" s="63">
        <v>953304</v>
      </c>
      <c r="G6" s="64">
        <v>1210.1387695312653</v>
      </c>
      <c r="H6" s="63">
        <v>21</v>
      </c>
      <c r="I6" s="63">
        <v>93791</v>
      </c>
      <c r="J6" s="64">
        <v>119.07060546875</v>
      </c>
      <c r="K6" s="63">
        <v>11</v>
      </c>
      <c r="L6" s="63">
        <v>26870</v>
      </c>
      <c r="M6" s="64">
        <v>34.1123046875</v>
      </c>
      <c r="N6" s="63">
        <v>1</v>
      </c>
      <c r="O6" s="63">
        <v>8</v>
      </c>
      <c r="P6" s="65">
        <v>1.015625E-2</v>
      </c>
      <c r="Q6" s="62">
        <v>5672</v>
      </c>
      <c r="R6" s="66">
        <f>C6+F6+I6+L6+O6</f>
        <v>1073973</v>
      </c>
      <c r="S6" s="67">
        <f>D6+G6+J6+M6+P6</f>
        <v>1363.3318359375153</v>
      </c>
      <c r="T6" s="68">
        <f>F6/MARZO!F30</f>
        <v>0.85549599804007614</v>
      </c>
      <c r="U6" s="69">
        <f>(I6+L6+O6)/(MARZO!I30+MARZO!L30+MARZO!O30)</f>
        <v>0.19823497618762084</v>
      </c>
      <c r="AF6" s="89"/>
      <c r="AG6" s="62">
        <f>Q6</f>
        <v>5672</v>
      </c>
      <c r="AH6" s="66">
        <f>R6/1024</f>
        <v>1048.8017578125</v>
      </c>
      <c r="AI6" s="67">
        <f>S6</f>
        <v>1363.3318359375153</v>
      </c>
      <c r="AJ6" s="62">
        <v>4626</v>
      </c>
      <c r="AK6" s="66">
        <v>2741.8701171875</v>
      </c>
      <c r="AL6" s="67">
        <v>3564.3577734375003</v>
      </c>
      <c r="AM6" s="108">
        <f>IF(   ((AG6/AJ6)-1)&gt;=0, ((AG6/AJ6)-1),  ((AJ6/AG6)-1))</f>
        <v>0.22611327280587989</v>
      </c>
      <c r="AN6" s="109">
        <f t="shared" ref="AN6:AO36" si="0">IF(   ((AH6/AK6)-1)&gt;=0, ((AH6/AK6)-1),  ((AK6/AH6)-1))</f>
        <v>1.6142882549188853</v>
      </c>
      <c r="AO6" s="110">
        <f t="shared" si="0"/>
        <v>1.6144462261357062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61">
        <f>A6+1</f>
        <v>41731</v>
      </c>
      <c r="B7" s="62">
        <v>3737</v>
      </c>
      <c r="C7" s="63">
        <v>0</v>
      </c>
      <c r="D7" s="64">
        <v>0</v>
      </c>
      <c r="E7" s="63">
        <v>3640</v>
      </c>
      <c r="F7" s="63">
        <v>1021724</v>
      </c>
      <c r="G7" s="64">
        <v>1295.1643554687676</v>
      </c>
      <c r="H7" s="63">
        <v>26</v>
      </c>
      <c r="I7" s="63">
        <v>144805</v>
      </c>
      <c r="J7" s="64">
        <v>183.83447265624994</v>
      </c>
      <c r="K7" s="63">
        <v>13</v>
      </c>
      <c r="L7" s="63">
        <v>32648</v>
      </c>
      <c r="M7" s="64">
        <v>41.447656249999994</v>
      </c>
      <c r="N7" s="63">
        <v>2</v>
      </c>
      <c r="O7" s="63">
        <v>173</v>
      </c>
      <c r="P7" s="65">
        <v>0.21962890624999998</v>
      </c>
      <c r="Q7" s="62">
        <v>5846</v>
      </c>
      <c r="R7" s="66">
        <f t="shared" ref="R7:S36" si="1">C7+F7+I7+L7+O7</f>
        <v>1199350</v>
      </c>
      <c r="S7" s="67">
        <f t="shared" si="1"/>
        <v>1520.6661132812674</v>
      </c>
      <c r="T7" s="68">
        <f>F7/MARZO!F31</f>
        <v>0.93899825383696356</v>
      </c>
      <c r="U7" s="69">
        <f>(I7+L7+O7)/(MARZO!I31+MARZO!L31+MARZO!O31)</f>
        <v>0.49008117160814696</v>
      </c>
      <c r="AF7" s="89"/>
      <c r="AG7" s="62">
        <f t="shared" ref="AG7:AG36" si="2">Q7</f>
        <v>5846</v>
      </c>
      <c r="AH7" s="66">
        <f t="shared" ref="AH7:AH36" si="3">R7/1024</f>
        <v>1171.240234375</v>
      </c>
      <c r="AI7" s="67">
        <f t="shared" ref="AI7:AI36" si="4">S7</f>
        <v>1520.6661132812674</v>
      </c>
      <c r="AJ7" s="62">
        <v>4896</v>
      </c>
      <c r="AK7" s="66">
        <v>3145.328125</v>
      </c>
      <c r="AL7" s="67">
        <v>4088.3672070312496</v>
      </c>
      <c r="AM7" s="108">
        <f t="shared" ref="AM7:AO37" si="5">IF(   ((AG7/AJ7)-1)&gt;=0, ((AG7/AJ7)-1),  ((AJ7/AG7)-1))</f>
        <v>0.19403594771241828</v>
      </c>
      <c r="AN7" s="109">
        <f t="shared" si="0"/>
        <v>1.6854679618126487</v>
      </c>
      <c r="AO7" s="110">
        <f t="shared" si="0"/>
        <v>1.6885370636749713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41732</v>
      </c>
      <c r="B8" s="62">
        <v>3836</v>
      </c>
      <c r="C8" s="63">
        <v>0</v>
      </c>
      <c r="D8" s="64">
        <v>0</v>
      </c>
      <c r="E8" s="63">
        <v>3771</v>
      </c>
      <c r="F8" s="63">
        <v>1078650</v>
      </c>
      <c r="G8" s="64">
        <v>1369.296093750015</v>
      </c>
      <c r="H8" s="63">
        <v>28</v>
      </c>
      <c r="I8" s="63">
        <v>151438</v>
      </c>
      <c r="J8" s="64">
        <v>192.25527343749994</v>
      </c>
      <c r="K8" s="63">
        <v>13</v>
      </c>
      <c r="L8" s="63">
        <v>30255</v>
      </c>
      <c r="M8" s="64">
        <v>38.409667968749993</v>
      </c>
      <c r="N8" s="63">
        <v>4</v>
      </c>
      <c r="O8" s="63">
        <v>3486</v>
      </c>
      <c r="P8" s="65">
        <v>4.4255859375000002</v>
      </c>
      <c r="Q8" s="62">
        <v>6040</v>
      </c>
      <c r="R8" s="66">
        <f t="shared" si="1"/>
        <v>1263829</v>
      </c>
      <c r="S8" s="67">
        <f t="shared" si="1"/>
        <v>1604.3866210937649</v>
      </c>
      <c r="T8" s="68">
        <f>F8/MARZO!F32</f>
        <v>1.0807964617730814</v>
      </c>
      <c r="U8" s="69">
        <f>(I8+L8+O8)/(MARZO!I32+MARZO!L32+MARZO!O32)</f>
        <v>0.49830471075136296</v>
      </c>
      <c r="AF8" s="89"/>
      <c r="AG8" s="62">
        <f t="shared" si="2"/>
        <v>6040</v>
      </c>
      <c r="AH8" s="66">
        <f t="shared" si="3"/>
        <v>1234.2080078125</v>
      </c>
      <c r="AI8" s="67">
        <f t="shared" si="4"/>
        <v>1604.3866210937649</v>
      </c>
      <c r="AJ8" s="62">
        <v>4944</v>
      </c>
      <c r="AK8" s="66">
        <v>3283.978515625</v>
      </c>
      <c r="AL8" s="67">
        <v>4269.0961523437509</v>
      </c>
      <c r="AM8" s="108">
        <f t="shared" si="5"/>
        <v>0.22168284789644011</v>
      </c>
      <c r="AN8" s="109">
        <f t="shared" si="0"/>
        <v>1.6607982567261868</v>
      </c>
      <c r="AO8" s="110">
        <f t="shared" si="0"/>
        <v>1.6608898978684845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41733</v>
      </c>
      <c r="B9" s="62">
        <v>3879</v>
      </c>
      <c r="C9" s="63">
        <v>0</v>
      </c>
      <c r="D9" s="64">
        <v>0</v>
      </c>
      <c r="E9" s="63">
        <v>3625</v>
      </c>
      <c r="F9" s="63">
        <v>1076639</v>
      </c>
      <c r="G9" s="64">
        <v>1365.7591796875138</v>
      </c>
      <c r="H9" s="63">
        <v>35</v>
      </c>
      <c r="I9" s="63">
        <v>504865</v>
      </c>
      <c r="J9" s="64">
        <v>640.94062500000007</v>
      </c>
      <c r="K9" s="63">
        <v>18</v>
      </c>
      <c r="L9" s="63">
        <v>64102</v>
      </c>
      <c r="M9" s="64">
        <v>81.375683593749997</v>
      </c>
      <c r="N9" s="63">
        <v>7</v>
      </c>
      <c r="O9" s="63">
        <v>4686</v>
      </c>
      <c r="P9" s="65">
        <v>5.9490234375000011</v>
      </c>
      <c r="Q9" s="62">
        <v>5964</v>
      </c>
      <c r="R9" s="66">
        <f t="shared" si="1"/>
        <v>1650292</v>
      </c>
      <c r="S9" s="67">
        <f t="shared" si="1"/>
        <v>2094.0245117187637</v>
      </c>
      <c r="T9" s="68">
        <f>F9/MARZO!F33</f>
        <v>1.0377713496418632</v>
      </c>
      <c r="U9" s="69">
        <f>(I9+L9+O9)/(MARZO!I33+MARZO!L33+MARZO!O33)</f>
        <v>2.2259805671535227</v>
      </c>
      <c r="AF9" s="89"/>
      <c r="AG9" s="62">
        <f t="shared" si="2"/>
        <v>5964</v>
      </c>
      <c r="AH9" s="66">
        <f t="shared" si="3"/>
        <v>1611.61328125</v>
      </c>
      <c r="AI9" s="67">
        <f t="shared" si="4"/>
        <v>2094.0245117187637</v>
      </c>
      <c r="AJ9" s="62">
        <v>4811</v>
      </c>
      <c r="AK9" s="66">
        <v>3705.427734375</v>
      </c>
      <c r="AL9" s="67">
        <v>4816.3679687499998</v>
      </c>
      <c r="AM9" s="108">
        <f t="shared" si="5"/>
        <v>0.23965911452920396</v>
      </c>
      <c r="AN9" s="109">
        <f t="shared" si="0"/>
        <v>1.2992040196522798</v>
      </c>
      <c r="AO9" s="110">
        <f t="shared" si="0"/>
        <v>1.3000532905876789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28">
        <f t="shared" si="6"/>
        <v>41734</v>
      </c>
      <c r="B10" s="29">
        <v>3273</v>
      </c>
      <c r="C10" s="30">
        <v>0</v>
      </c>
      <c r="D10" s="31">
        <v>0</v>
      </c>
      <c r="E10" s="30">
        <v>2962</v>
      </c>
      <c r="F10" s="30">
        <v>926912</v>
      </c>
      <c r="G10" s="31">
        <v>1176.428906250012</v>
      </c>
      <c r="H10" s="30">
        <v>15</v>
      </c>
      <c r="I10" s="30">
        <v>122767</v>
      </c>
      <c r="J10" s="31">
        <v>155.85654296875001</v>
      </c>
      <c r="K10" s="30">
        <v>13</v>
      </c>
      <c r="L10" s="30">
        <v>37138</v>
      </c>
      <c r="M10" s="31">
        <v>47.144042968749993</v>
      </c>
      <c r="N10" s="30"/>
      <c r="O10" s="30"/>
      <c r="P10" s="32"/>
      <c r="Q10" s="29">
        <v>4896</v>
      </c>
      <c r="R10" s="33">
        <f t="shared" si="1"/>
        <v>1086817</v>
      </c>
      <c r="S10" s="34">
        <f t="shared" si="1"/>
        <v>1379.4294921875121</v>
      </c>
      <c r="T10" s="59">
        <f>F10/MARZO!F34</f>
        <v>1.1872740826892583</v>
      </c>
      <c r="U10" s="60">
        <f>(I10+L10+O10)/(MARZO!I34+MARZO!L34+MARZO!O34)</f>
        <v>0.86963970088375253</v>
      </c>
      <c r="AF10" s="89"/>
      <c r="AG10" s="62">
        <f t="shared" si="2"/>
        <v>4896</v>
      </c>
      <c r="AH10" s="66">
        <f t="shared" si="3"/>
        <v>1061.3447265625</v>
      </c>
      <c r="AI10" s="67">
        <f t="shared" si="4"/>
        <v>1379.4294921875121</v>
      </c>
      <c r="AJ10" s="62">
        <v>3963</v>
      </c>
      <c r="AK10" s="66">
        <v>2917.2734375</v>
      </c>
      <c r="AL10" s="67">
        <v>3792.3125195312496</v>
      </c>
      <c r="AM10" s="108">
        <f t="shared" si="5"/>
        <v>0.23542770628311893</v>
      </c>
      <c r="AN10" s="109">
        <f t="shared" si="0"/>
        <v>1.7486577777123471</v>
      </c>
      <c r="AO10" s="110">
        <f t="shared" si="0"/>
        <v>1.7491890966586232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28">
        <f t="shared" si="6"/>
        <v>41735</v>
      </c>
      <c r="B11" s="29">
        <v>2850</v>
      </c>
      <c r="C11" s="30">
        <v>0</v>
      </c>
      <c r="D11" s="31">
        <v>0</v>
      </c>
      <c r="E11" s="30">
        <v>2537</v>
      </c>
      <c r="F11" s="30">
        <v>748223</v>
      </c>
      <c r="G11" s="31">
        <v>949.20693359375309</v>
      </c>
      <c r="H11" s="30">
        <v>26</v>
      </c>
      <c r="I11" s="30">
        <v>233805</v>
      </c>
      <c r="J11" s="31">
        <v>296.82275390625</v>
      </c>
      <c r="K11" s="30">
        <v>30</v>
      </c>
      <c r="L11" s="30">
        <v>27825</v>
      </c>
      <c r="M11" s="31">
        <v>35.324707031250007</v>
      </c>
      <c r="N11" s="30">
        <v>12</v>
      </c>
      <c r="O11" s="30">
        <v>6578</v>
      </c>
      <c r="P11" s="32">
        <v>8.3509765624999996</v>
      </c>
      <c r="Q11" s="29">
        <v>4260</v>
      </c>
      <c r="R11" s="33">
        <f t="shared" si="1"/>
        <v>1016431</v>
      </c>
      <c r="S11" s="34">
        <f t="shared" si="1"/>
        <v>1289.705371093753</v>
      </c>
      <c r="T11" s="59">
        <f>F11/MARZO!F35</f>
        <v>2.7223750372941544</v>
      </c>
      <c r="U11" s="60">
        <f>(I11+L11+O11)/(MARZO!I35+MARZO!L35+MARZO!O35)</f>
        <v>2.0753832225515154</v>
      </c>
      <c r="AF11" s="89"/>
      <c r="AG11" s="62">
        <f t="shared" si="2"/>
        <v>4260</v>
      </c>
      <c r="AH11" s="66">
        <f t="shared" si="3"/>
        <v>992.6083984375</v>
      </c>
      <c r="AI11" s="67">
        <f t="shared" si="4"/>
        <v>1289.705371093753</v>
      </c>
      <c r="AJ11" s="62">
        <v>3505</v>
      </c>
      <c r="AK11" s="66">
        <v>2729.30859375</v>
      </c>
      <c r="AL11" s="67">
        <v>3547.8454882812498</v>
      </c>
      <c r="AM11" s="108">
        <f t="shared" si="5"/>
        <v>0.21540656205420827</v>
      </c>
      <c r="AN11" s="109">
        <f t="shared" si="0"/>
        <v>1.7496327837305237</v>
      </c>
      <c r="AO11" s="110">
        <f t="shared" si="0"/>
        <v>1.7508961099172975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41736</v>
      </c>
      <c r="B12" s="62">
        <v>3406</v>
      </c>
      <c r="C12" s="63">
        <v>0</v>
      </c>
      <c r="D12" s="64">
        <v>0</v>
      </c>
      <c r="E12" s="63">
        <v>3358</v>
      </c>
      <c r="F12" s="63">
        <v>987439</v>
      </c>
      <c r="G12" s="64">
        <v>1252.2592773437673</v>
      </c>
      <c r="H12" s="63">
        <v>34</v>
      </c>
      <c r="I12" s="63">
        <v>326643</v>
      </c>
      <c r="J12" s="64">
        <v>413.72499999999991</v>
      </c>
      <c r="K12" s="63">
        <v>31</v>
      </c>
      <c r="L12" s="63">
        <v>35228</v>
      </c>
      <c r="M12" s="64">
        <v>44.71923828125</v>
      </c>
      <c r="N12" s="63">
        <v>14</v>
      </c>
      <c r="O12" s="63">
        <v>20983</v>
      </c>
      <c r="P12" s="65">
        <v>26.638574218749994</v>
      </c>
      <c r="Q12" s="62">
        <v>5420</v>
      </c>
      <c r="R12" s="66">
        <f t="shared" si="1"/>
        <v>1370293</v>
      </c>
      <c r="S12" s="67">
        <f t="shared" si="1"/>
        <v>1737.3420898437671</v>
      </c>
      <c r="T12" s="68">
        <f>F12/MARZO!F36</f>
        <v>1.1707184920925677</v>
      </c>
      <c r="U12" s="69">
        <f>(I12+L12+O12)/(MARZO!I36+MARZO!L36+MARZO!O36)</f>
        <v>1.6804371680639072</v>
      </c>
      <c r="AF12" s="89"/>
      <c r="AG12" s="62">
        <f t="shared" si="2"/>
        <v>5420</v>
      </c>
      <c r="AH12" s="66">
        <f t="shared" si="3"/>
        <v>1338.1767578125</v>
      </c>
      <c r="AI12" s="67">
        <f t="shared" si="4"/>
        <v>1737.3420898437671</v>
      </c>
      <c r="AJ12" s="62">
        <v>4466</v>
      </c>
      <c r="AK12" s="66">
        <v>3341.134765625</v>
      </c>
      <c r="AL12" s="67">
        <v>4342.7612109375004</v>
      </c>
      <c r="AM12" s="108">
        <f t="shared" si="5"/>
        <v>0.21361397223466194</v>
      </c>
      <c r="AN12" s="109">
        <f t="shared" si="0"/>
        <v>1.4967813453035226</v>
      </c>
      <c r="AO12" s="110">
        <f t="shared" si="0"/>
        <v>1.4996580905537318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61">
        <f t="shared" si="6"/>
        <v>41737</v>
      </c>
      <c r="B13" s="62">
        <v>3528</v>
      </c>
      <c r="C13" s="63">
        <v>0</v>
      </c>
      <c r="D13" s="64">
        <v>0</v>
      </c>
      <c r="E13" s="63">
        <v>3991</v>
      </c>
      <c r="F13" s="63">
        <v>1050618</v>
      </c>
      <c r="G13" s="64">
        <v>1333.1055664062712</v>
      </c>
      <c r="H13" s="63">
        <v>27</v>
      </c>
      <c r="I13" s="63">
        <v>248168</v>
      </c>
      <c r="J13" s="64">
        <v>315.05703125000002</v>
      </c>
      <c r="K13" s="63">
        <v>24</v>
      </c>
      <c r="L13" s="63">
        <v>33238</v>
      </c>
      <c r="M13" s="64">
        <v>42.150976562500006</v>
      </c>
      <c r="N13" s="63">
        <v>9</v>
      </c>
      <c r="O13" s="63">
        <v>6318</v>
      </c>
      <c r="P13" s="65">
        <v>8.0208984374999996</v>
      </c>
      <c r="Q13" s="62">
        <v>6047</v>
      </c>
      <c r="R13" s="66">
        <f t="shared" si="1"/>
        <v>1338342</v>
      </c>
      <c r="S13" s="67">
        <f t="shared" si="1"/>
        <v>1698.3344726562714</v>
      </c>
      <c r="T13" s="68">
        <f>F13/F6</f>
        <v>1.1020807633241863</v>
      </c>
      <c r="U13" s="69">
        <f>(I13+L13+O13)/(I6+L6+O6)</f>
        <v>2.384406931357681</v>
      </c>
      <c r="AF13" s="89"/>
      <c r="AG13" s="62">
        <f t="shared" si="2"/>
        <v>6047</v>
      </c>
      <c r="AH13" s="66">
        <f t="shared" si="3"/>
        <v>1306.974609375</v>
      </c>
      <c r="AI13" s="67">
        <f t="shared" si="4"/>
        <v>1698.3344726562714</v>
      </c>
      <c r="AJ13" s="62">
        <v>5021</v>
      </c>
      <c r="AK13" s="66">
        <v>3189.00390625</v>
      </c>
      <c r="AL13" s="67">
        <v>4145.2757226562508</v>
      </c>
      <c r="AM13" s="108">
        <f t="shared" si="5"/>
        <v>0.20434176458872733</v>
      </c>
      <c r="AN13" s="109">
        <f t="shared" si="0"/>
        <v>1.439989180642915</v>
      </c>
      <c r="AO13" s="110">
        <f t="shared" si="0"/>
        <v>1.4407887782981015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61">
        <f t="shared" si="6"/>
        <v>41738</v>
      </c>
      <c r="B14" s="62">
        <v>3674</v>
      </c>
      <c r="C14" s="63">
        <v>0</v>
      </c>
      <c r="D14" s="64">
        <v>0</v>
      </c>
      <c r="E14" s="63">
        <v>4363</v>
      </c>
      <c r="F14" s="63">
        <v>1128652</v>
      </c>
      <c r="G14" s="64">
        <v>1430.2462890625375</v>
      </c>
      <c r="H14" s="63">
        <v>36</v>
      </c>
      <c r="I14" s="63">
        <v>229746</v>
      </c>
      <c r="J14" s="64">
        <v>291.66972656250005</v>
      </c>
      <c r="K14" s="63">
        <v>27</v>
      </c>
      <c r="L14" s="63">
        <v>63636</v>
      </c>
      <c r="M14" s="64">
        <v>80.787890625000003</v>
      </c>
      <c r="N14" s="63">
        <v>16</v>
      </c>
      <c r="O14" s="63">
        <v>7111</v>
      </c>
      <c r="P14" s="65">
        <v>9.0276367187500011</v>
      </c>
      <c r="Q14" s="62">
        <v>6500</v>
      </c>
      <c r="R14" s="66">
        <f t="shared" si="1"/>
        <v>1429145</v>
      </c>
      <c r="S14" s="67">
        <f t="shared" si="1"/>
        <v>1811.7315429687876</v>
      </c>
      <c r="T14" s="68">
        <f t="shared" ref="T14:T36" si="7">F14/F7</f>
        <v>1.1046544859472813</v>
      </c>
      <c r="U14" s="69">
        <f t="shared" ref="U14:U36" si="8">(I14+L14+O14)/(I7+L7+O7)</f>
        <v>1.6917174287547994</v>
      </c>
      <c r="AF14" s="89"/>
      <c r="AG14" s="62">
        <f t="shared" si="2"/>
        <v>6500</v>
      </c>
      <c r="AH14" s="66">
        <f t="shared" si="3"/>
        <v>1395.6494140625</v>
      </c>
      <c r="AI14" s="67">
        <f t="shared" si="4"/>
        <v>1811.7315429687876</v>
      </c>
      <c r="AJ14" s="62">
        <v>5465</v>
      </c>
      <c r="AK14" s="66">
        <v>3495.1865234375</v>
      </c>
      <c r="AL14" s="67">
        <v>4542.0986914062496</v>
      </c>
      <c r="AM14" s="108">
        <f t="shared" si="5"/>
        <v>0.18938700823421772</v>
      </c>
      <c r="AN14" s="109">
        <f t="shared" si="0"/>
        <v>1.5043442058013707</v>
      </c>
      <c r="AO14" s="110">
        <f t="shared" si="0"/>
        <v>1.5070484140069422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41739</v>
      </c>
      <c r="B15" s="62">
        <v>3900</v>
      </c>
      <c r="C15" s="63">
        <v>0</v>
      </c>
      <c r="D15" s="64">
        <v>0</v>
      </c>
      <c r="E15" s="63">
        <v>4201</v>
      </c>
      <c r="F15" s="63">
        <v>1152594</v>
      </c>
      <c r="G15" s="64">
        <v>1460.2732421875337</v>
      </c>
      <c r="H15" s="63">
        <v>39</v>
      </c>
      <c r="I15" s="63">
        <v>249156</v>
      </c>
      <c r="J15" s="64">
        <v>302.45439453124999</v>
      </c>
      <c r="K15" s="63">
        <v>30</v>
      </c>
      <c r="L15" s="63">
        <v>44123</v>
      </c>
      <c r="M15" s="64">
        <v>56.015527343750001</v>
      </c>
      <c r="N15" s="63">
        <v>14</v>
      </c>
      <c r="O15" s="63">
        <v>3625</v>
      </c>
      <c r="P15" s="65">
        <v>4.6020507812500009</v>
      </c>
      <c r="Q15" s="62">
        <v>6522</v>
      </c>
      <c r="R15" s="66">
        <f t="shared" si="1"/>
        <v>1449498</v>
      </c>
      <c r="S15" s="67">
        <f t="shared" si="1"/>
        <v>1823.3452148437837</v>
      </c>
      <c r="T15" s="68">
        <f t="shared" si="7"/>
        <v>1.068552357113058</v>
      </c>
      <c r="U15" s="69">
        <f t="shared" si="8"/>
        <v>1.6033351513940566</v>
      </c>
      <c r="AF15" s="89"/>
      <c r="AG15" s="62">
        <f t="shared" si="2"/>
        <v>6522</v>
      </c>
      <c r="AH15" s="66">
        <f t="shared" si="3"/>
        <v>1415.525390625</v>
      </c>
      <c r="AI15" s="67">
        <f t="shared" si="4"/>
        <v>1823.3452148437837</v>
      </c>
      <c r="AJ15" s="62">
        <v>5418</v>
      </c>
      <c r="AK15" s="66">
        <v>3656.75</v>
      </c>
      <c r="AL15" s="67">
        <v>4751.630000000001</v>
      </c>
      <c r="AM15" s="108">
        <f t="shared" si="5"/>
        <v>0.20376522702104105</v>
      </c>
      <c r="AN15" s="109">
        <f t="shared" si="0"/>
        <v>1.5833164309298806</v>
      </c>
      <c r="AO15" s="110">
        <f t="shared" si="0"/>
        <v>1.6059958154479816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41740</v>
      </c>
      <c r="B16" s="62">
        <v>4169</v>
      </c>
      <c r="C16" s="63">
        <v>0</v>
      </c>
      <c r="D16" s="64">
        <v>0</v>
      </c>
      <c r="E16" s="63">
        <v>4301</v>
      </c>
      <c r="F16" s="63">
        <v>1365968</v>
      </c>
      <c r="G16" s="64">
        <v>1731.8970703125249</v>
      </c>
      <c r="H16" s="63">
        <v>56</v>
      </c>
      <c r="I16" s="63">
        <v>1078772</v>
      </c>
      <c r="J16" s="64">
        <v>1369.3697265625003</v>
      </c>
      <c r="K16" s="63">
        <v>43</v>
      </c>
      <c r="L16" s="63">
        <v>36753</v>
      </c>
      <c r="M16" s="64">
        <v>46.659082031249994</v>
      </c>
      <c r="N16" s="63">
        <v>53</v>
      </c>
      <c r="O16" s="63">
        <v>265381</v>
      </c>
      <c r="P16" s="65">
        <v>336.9094726562501</v>
      </c>
      <c r="Q16" s="62">
        <v>6728</v>
      </c>
      <c r="R16" s="66">
        <f t="shared" si="1"/>
        <v>2746874</v>
      </c>
      <c r="S16" s="67">
        <f t="shared" si="1"/>
        <v>3484.8353515625254</v>
      </c>
      <c r="T16" s="68">
        <f t="shared" si="7"/>
        <v>1.2687335309235501</v>
      </c>
      <c r="U16" s="69">
        <f t="shared" si="8"/>
        <v>2.4072148145307355</v>
      </c>
      <c r="AF16" s="89"/>
      <c r="AG16" s="62">
        <f t="shared" si="2"/>
        <v>6728</v>
      </c>
      <c r="AH16" s="66">
        <f t="shared" si="3"/>
        <v>2682.494140625</v>
      </c>
      <c r="AI16" s="67">
        <f t="shared" si="4"/>
        <v>3484.8353515625254</v>
      </c>
      <c r="AJ16" s="62">
        <v>5590</v>
      </c>
      <c r="AK16" s="66">
        <v>5883.560546875</v>
      </c>
      <c r="AL16" s="67">
        <v>7647.6247656249989</v>
      </c>
      <c r="AM16" s="108">
        <f t="shared" si="5"/>
        <v>0.20357781753130588</v>
      </c>
      <c r="AN16" s="109">
        <f t="shared" si="0"/>
        <v>1.1933172034829411</v>
      </c>
      <c r="AO16" s="110">
        <f t="shared" si="0"/>
        <v>1.1945440728486552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28">
        <f t="shared" si="6"/>
        <v>41741</v>
      </c>
      <c r="B17" s="29">
        <v>3892</v>
      </c>
      <c r="C17" s="30">
        <v>0</v>
      </c>
      <c r="D17" s="31">
        <v>0</v>
      </c>
      <c r="E17" s="30">
        <v>3625</v>
      </c>
      <c r="F17" s="30">
        <v>1134714</v>
      </c>
      <c r="G17" s="31">
        <v>1440.1587890625196</v>
      </c>
      <c r="H17" s="30">
        <v>79</v>
      </c>
      <c r="I17" s="30">
        <v>601069</v>
      </c>
      <c r="J17" s="31">
        <v>763.07587890624961</v>
      </c>
      <c r="K17" s="30">
        <v>50</v>
      </c>
      <c r="L17" s="30">
        <v>108633</v>
      </c>
      <c r="M17" s="31">
        <v>137.87617187499998</v>
      </c>
      <c r="N17" s="30">
        <v>69</v>
      </c>
      <c r="O17" s="30">
        <v>302121</v>
      </c>
      <c r="P17" s="32">
        <v>383.55205078124976</v>
      </c>
      <c r="Q17" s="29">
        <v>5905</v>
      </c>
      <c r="R17" s="33">
        <f t="shared" si="1"/>
        <v>2146537</v>
      </c>
      <c r="S17" s="34">
        <f t="shared" si="1"/>
        <v>2724.6628906250194</v>
      </c>
      <c r="T17" s="59">
        <f t="shared" si="7"/>
        <v>1.2241874093765104</v>
      </c>
      <c r="U17" s="60">
        <f t="shared" si="8"/>
        <v>6.3276507926581411</v>
      </c>
      <c r="AF17" s="89"/>
      <c r="AG17" s="62">
        <f t="shared" si="2"/>
        <v>5905</v>
      </c>
      <c r="AH17" s="66">
        <f t="shared" si="3"/>
        <v>2096.2275390625</v>
      </c>
      <c r="AI17" s="67">
        <f t="shared" si="4"/>
        <v>2724.6628906250194</v>
      </c>
      <c r="AJ17" s="62">
        <v>4808</v>
      </c>
      <c r="AK17" s="66">
        <v>4237.0634765625</v>
      </c>
      <c r="AL17" s="67">
        <v>5507.9664453125006</v>
      </c>
      <c r="AM17" s="108">
        <f t="shared" si="5"/>
        <v>0.22816139767054899</v>
      </c>
      <c r="AN17" s="109">
        <f t="shared" si="0"/>
        <v>1.0212803226778759</v>
      </c>
      <c r="AO17" s="110">
        <f t="shared" si="0"/>
        <v>1.0215221722526597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28">
        <f t="shared" si="6"/>
        <v>41742</v>
      </c>
      <c r="B18" s="29">
        <v>3657</v>
      </c>
      <c r="C18" s="30">
        <v>0</v>
      </c>
      <c r="D18" s="31">
        <v>0</v>
      </c>
      <c r="E18" s="30">
        <v>3244</v>
      </c>
      <c r="F18" s="30">
        <v>1137094</v>
      </c>
      <c r="G18" s="31">
        <v>1441.3216796875181</v>
      </c>
      <c r="H18" s="30">
        <v>66</v>
      </c>
      <c r="I18" s="30">
        <v>819134</v>
      </c>
      <c r="J18" s="31">
        <v>1039.6876953125002</v>
      </c>
      <c r="K18" s="30">
        <v>34</v>
      </c>
      <c r="L18" s="30">
        <v>111476</v>
      </c>
      <c r="M18" s="31">
        <v>141.52226562499999</v>
      </c>
      <c r="N18" s="30">
        <v>59</v>
      </c>
      <c r="O18" s="30">
        <v>235059</v>
      </c>
      <c r="P18" s="32">
        <v>298.3538085937501</v>
      </c>
      <c r="Q18" s="29">
        <v>5385</v>
      </c>
      <c r="R18" s="33">
        <f t="shared" si="1"/>
        <v>2302763</v>
      </c>
      <c r="S18" s="34">
        <f t="shared" si="1"/>
        <v>2920.8854492187684</v>
      </c>
      <c r="T18" s="59">
        <f t="shared" si="7"/>
        <v>1.5197260709708202</v>
      </c>
      <c r="U18" s="60">
        <f t="shared" si="8"/>
        <v>4.3461380719441625</v>
      </c>
      <c r="AF18" s="89"/>
      <c r="AG18" s="62">
        <f t="shared" si="2"/>
        <v>5385</v>
      </c>
      <c r="AH18" s="66">
        <f t="shared" si="3"/>
        <v>2248.7919921875</v>
      </c>
      <c r="AI18" s="67">
        <f t="shared" si="4"/>
        <v>2920.8854492187684</v>
      </c>
      <c r="AJ18" s="62">
        <v>4427</v>
      </c>
      <c r="AK18" s="66">
        <v>4518.341796875</v>
      </c>
      <c r="AL18" s="67">
        <v>5873.0224414062513</v>
      </c>
      <c r="AM18" s="108">
        <f t="shared" si="5"/>
        <v>0.21639936751750621</v>
      </c>
      <c r="AN18" s="109">
        <f t="shared" si="0"/>
        <v>1.0092306503100841</v>
      </c>
      <c r="AO18" s="110">
        <f t="shared" si="0"/>
        <v>1.0106993387834069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41743</v>
      </c>
      <c r="B19" s="62">
        <v>4497</v>
      </c>
      <c r="C19" s="63">
        <v>0</v>
      </c>
      <c r="D19" s="64">
        <v>0</v>
      </c>
      <c r="E19" s="63">
        <v>4604</v>
      </c>
      <c r="F19" s="63">
        <v>1382082</v>
      </c>
      <c r="G19" s="64">
        <v>1750.1402343750317</v>
      </c>
      <c r="H19" s="63">
        <v>107</v>
      </c>
      <c r="I19" s="63">
        <v>599197</v>
      </c>
      <c r="J19" s="64">
        <v>760.22958984375009</v>
      </c>
      <c r="K19" s="63">
        <v>41</v>
      </c>
      <c r="L19" s="63">
        <v>87331</v>
      </c>
      <c r="M19" s="64">
        <v>110.86943359374999</v>
      </c>
      <c r="N19" s="63">
        <v>90</v>
      </c>
      <c r="O19" s="63">
        <v>269676</v>
      </c>
      <c r="P19" s="65">
        <v>341.74003906249993</v>
      </c>
      <c r="Q19" s="62">
        <v>7144</v>
      </c>
      <c r="R19" s="66">
        <f t="shared" si="1"/>
        <v>2338286</v>
      </c>
      <c r="S19" s="67">
        <f t="shared" si="1"/>
        <v>2962.9792968750317</v>
      </c>
      <c r="T19" s="68">
        <f t="shared" si="7"/>
        <v>1.3996631690666461</v>
      </c>
      <c r="U19" s="69">
        <f t="shared" si="8"/>
        <v>2.4975682636200744</v>
      </c>
      <c r="AF19" s="89"/>
      <c r="AG19" s="62">
        <f t="shared" si="2"/>
        <v>7144</v>
      </c>
      <c r="AH19" s="66">
        <f t="shared" si="3"/>
        <v>2283.482421875</v>
      </c>
      <c r="AI19" s="67">
        <f t="shared" si="4"/>
        <v>2962.9792968750317</v>
      </c>
      <c r="AJ19" s="62">
        <v>5934</v>
      </c>
      <c r="AK19" s="66">
        <v>5235.5498046875</v>
      </c>
      <c r="AL19" s="67">
        <v>6804.3074023437512</v>
      </c>
      <c r="AM19" s="108">
        <f t="shared" si="5"/>
        <v>0.2039096730704415</v>
      </c>
      <c r="AN19" s="109">
        <f t="shared" si="0"/>
        <v>1.2927918141749983</v>
      </c>
      <c r="AO19" s="110">
        <f t="shared" si="0"/>
        <v>1.2964410887109663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61">
        <f t="shared" si="6"/>
        <v>41744</v>
      </c>
      <c r="B20" s="62">
        <v>4788</v>
      </c>
      <c r="C20" s="63">
        <v>0</v>
      </c>
      <c r="D20" s="64">
        <v>0</v>
      </c>
      <c r="E20" s="63">
        <v>5197</v>
      </c>
      <c r="F20" s="63">
        <v>1356862</v>
      </c>
      <c r="G20" s="64">
        <v>1720.4573242188035</v>
      </c>
      <c r="H20" s="63">
        <v>111</v>
      </c>
      <c r="I20" s="63">
        <v>662583</v>
      </c>
      <c r="J20" s="64">
        <v>841.16982421875002</v>
      </c>
      <c r="K20" s="63">
        <v>65</v>
      </c>
      <c r="L20" s="63">
        <v>110812</v>
      </c>
      <c r="M20" s="64">
        <v>140.67929687499992</v>
      </c>
      <c r="N20" s="63">
        <v>86</v>
      </c>
      <c r="O20" s="63">
        <v>408449</v>
      </c>
      <c r="P20" s="65">
        <v>518.53876953124984</v>
      </c>
      <c r="Q20" s="62">
        <v>7941</v>
      </c>
      <c r="R20" s="66">
        <f t="shared" si="1"/>
        <v>2538706</v>
      </c>
      <c r="S20" s="67">
        <f t="shared" si="1"/>
        <v>3220.8452148438032</v>
      </c>
      <c r="T20" s="68">
        <f t="shared" si="7"/>
        <v>1.2914893900542348</v>
      </c>
      <c r="U20" s="69">
        <f t="shared" si="8"/>
        <v>4.1075614130208118</v>
      </c>
      <c r="AF20" s="89"/>
      <c r="AG20" s="62">
        <f t="shared" si="2"/>
        <v>7941</v>
      </c>
      <c r="AH20" s="66">
        <f t="shared" si="3"/>
        <v>2479.205078125</v>
      </c>
      <c r="AI20" s="67">
        <f t="shared" si="4"/>
        <v>3220.8452148438032</v>
      </c>
      <c r="AJ20" s="62">
        <v>6615</v>
      </c>
      <c r="AK20" s="66">
        <v>5045.9111328125</v>
      </c>
      <c r="AL20" s="67">
        <v>6557.9764453124999</v>
      </c>
      <c r="AM20" s="108">
        <f t="shared" si="5"/>
        <v>0.20045351473922901</v>
      </c>
      <c r="AN20" s="109">
        <f t="shared" si="0"/>
        <v>1.0352939647206094</v>
      </c>
      <c r="AO20" s="110">
        <f t="shared" si="0"/>
        <v>1.0361041924923837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61">
        <f t="shared" si="6"/>
        <v>41745</v>
      </c>
      <c r="B21" s="62">
        <v>5107</v>
      </c>
      <c r="C21" s="63">
        <v>0</v>
      </c>
      <c r="D21" s="64">
        <v>0</v>
      </c>
      <c r="E21" s="63">
        <v>6345</v>
      </c>
      <c r="F21" s="63">
        <v>1454385</v>
      </c>
      <c r="G21" s="64">
        <v>1845.3055664063236</v>
      </c>
      <c r="H21" s="63">
        <v>131</v>
      </c>
      <c r="I21" s="63">
        <v>792179</v>
      </c>
      <c r="J21" s="64">
        <v>1005.6959960937501</v>
      </c>
      <c r="K21" s="63">
        <v>61</v>
      </c>
      <c r="L21" s="63">
        <v>140408</v>
      </c>
      <c r="M21" s="64">
        <v>178.25234374999999</v>
      </c>
      <c r="N21" s="63">
        <v>109</v>
      </c>
      <c r="O21" s="63">
        <v>373947</v>
      </c>
      <c r="P21" s="65">
        <v>474.73740234375009</v>
      </c>
      <c r="Q21" s="62">
        <v>9220</v>
      </c>
      <c r="R21" s="66">
        <f t="shared" si="1"/>
        <v>2760919</v>
      </c>
      <c r="S21" s="67">
        <f t="shared" si="1"/>
        <v>3503.9913085938238</v>
      </c>
      <c r="T21" s="68">
        <f t="shared" si="7"/>
        <v>1.2886035731119956</v>
      </c>
      <c r="U21" s="69">
        <f t="shared" si="8"/>
        <v>4.3479681723035144</v>
      </c>
      <c r="AF21" s="89"/>
      <c r="AG21" s="62">
        <f t="shared" si="2"/>
        <v>9220</v>
      </c>
      <c r="AH21" s="66">
        <f t="shared" si="3"/>
        <v>2696.2099609375</v>
      </c>
      <c r="AI21" s="67">
        <f t="shared" si="4"/>
        <v>3503.9913085938238</v>
      </c>
      <c r="AJ21" s="62">
        <v>7830</v>
      </c>
      <c r="AK21" s="66">
        <v>5396.953125</v>
      </c>
      <c r="AL21" s="67">
        <v>6943.5409570312504</v>
      </c>
      <c r="AM21" s="108">
        <f t="shared" si="5"/>
        <v>0.17752234993614313</v>
      </c>
      <c r="AN21" s="109">
        <f t="shared" si="0"/>
        <v>1.0016813242257379</v>
      </c>
      <c r="AO21" s="110">
        <f t="shared" si="0"/>
        <v>0.98160906963486227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41746</v>
      </c>
      <c r="B22" s="62">
        <v>5381</v>
      </c>
      <c r="C22" s="63">
        <v>0</v>
      </c>
      <c r="D22" s="64">
        <v>0</v>
      </c>
      <c r="E22" s="63">
        <v>5538</v>
      </c>
      <c r="F22" s="63">
        <v>1690239</v>
      </c>
      <c r="G22" s="64">
        <v>2144.6394531250321</v>
      </c>
      <c r="H22" s="63">
        <v>127</v>
      </c>
      <c r="I22" s="63">
        <v>736194</v>
      </c>
      <c r="J22" s="64">
        <v>934.22773437500007</v>
      </c>
      <c r="K22" s="63">
        <v>51</v>
      </c>
      <c r="L22" s="63">
        <v>191239</v>
      </c>
      <c r="M22" s="64">
        <v>242.78388671874993</v>
      </c>
      <c r="N22" s="63">
        <v>106</v>
      </c>
      <c r="O22" s="63">
        <v>386586</v>
      </c>
      <c r="P22" s="65">
        <v>490.78300781249982</v>
      </c>
      <c r="Q22" s="62">
        <v>8597</v>
      </c>
      <c r="R22" s="66">
        <f t="shared" si="1"/>
        <v>3004258</v>
      </c>
      <c r="S22" s="67">
        <f t="shared" si="1"/>
        <v>3812.4340820312818</v>
      </c>
      <c r="T22" s="68">
        <f t="shared" si="7"/>
        <v>1.466465208043769</v>
      </c>
      <c r="U22" s="69">
        <f t="shared" si="8"/>
        <v>4.4257369385390568</v>
      </c>
      <c r="AF22" s="89"/>
      <c r="AG22" s="62">
        <f t="shared" si="2"/>
        <v>8597</v>
      </c>
      <c r="AH22" s="66">
        <f t="shared" si="3"/>
        <v>2933.845703125</v>
      </c>
      <c r="AI22" s="67">
        <f t="shared" si="4"/>
        <v>3812.4340820312818</v>
      </c>
      <c r="AJ22" s="62">
        <v>7092</v>
      </c>
      <c r="AK22" s="66">
        <v>6261.0400390625</v>
      </c>
      <c r="AL22" s="67">
        <v>7951.9016992187489</v>
      </c>
      <c r="AM22" s="108">
        <f t="shared" si="5"/>
        <v>0.21221094190637335</v>
      </c>
      <c r="AN22" s="109">
        <f t="shared" si="0"/>
        <v>1.1340727061390865</v>
      </c>
      <c r="AO22" s="110">
        <f t="shared" si="0"/>
        <v>1.0857807710558345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41747</v>
      </c>
      <c r="B23" s="62">
        <v>5039</v>
      </c>
      <c r="C23" s="63">
        <v>0</v>
      </c>
      <c r="D23" s="64">
        <v>0</v>
      </c>
      <c r="E23" s="63">
        <v>4720</v>
      </c>
      <c r="F23" s="63">
        <v>1780107</v>
      </c>
      <c r="G23" s="64">
        <v>2258.3996093750143</v>
      </c>
      <c r="H23" s="63">
        <v>114</v>
      </c>
      <c r="I23" s="63">
        <v>839090</v>
      </c>
      <c r="J23" s="64">
        <v>1065.0884765625001</v>
      </c>
      <c r="K23" s="63">
        <v>39</v>
      </c>
      <c r="L23" s="63">
        <v>154711</v>
      </c>
      <c r="M23" s="64">
        <v>196.41044921874993</v>
      </c>
      <c r="N23" s="63">
        <v>89</v>
      </c>
      <c r="O23" s="63">
        <v>540637</v>
      </c>
      <c r="P23" s="65">
        <v>686.27939453124998</v>
      </c>
      <c r="Q23" s="62">
        <v>7549</v>
      </c>
      <c r="R23" s="66">
        <f t="shared" si="1"/>
        <v>3314545</v>
      </c>
      <c r="S23" s="67">
        <f t="shared" si="1"/>
        <v>4206.1779296875138</v>
      </c>
      <c r="T23" s="68">
        <f t="shared" si="7"/>
        <v>1.3031835299216379</v>
      </c>
      <c r="U23" s="69">
        <f t="shared" si="8"/>
        <v>1.1111820790118951</v>
      </c>
      <c r="AF23" s="89"/>
      <c r="AG23" s="62">
        <f t="shared" si="2"/>
        <v>7549</v>
      </c>
      <c r="AH23" s="66">
        <f t="shared" si="3"/>
        <v>3236.8603515625</v>
      </c>
      <c r="AI23" s="67">
        <f t="shared" si="4"/>
        <v>4206.1779296875138</v>
      </c>
      <c r="AJ23" s="62">
        <v>6282</v>
      </c>
      <c r="AK23" s="66">
        <v>7001.9482421875</v>
      </c>
      <c r="AL23" s="67">
        <v>8766.9613281250004</v>
      </c>
      <c r="AM23" s="108">
        <f t="shared" si="5"/>
        <v>0.20168736071314863</v>
      </c>
      <c r="AN23" s="109">
        <f t="shared" si="0"/>
        <v>1.1631913279198201</v>
      </c>
      <c r="AO23" s="110">
        <f t="shared" si="0"/>
        <v>1.0843058650104034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28">
        <f t="shared" si="6"/>
        <v>41748</v>
      </c>
      <c r="B24" s="29">
        <v>4660</v>
      </c>
      <c r="C24" s="30">
        <v>0</v>
      </c>
      <c r="D24" s="31">
        <v>0</v>
      </c>
      <c r="E24" s="30">
        <v>4258</v>
      </c>
      <c r="F24" s="30">
        <v>1617732</v>
      </c>
      <c r="G24" s="31">
        <v>2052.8434570312816</v>
      </c>
      <c r="H24" s="30">
        <v>96</v>
      </c>
      <c r="I24" s="30">
        <v>960969</v>
      </c>
      <c r="J24" s="31">
        <v>1219.89384765625</v>
      </c>
      <c r="K24" s="30">
        <v>34</v>
      </c>
      <c r="L24" s="30">
        <v>133457</v>
      </c>
      <c r="M24" s="31">
        <v>169.42783203125001</v>
      </c>
      <c r="N24" s="30">
        <v>72</v>
      </c>
      <c r="O24" s="30">
        <v>277483</v>
      </c>
      <c r="P24" s="32">
        <v>352.1438476562501</v>
      </c>
      <c r="Q24" s="29">
        <v>6949</v>
      </c>
      <c r="R24" s="33">
        <f t="shared" si="1"/>
        <v>2989641</v>
      </c>
      <c r="S24" s="34">
        <f t="shared" si="1"/>
        <v>3794.3089843750322</v>
      </c>
      <c r="T24" s="59">
        <f t="shared" si="7"/>
        <v>1.4256737821160221</v>
      </c>
      <c r="U24" s="60">
        <f t="shared" si="8"/>
        <v>1.355878449096334</v>
      </c>
      <c r="AF24" s="89"/>
      <c r="AG24" s="62">
        <f t="shared" si="2"/>
        <v>6949</v>
      </c>
      <c r="AH24" s="66">
        <f t="shared" si="3"/>
        <v>2919.5712890625</v>
      </c>
      <c r="AI24" s="67">
        <f t="shared" si="4"/>
        <v>3794.3089843750322</v>
      </c>
      <c r="AJ24" s="62">
        <v>5722</v>
      </c>
      <c r="AK24" s="66">
        <v>6163.939453125</v>
      </c>
      <c r="AL24" s="67">
        <v>8004.12158203125</v>
      </c>
      <c r="AM24" s="108">
        <f t="shared" si="5"/>
        <v>0.21443551205872069</v>
      </c>
      <c r="AN24" s="109">
        <f t="shared" si="0"/>
        <v>1.1112481398268219</v>
      </c>
      <c r="AO24" s="110">
        <f t="shared" si="0"/>
        <v>1.1095070578047888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28">
        <f t="shared" si="6"/>
        <v>41749</v>
      </c>
      <c r="B25" s="29">
        <v>4168</v>
      </c>
      <c r="C25" s="30">
        <v>0</v>
      </c>
      <c r="D25" s="31">
        <v>0</v>
      </c>
      <c r="E25" s="30">
        <v>3499</v>
      </c>
      <c r="F25" s="30">
        <v>1253792</v>
      </c>
      <c r="G25" s="31">
        <v>1581.6747070312681</v>
      </c>
      <c r="H25" s="30">
        <v>80</v>
      </c>
      <c r="I25" s="30">
        <v>740277</v>
      </c>
      <c r="J25" s="31">
        <v>939.80478515625043</v>
      </c>
      <c r="K25" s="30">
        <v>33</v>
      </c>
      <c r="L25" s="30">
        <v>96593</v>
      </c>
      <c r="M25" s="31">
        <v>122.62783203125001</v>
      </c>
      <c r="N25" s="30">
        <v>64</v>
      </c>
      <c r="O25" s="30">
        <v>470221</v>
      </c>
      <c r="P25" s="32">
        <v>596.96025390625016</v>
      </c>
      <c r="Q25" s="29">
        <v>5965</v>
      </c>
      <c r="R25" s="33">
        <f t="shared" si="1"/>
        <v>2560883</v>
      </c>
      <c r="S25" s="34">
        <f t="shared" si="1"/>
        <v>3241.0675781250188</v>
      </c>
      <c r="T25" s="59">
        <f t="shared" si="7"/>
        <v>1.10262827875268</v>
      </c>
      <c r="U25" s="60">
        <f t="shared" si="8"/>
        <v>1.1213226053021912</v>
      </c>
      <c r="AF25" s="89"/>
      <c r="AG25" s="62">
        <f t="shared" si="2"/>
        <v>5965</v>
      </c>
      <c r="AH25" s="66">
        <f t="shared" si="3"/>
        <v>2500.8623046875</v>
      </c>
      <c r="AI25" s="67">
        <f t="shared" si="4"/>
        <v>3241.0675781250188</v>
      </c>
      <c r="AJ25" s="62">
        <v>4843</v>
      </c>
      <c r="AK25" s="66">
        <v>4988.7548828125</v>
      </c>
      <c r="AL25" s="67">
        <v>6365.4944335937498</v>
      </c>
      <c r="AM25" s="108">
        <f t="shared" si="5"/>
        <v>0.2316745818707413</v>
      </c>
      <c r="AN25" s="109">
        <f t="shared" si="0"/>
        <v>0.99481389817496546</v>
      </c>
      <c r="AO25" s="110">
        <f t="shared" si="0"/>
        <v>0.96401163510334298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41750</v>
      </c>
      <c r="B26" s="62">
        <v>4293</v>
      </c>
      <c r="C26" s="63">
        <v>0</v>
      </c>
      <c r="D26" s="64">
        <v>0</v>
      </c>
      <c r="E26" s="63">
        <v>4687</v>
      </c>
      <c r="F26" s="63">
        <v>1337640</v>
      </c>
      <c r="G26" s="64">
        <v>1687.2171875000342</v>
      </c>
      <c r="H26" s="63">
        <v>148</v>
      </c>
      <c r="I26" s="63">
        <v>946642</v>
      </c>
      <c r="J26" s="64">
        <v>1201.7814453125</v>
      </c>
      <c r="K26" s="63">
        <v>66</v>
      </c>
      <c r="L26" s="63">
        <v>102973</v>
      </c>
      <c r="M26" s="64">
        <v>130.49257812500005</v>
      </c>
      <c r="N26" s="63">
        <v>122</v>
      </c>
      <c r="O26" s="63">
        <v>625908</v>
      </c>
      <c r="P26" s="65">
        <v>794.6097656249998</v>
      </c>
      <c r="Q26" s="62">
        <v>7113</v>
      </c>
      <c r="R26" s="66">
        <f t="shared" si="1"/>
        <v>3013163</v>
      </c>
      <c r="S26" s="67">
        <f t="shared" si="1"/>
        <v>3814.100976562534</v>
      </c>
      <c r="T26" s="68">
        <f t="shared" si="7"/>
        <v>0.9678441655415525</v>
      </c>
      <c r="U26" s="69">
        <f t="shared" si="8"/>
        <v>1.7522652070060363</v>
      </c>
      <c r="AF26" s="89"/>
      <c r="AG26" s="62">
        <f t="shared" si="2"/>
        <v>7113</v>
      </c>
      <c r="AH26" s="66">
        <f t="shared" si="3"/>
        <v>2942.5419921875</v>
      </c>
      <c r="AI26" s="67">
        <f t="shared" si="4"/>
        <v>3814.100976562534</v>
      </c>
      <c r="AJ26" s="62">
        <v>5932</v>
      </c>
      <c r="AK26" s="66">
        <v>5366.1572265625</v>
      </c>
      <c r="AL26" s="67">
        <v>2858.71142578125</v>
      </c>
      <c r="AM26" s="108">
        <f t="shared" si="5"/>
        <v>0.19908968307484831</v>
      </c>
      <c r="AN26" s="109">
        <f t="shared" si="0"/>
        <v>0.82364677914868856</v>
      </c>
      <c r="AO26" s="110">
        <f t="shared" si="0"/>
        <v>0.33420286572653546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61">
        <f t="shared" si="6"/>
        <v>41751</v>
      </c>
      <c r="B27" s="62">
        <v>4343</v>
      </c>
      <c r="C27" s="63">
        <v>0</v>
      </c>
      <c r="D27" s="64">
        <v>0</v>
      </c>
      <c r="E27" s="63">
        <v>4479</v>
      </c>
      <c r="F27" s="63">
        <v>1417031</v>
      </c>
      <c r="G27" s="64">
        <v>1779.5768554687834</v>
      </c>
      <c r="H27" s="63">
        <v>159</v>
      </c>
      <c r="I27" s="63">
        <v>1006690</v>
      </c>
      <c r="J27" s="64">
        <v>1185.3562499999998</v>
      </c>
      <c r="K27" s="63">
        <v>97</v>
      </c>
      <c r="L27" s="63">
        <v>131705</v>
      </c>
      <c r="M27" s="64">
        <v>167.20361328125</v>
      </c>
      <c r="N27" s="63">
        <v>131</v>
      </c>
      <c r="O27" s="63">
        <v>387690</v>
      </c>
      <c r="P27" s="65">
        <v>476.84482421874986</v>
      </c>
      <c r="Q27" s="62">
        <v>6961</v>
      </c>
      <c r="R27" s="66">
        <f t="shared" si="1"/>
        <v>2943116</v>
      </c>
      <c r="S27" s="67">
        <f t="shared" si="1"/>
        <v>3608.9815429687833</v>
      </c>
      <c r="T27" s="68">
        <f t="shared" si="7"/>
        <v>1.0443442295531897</v>
      </c>
      <c r="U27" s="69">
        <f t="shared" si="8"/>
        <v>1.2912744829266807</v>
      </c>
      <c r="AF27" s="89"/>
      <c r="AG27" s="62">
        <f t="shared" si="2"/>
        <v>6961</v>
      </c>
      <c r="AH27" s="66">
        <f t="shared" si="3"/>
        <v>2874.13671875</v>
      </c>
      <c r="AI27" s="67">
        <f t="shared" si="4"/>
        <v>3608.9815429687833</v>
      </c>
      <c r="AJ27" s="62">
        <v>5756</v>
      </c>
      <c r="AK27" s="66">
        <v>5313.419921875</v>
      </c>
      <c r="AL27" s="67">
        <v>6287.4035351562497</v>
      </c>
      <c r="AM27" s="108">
        <f t="shared" si="5"/>
        <v>0.20934676858929802</v>
      </c>
      <c r="AN27" s="109">
        <f t="shared" si="0"/>
        <v>0.84870117249880739</v>
      </c>
      <c r="AO27" s="110">
        <f t="shared" si="0"/>
        <v>0.74215452761339717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61">
        <f t="shared" si="6"/>
        <v>41752</v>
      </c>
      <c r="B28" s="62">
        <v>4474</v>
      </c>
      <c r="C28" s="63">
        <v>0</v>
      </c>
      <c r="D28" s="64">
        <v>0</v>
      </c>
      <c r="E28" s="63">
        <v>4828</v>
      </c>
      <c r="F28" s="63">
        <v>1450051</v>
      </c>
      <c r="G28" s="64">
        <v>1833.5674804687915</v>
      </c>
      <c r="H28" s="63">
        <v>136</v>
      </c>
      <c r="I28" s="63">
        <v>915076</v>
      </c>
      <c r="J28" s="64">
        <v>1083.2364257812499</v>
      </c>
      <c r="K28" s="63">
        <v>58</v>
      </c>
      <c r="L28" s="63">
        <v>95750</v>
      </c>
      <c r="M28" s="64">
        <v>121.4865234375</v>
      </c>
      <c r="N28" s="63">
        <v>116</v>
      </c>
      <c r="O28" s="63">
        <v>448390</v>
      </c>
      <c r="P28" s="65">
        <v>568.43388671874993</v>
      </c>
      <c r="Q28" s="62">
        <v>7358</v>
      </c>
      <c r="R28" s="66">
        <f t="shared" si="1"/>
        <v>2909267</v>
      </c>
      <c r="S28" s="67">
        <f t="shared" si="1"/>
        <v>3606.7243164062911</v>
      </c>
      <c r="T28" s="68">
        <f t="shared" si="7"/>
        <v>0.99702004627385454</v>
      </c>
      <c r="U28" s="69">
        <f t="shared" si="8"/>
        <v>1.1168603342890426</v>
      </c>
      <c r="AF28" s="89"/>
      <c r="AG28" s="62">
        <f t="shared" si="2"/>
        <v>7358</v>
      </c>
      <c r="AH28" s="66">
        <f t="shared" si="3"/>
        <v>2841.0810546875</v>
      </c>
      <c r="AI28" s="67">
        <f t="shared" si="4"/>
        <v>3606.7243164062911</v>
      </c>
      <c r="AJ28" s="62">
        <v>6141</v>
      </c>
      <c r="AK28" s="66">
        <v>5194.494140625</v>
      </c>
      <c r="AL28" s="67">
        <v>6703.7625585937494</v>
      </c>
      <c r="AM28" s="108">
        <f t="shared" si="5"/>
        <v>0.19817619280247523</v>
      </c>
      <c r="AN28" s="109">
        <f t="shared" si="0"/>
        <v>0.82835126511248358</v>
      </c>
      <c r="AO28" s="110">
        <f t="shared" si="0"/>
        <v>0.85868449332255037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41753</v>
      </c>
      <c r="B29" s="62">
        <v>4651</v>
      </c>
      <c r="C29" s="63">
        <v>0</v>
      </c>
      <c r="D29" s="64">
        <v>0</v>
      </c>
      <c r="E29" s="63">
        <v>5009</v>
      </c>
      <c r="F29" s="63">
        <v>1535232</v>
      </c>
      <c r="G29" s="64">
        <v>1943.9303710937911</v>
      </c>
      <c r="H29" s="63">
        <v>205</v>
      </c>
      <c r="I29" s="63">
        <v>743320</v>
      </c>
      <c r="J29" s="64">
        <v>893.48466796874993</v>
      </c>
      <c r="K29" s="63">
        <v>98</v>
      </c>
      <c r="L29" s="63">
        <v>114572</v>
      </c>
      <c r="M29" s="64">
        <v>145.45273437500001</v>
      </c>
      <c r="N29" s="63">
        <v>159</v>
      </c>
      <c r="O29" s="63">
        <v>465345</v>
      </c>
      <c r="P29" s="65">
        <v>585.11425781250023</v>
      </c>
      <c r="Q29" s="62">
        <v>7628</v>
      </c>
      <c r="R29" s="66">
        <f t="shared" si="1"/>
        <v>2858469</v>
      </c>
      <c r="S29" s="67">
        <f t="shared" si="1"/>
        <v>3567.9820312500415</v>
      </c>
      <c r="T29" s="68">
        <f t="shared" si="7"/>
        <v>0.90829285089268441</v>
      </c>
      <c r="U29" s="69">
        <f t="shared" si="8"/>
        <v>1.0070151192638768</v>
      </c>
      <c r="AF29" s="89"/>
      <c r="AG29" s="62">
        <f t="shared" si="2"/>
        <v>7628</v>
      </c>
      <c r="AH29" s="66">
        <f t="shared" si="3"/>
        <v>2791.4736328125</v>
      </c>
      <c r="AI29" s="67">
        <f t="shared" si="4"/>
        <v>3567.9820312500415</v>
      </c>
      <c r="AJ29" s="62">
        <v>6473</v>
      </c>
      <c r="AK29" s="66">
        <v>5935.056640625</v>
      </c>
      <c r="AL29" s="67">
        <v>7702.6850976562491</v>
      </c>
      <c r="AM29" s="108">
        <f t="shared" si="5"/>
        <v>0.1784334929708018</v>
      </c>
      <c r="AN29" s="109">
        <f t="shared" si="0"/>
        <v>1.1261374533010504</v>
      </c>
      <c r="AO29" s="110">
        <f t="shared" si="0"/>
        <v>1.1588351707470945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41754</v>
      </c>
      <c r="B30" s="62">
        <v>4424</v>
      </c>
      <c r="C30" s="63">
        <v>0</v>
      </c>
      <c r="D30" s="64">
        <v>0</v>
      </c>
      <c r="E30" s="63">
        <v>4856</v>
      </c>
      <c r="F30" s="63">
        <v>1462709</v>
      </c>
      <c r="G30" s="64">
        <v>1838.5237304687857</v>
      </c>
      <c r="H30" s="63">
        <v>353</v>
      </c>
      <c r="I30" s="63">
        <v>1032501</v>
      </c>
      <c r="J30" s="64">
        <v>1287.016503906251</v>
      </c>
      <c r="K30" s="63">
        <v>175</v>
      </c>
      <c r="L30" s="63">
        <v>83595</v>
      </c>
      <c r="M30" s="64">
        <v>106.12392578124999</v>
      </c>
      <c r="N30" s="63">
        <v>256</v>
      </c>
      <c r="O30" s="63">
        <v>456445</v>
      </c>
      <c r="P30" s="65">
        <v>556.98652343749984</v>
      </c>
      <c r="Q30" s="62">
        <v>7352</v>
      </c>
      <c r="R30" s="66">
        <f t="shared" si="1"/>
        <v>3035250</v>
      </c>
      <c r="S30" s="67">
        <f t="shared" si="1"/>
        <v>3788.6506835937862</v>
      </c>
      <c r="T30" s="68">
        <f t="shared" si="7"/>
        <v>0.82169723505384784</v>
      </c>
      <c r="U30" s="69">
        <f t="shared" si="8"/>
        <v>1.0248318928493689</v>
      </c>
      <c r="AF30" s="89"/>
      <c r="AG30" s="62">
        <f t="shared" si="2"/>
        <v>7352</v>
      </c>
      <c r="AH30" s="66">
        <f t="shared" si="3"/>
        <v>2964.111328125</v>
      </c>
      <c r="AI30" s="67">
        <f t="shared" si="4"/>
        <v>3788.6506835937862</v>
      </c>
      <c r="AJ30" s="62">
        <v>6027</v>
      </c>
      <c r="AK30" s="66">
        <v>5519.62890625</v>
      </c>
      <c r="AL30" s="67">
        <v>7161.6697851562494</v>
      </c>
      <c r="AM30" s="108">
        <f t="shared" si="5"/>
        <v>0.21984403517504569</v>
      </c>
      <c r="AN30" s="109">
        <f t="shared" si="0"/>
        <v>0.86215303517008479</v>
      </c>
      <c r="AO30" s="110">
        <f t="shared" si="0"/>
        <v>0.89029561795412904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28">
        <f t="shared" si="6"/>
        <v>41755</v>
      </c>
      <c r="B31" s="29">
        <v>3816</v>
      </c>
      <c r="C31" s="30">
        <v>0</v>
      </c>
      <c r="D31" s="31">
        <v>0</v>
      </c>
      <c r="E31" s="30">
        <v>3574</v>
      </c>
      <c r="F31" s="30">
        <v>1349292</v>
      </c>
      <c r="G31" s="31">
        <v>1690.6957031250197</v>
      </c>
      <c r="H31" s="30">
        <v>469</v>
      </c>
      <c r="I31" s="30">
        <v>2516562</v>
      </c>
      <c r="J31" s="31">
        <v>3194.7817382812468</v>
      </c>
      <c r="K31" s="30">
        <v>183</v>
      </c>
      <c r="L31" s="30">
        <v>142247</v>
      </c>
      <c r="M31" s="31">
        <v>180.58701171874995</v>
      </c>
      <c r="N31" s="30">
        <v>300</v>
      </c>
      <c r="O31" s="30">
        <v>1198853</v>
      </c>
      <c r="P31" s="32">
        <v>1521.972460937501</v>
      </c>
      <c r="Q31" s="29">
        <v>5803</v>
      </c>
      <c r="R31" s="33">
        <f t="shared" si="1"/>
        <v>5206954</v>
      </c>
      <c r="S31" s="34">
        <f t="shared" si="1"/>
        <v>6588.0369140625171</v>
      </c>
      <c r="T31" s="59">
        <f t="shared" si="7"/>
        <v>0.83406398587652342</v>
      </c>
      <c r="U31" s="60">
        <f t="shared" si="8"/>
        <v>2.8118935002248691</v>
      </c>
      <c r="AF31" s="89"/>
      <c r="AG31" s="62">
        <f t="shared" si="2"/>
        <v>5803</v>
      </c>
      <c r="AH31" s="66">
        <f t="shared" si="3"/>
        <v>5084.916015625</v>
      </c>
      <c r="AI31" s="67">
        <f t="shared" si="4"/>
        <v>6588.0369140625171</v>
      </c>
      <c r="AJ31" s="62">
        <v>4694</v>
      </c>
      <c r="AK31" s="66">
        <v>7894.7880859375</v>
      </c>
      <c r="AL31" s="67">
        <v>10231.935390625</v>
      </c>
      <c r="AM31" s="108">
        <f t="shared" si="5"/>
        <v>0.23625905411163184</v>
      </c>
      <c r="AN31" s="109">
        <f t="shared" si="0"/>
        <v>0.55258967142786353</v>
      </c>
      <c r="AO31" s="110">
        <f t="shared" si="0"/>
        <v>0.55310838783923422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28">
        <f t="shared" si="6"/>
        <v>41756</v>
      </c>
      <c r="B32" s="29">
        <v>3158</v>
      </c>
      <c r="C32" s="30">
        <v>0</v>
      </c>
      <c r="D32" s="31">
        <v>0</v>
      </c>
      <c r="E32" s="30">
        <v>2814</v>
      </c>
      <c r="F32" s="30">
        <v>1053628</v>
      </c>
      <c r="G32" s="31">
        <v>1305.5250000000085</v>
      </c>
      <c r="H32" s="30">
        <v>243</v>
      </c>
      <c r="I32" s="30">
        <v>1082057</v>
      </c>
      <c r="J32" s="31">
        <v>1373.705175781251</v>
      </c>
      <c r="K32" s="30">
        <v>126</v>
      </c>
      <c r="L32" s="30">
        <v>148992</v>
      </c>
      <c r="M32" s="31">
        <v>189.14999999999989</v>
      </c>
      <c r="N32" s="30">
        <v>159</v>
      </c>
      <c r="O32" s="30">
        <v>632780</v>
      </c>
      <c r="P32" s="32">
        <v>803.33398437500011</v>
      </c>
      <c r="Q32" s="29">
        <v>4706</v>
      </c>
      <c r="R32" s="33">
        <f t="shared" si="1"/>
        <v>2917457</v>
      </c>
      <c r="S32" s="34">
        <f t="shared" si="1"/>
        <v>3671.7141601562594</v>
      </c>
      <c r="T32" s="59">
        <f t="shared" si="7"/>
        <v>0.84035310482121439</v>
      </c>
      <c r="U32" s="60">
        <f t="shared" si="8"/>
        <v>1.4259366792365642</v>
      </c>
      <c r="AF32" s="89"/>
      <c r="AG32" s="62">
        <f t="shared" si="2"/>
        <v>4706</v>
      </c>
      <c r="AH32" s="66">
        <f t="shared" si="3"/>
        <v>2849.0791015625</v>
      </c>
      <c r="AI32" s="67">
        <f t="shared" si="4"/>
        <v>3671.7141601562594</v>
      </c>
      <c r="AJ32" s="62">
        <v>3802</v>
      </c>
      <c r="AK32" s="66">
        <v>4473.267578125</v>
      </c>
      <c r="AL32" s="67">
        <v>5813.1566796874995</v>
      </c>
      <c r="AM32" s="108">
        <f t="shared" si="5"/>
        <v>0.23776959495002625</v>
      </c>
      <c r="AN32" s="109">
        <f t="shared" si="0"/>
        <v>0.57007489741922512</v>
      </c>
      <c r="AO32" s="110">
        <f t="shared" si="0"/>
        <v>0.58322691422147788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41757</v>
      </c>
      <c r="B33" s="62">
        <v>3654</v>
      </c>
      <c r="C33" s="63">
        <v>0</v>
      </c>
      <c r="D33" s="64">
        <v>0</v>
      </c>
      <c r="E33" s="63">
        <v>3677</v>
      </c>
      <c r="F33" s="63">
        <v>981371</v>
      </c>
      <c r="G33" s="64">
        <v>1239.9080078125146</v>
      </c>
      <c r="H33" s="63">
        <v>278</v>
      </c>
      <c r="I33" s="63">
        <v>504488</v>
      </c>
      <c r="J33" s="64">
        <v>624.18789062500025</v>
      </c>
      <c r="K33" s="63">
        <v>128</v>
      </c>
      <c r="L33" s="63">
        <v>163748</v>
      </c>
      <c r="M33" s="64">
        <v>207.88320312500011</v>
      </c>
      <c r="N33" s="63">
        <v>173</v>
      </c>
      <c r="O33" s="63">
        <v>300969</v>
      </c>
      <c r="P33" s="65">
        <v>381.16152343749974</v>
      </c>
      <c r="Q33" s="62">
        <v>5850</v>
      </c>
      <c r="R33" s="66">
        <f t="shared" si="1"/>
        <v>1950576</v>
      </c>
      <c r="S33" s="67">
        <f t="shared" si="1"/>
        <v>2453.1406250000146</v>
      </c>
      <c r="T33" s="68">
        <f t="shared" si="7"/>
        <v>0.73365853293860828</v>
      </c>
      <c r="U33" s="69">
        <f t="shared" si="8"/>
        <v>0.57844923644736601</v>
      </c>
      <c r="AF33" s="89"/>
      <c r="AG33" s="62">
        <f t="shared" si="2"/>
        <v>5850</v>
      </c>
      <c r="AH33" s="66">
        <f t="shared" si="3"/>
        <v>1904.859375</v>
      </c>
      <c r="AI33" s="67">
        <f t="shared" si="4"/>
        <v>2453.1406250000146</v>
      </c>
      <c r="AJ33" s="62">
        <v>4763</v>
      </c>
      <c r="AK33" s="66">
        <v>3510.94921875</v>
      </c>
      <c r="AL33" s="67">
        <v>4558.8928125000002</v>
      </c>
      <c r="AM33" s="108">
        <f t="shared" si="5"/>
        <v>0.22821750997270618</v>
      </c>
      <c r="AN33" s="109">
        <f t="shared" si="0"/>
        <v>0.84315402219652036</v>
      </c>
      <c r="AO33" s="110">
        <f t="shared" si="0"/>
        <v>0.85839032872401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61">
        <f t="shared" si="6"/>
        <v>41758</v>
      </c>
      <c r="B34" s="62">
        <v>3757</v>
      </c>
      <c r="C34" s="63">
        <v>0</v>
      </c>
      <c r="D34" s="64">
        <v>0</v>
      </c>
      <c r="E34" s="63">
        <v>4863</v>
      </c>
      <c r="F34" s="63">
        <v>974762</v>
      </c>
      <c r="G34" s="64">
        <v>1231.2548828125141</v>
      </c>
      <c r="H34" s="63">
        <v>322</v>
      </c>
      <c r="I34" s="63">
        <v>1468258</v>
      </c>
      <c r="J34" s="64">
        <v>1557.8379882812499</v>
      </c>
      <c r="K34" s="63">
        <v>137</v>
      </c>
      <c r="L34" s="63">
        <v>186231</v>
      </c>
      <c r="M34" s="64">
        <v>235.90683593750001</v>
      </c>
      <c r="N34" s="63">
        <v>169</v>
      </c>
      <c r="O34" s="63">
        <v>296135</v>
      </c>
      <c r="P34" s="65">
        <v>371.34804687499985</v>
      </c>
      <c r="Q34" s="62">
        <v>7075</v>
      </c>
      <c r="R34" s="66">
        <f t="shared" si="1"/>
        <v>2925386</v>
      </c>
      <c r="S34" s="67">
        <f t="shared" si="1"/>
        <v>3396.3477539062642</v>
      </c>
      <c r="T34" s="68">
        <f t="shared" si="7"/>
        <v>0.68789038489630783</v>
      </c>
      <c r="U34" s="69">
        <f t="shared" si="8"/>
        <v>1.2781883053696224</v>
      </c>
      <c r="AF34" s="89"/>
      <c r="AG34" s="62">
        <f t="shared" si="2"/>
        <v>7075</v>
      </c>
      <c r="AH34" s="66">
        <f t="shared" si="3"/>
        <v>2856.822265625</v>
      </c>
      <c r="AI34" s="67">
        <f t="shared" si="4"/>
        <v>3396.3477539062642</v>
      </c>
      <c r="AJ34" s="62">
        <v>5964</v>
      </c>
      <c r="AK34" s="66">
        <v>4665.755859375</v>
      </c>
      <c r="AL34" s="67">
        <v>6000.8373242187499</v>
      </c>
      <c r="AM34" s="108">
        <f t="shared" si="5"/>
        <v>0.18628437290409128</v>
      </c>
      <c r="AN34" s="109">
        <f t="shared" si="0"/>
        <v>0.63319780705862416</v>
      </c>
      <c r="AO34" s="110">
        <f t="shared" si="0"/>
        <v>0.76685008692557077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61">
        <f t="shared" si="6"/>
        <v>41759</v>
      </c>
      <c r="B35" s="62">
        <v>4165</v>
      </c>
      <c r="C35" s="63">
        <v>0</v>
      </c>
      <c r="D35" s="64">
        <v>0</v>
      </c>
      <c r="E35" s="63">
        <v>4411</v>
      </c>
      <c r="F35" s="63">
        <v>990757</v>
      </c>
      <c r="G35" s="64">
        <v>1195.1621093750077</v>
      </c>
      <c r="H35" s="63">
        <v>384</v>
      </c>
      <c r="I35" s="63">
        <v>671671</v>
      </c>
      <c r="J35" s="64">
        <v>837.96298828125191</v>
      </c>
      <c r="K35" s="63">
        <v>207</v>
      </c>
      <c r="L35" s="63">
        <v>187831</v>
      </c>
      <c r="M35" s="64">
        <v>238.35830078124991</v>
      </c>
      <c r="N35" s="63">
        <v>241</v>
      </c>
      <c r="O35" s="63">
        <v>238905</v>
      </c>
      <c r="P35" s="65">
        <v>277.38496093749984</v>
      </c>
      <c r="Q35" s="62">
        <v>6949</v>
      </c>
      <c r="R35" s="66">
        <f t="shared" si="1"/>
        <v>2089164</v>
      </c>
      <c r="S35" s="67">
        <f t="shared" si="1"/>
        <v>2548.8683593750093</v>
      </c>
      <c r="T35" s="68">
        <f t="shared" si="7"/>
        <v>0.68325665786927492</v>
      </c>
      <c r="U35" s="69">
        <f t="shared" si="8"/>
        <v>0.75273777151566323</v>
      </c>
      <c r="AF35" s="89"/>
      <c r="AG35" s="62">
        <f t="shared" si="2"/>
        <v>6949</v>
      </c>
      <c r="AH35" s="66">
        <f t="shared" si="3"/>
        <v>2040.19921875</v>
      </c>
      <c r="AI35" s="67">
        <f t="shared" si="4"/>
        <v>2548.8683593750093</v>
      </c>
      <c r="AJ35" s="62">
        <v>5624</v>
      </c>
      <c r="AK35" s="66">
        <v>3707.1318359375</v>
      </c>
      <c r="AL35" s="67">
        <v>4776.6616015624995</v>
      </c>
      <c r="AM35" s="108">
        <f t="shared" si="5"/>
        <v>0.23559743954480794</v>
      </c>
      <c r="AN35" s="109">
        <f t="shared" si="0"/>
        <v>0.81704404249738172</v>
      </c>
      <c r="AO35" s="110">
        <f t="shared" si="0"/>
        <v>0.87403228730641569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41760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41645</v>
      </c>
      <c r="C37" s="38">
        <f>SUM(C6:C36)</f>
        <v>0</v>
      </c>
      <c r="D37" s="38">
        <f t="shared" ref="D37" si="9">SUM(D6:D36)</f>
        <v>0</v>
      </c>
      <c r="E37" s="38">
        <v>44721</v>
      </c>
      <c r="F37" s="38">
        <f>SUM(F6:F36)</f>
        <v>36850203</v>
      </c>
      <c r="G37" s="39">
        <f t="shared" ref="G37" si="10">SUM(G6:G36)</f>
        <v>46554.077832032002</v>
      </c>
      <c r="H37" s="38">
        <v>2204</v>
      </c>
      <c r="I37" s="38">
        <f>SUM(I6:I36)</f>
        <v>21021913</v>
      </c>
      <c r="J37" s="39">
        <f t="shared" ref="J37" si="11">SUM(J6:J36)</f>
        <v>26089.281054687497</v>
      </c>
      <c r="K37" s="40">
        <v>976</v>
      </c>
      <c r="L37" s="38">
        <f>SUM(L6:L36)</f>
        <v>2924120</v>
      </c>
      <c r="M37" s="39">
        <f t="shared" ref="M37" si="12">SUM(M6:M36)</f>
        <v>3711.2410156249998</v>
      </c>
      <c r="N37" s="38">
        <v>1433</v>
      </c>
      <c r="O37" s="38">
        <f>SUM(O6:O36)</f>
        <v>8633948</v>
      </c>
      <c r="P37" s="39">
        <f t="shared" ref="P37" si="13">SUM(P6:P36)</f>
        <v>10884.432812500001</v>
      </c>
      <c r="Q37" s="38">
        <v>60462</v>
      </c>
      <c r="R37" s="38">
        <f t="shared" ref="R37:S37" si="14">SUM(R6:R36)</f>
        <v>69430184</v>
      </c>
      <c r="S37" s="41">
        <f t="shared" si="14"/>
        <v>87239.032714844478</v>
      </c>
      <c r="AF37" s="89"/>
      <c r="AG37" s="37">
        <f>Q37</f>
        <v>60462</v>
      </c>
      <c r="AH37" s="38">
        <f t="shared" ref="AH37:AL37" si="15">SUM(AH6:AH36)</f>
        <v>67802.9140625</v>
      </c>
      <c r="AI37" s="41">
        <f t="shared" si="15"/>
        <v>87239.032714844478</v>
      </c>
      <c r="AJ37" s="37">
        <v>49308</v>
      </c>
      <c r="AK37" s="38">
        <f t="shared" si="15"/>
        <v>138518.9736328125</v>
      </c>
      <c r="AL37" s="41">
        <f t="shared" si="15"/>
        <v>174378.74644531248</v>
      </c>
      <c r="AM37" s="102">
        <f t="shared" si="5"/>
        <v>0.22621075687515213</v>
      </c>
      <c r="AN37" s="103">
        <f t="shared" si="5"/>
        <v>1.0429649012596598</v>
      </c>
      <c r="AO37" s="104">
        <f t="shared" si="5"/>
        <v>0.99886153042639636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41645</v>
      </c>
      <c r="C38" s="44">
        <f>C37/1024</f>
        <v>0</v>
      </c>
      <c r="D38" s="45">
        <f>D37</f>
        <v>0</v>
      </c>
      <c r="E38" s="46">
        <f>E37</f>
        <v>44721</v>
      </c>
      <c r="F38" s="44">
        <f>F37/1024</f>
        <v>35986.5263671875</v>
      </c>
      <c r="G38" s="45">
        <f>G37</f>
        <v>46554.077832032002</v>
      </c>
      <c r="H38" s="46">
        <f>H37</f>
        <v>2204</v>
      </c>
      <c r="I38" s="44">
        <f>I37/1024</f>
        <v>20529.2119140625</v>
      </c>
      <c r="J38" s="45">
        <f>J37</f>
        <v>26089.281054687497</v>
      </c>
      <c r="K38" s="46">
        <f>K37</f>
        <v>976</v>
      </c>
      <c r="L38" s="44">
        <f>L37/1024</f>
        <v>2855.5859375</v>
      </c>
      <c r="M38" s="45">
        <f>M37</f>
        <v>3711.2410156249998</v>
      </c>
      <c r="N38" s="46">
        <f>N37</f>
        <v>1433</v>
      </c>
      <c r="O38" s="44">
        <f>O37/1024</f>
        <v>8431.58984375</v>
      </c>
      <c r="P38" s="45">
        <f>P37</f>
        <v>10884.432812500001</v>
      </c>
      <c r="Q38" s="46">
        <f>Q37</f>
        <v>60462</v>
      </c>
      <c r="R38" s="44">
        <f>R37/1024</f>
        <v>67802.9140625</v>
      </c>
      <c r="S38" s="47">
        <f>S37</f>
        <v>87239.032714844478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0.68877972941682375</v>
      </c>
      <c r="C39" s="50">
        <f>C37/$R$37</f>
        <v>0</v>
      </c>
      <c r="D39" s="50">
        <f>D37/$S$37</f>
        <v>0</v>
      </c>
      <c r="E39" s="50">
        <f>E37/$Q$37</f>
        <v>0.73965465912473949</v>
      </c>
      <c r="F39" s="50">
        <f>F37/$R$37</f>
        <v>0.53075191331770055</v>
      </c>
      <c r="G39" s="50">
        <f>G37/$S$37</f>
        <v>0.53363817070510022</v>
      </c>
      <c r="H39" s="50">
        <f>H37/$Q$37</f>
        <v>3.6452647944163273E-2</v>
      </c>
      <c r="I39" s="50">
        <f>I37/$R$37</f>
        <v>0.30277772272647296</v>
      </c>
      <c r="J39" s="50">
        <f>J37/$S$37</f>
        <v>0.29905513899913039</v>
      </c>
      <c r="K39" s="50">
        <f>K37/$Q$37</f>
        <v>1.6142370414475207E-2</v>
      </c>
      <c r="L39" s="50">
        <f>L37/$R$37</f>
        <v>4.2115976532627365E-2</v>
      </c>
      <c r="M39" s="50">
        <f>M37/$S$37</f>
        <v>4.2541061038077053E-2</v>
      </c>
      <c r="N39" s="50">
        <f>N37/$Q$37</f>
        <v>2.3700836889285832E-2</v>
      </c>
      <c r="O39" s="50">
        <f>O37/$R$37</f>
        <v>0.12435438742319911</v>
      </c>
      <c r="P39" s="50">
        <f>P37/$S$37</f>
        <v>0.12476562925769259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0"/>
  <sheetViews>
    <sheetView workbookViewId="0">
      <pane ySplit="5" topLeftCell="A6" activePane="bottomLeft" state="frozen"/>
      <selection pane="bottomLeft" activeCell="A10" sqref="A10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8" max="19" bestFit="true" customWidth="true" width="12.5703125" collapsed="true"/>
    <col min="35" max="35" bestFit="true" customWidth="true" width="12.5703125" collapsed="true"/>
    <col min="37" max="37" bestFit="true" customWidth="true" width="9.0" collapsed="true"/>
    <col min="38" max="38" bestFit="true" customWidth="true" width="12.5703125" collapsed="true"/>
  </cols>
  <sheetData>
    <row r="1" spans="1:49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</row>
    <row r="2" spans="1:49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</row>
    <row r="3" spans="1:49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</row>
    <row r="4" spans="1:49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</row>
    <row r="5" spans="1:49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  <c r="AW5" s="89"/>
    </row>
    <row r="6" spans="1:49" x14ac:dyDescent="0.25">
      <c r="A6" s="61">
        <v>41760</v>
      </c>
      <c r="B6" s="62">
        <v>4570</v>
      </c>
      <c r="C6" s="63">
        <v>0</v>
      </c>
      <c r="D6" s="64">
        <v>0</v>
      </c>
      <c r="E6" s="63">
        <v>3903</v>
      </c>
      <c r="F6" s="63">
        <v>1236241</v>
      </c>
      <c r="G6" s="64">
        <v>1555.4639648437646</v>
      </c>
      <c r="H6" s="63">
        <v>261</v>
      </c>
      <c r="I6" s="63">
        <v>832425</v>
      </c>
      <c r="J6" s="64">
        <v>1050.157265625</v>
      </c>
      <c r="K6" s="63">
        <v>176</v>
      </c>
      <c r="L6" s="63">
        <v>166383</v>
      </c>
      <c r="M6" s="64">
        <v>210.53728515625011</v>
      </c>
      <c r="N6" s="63">
        <v>174</v>
      </c>
      <c r="O6" s="63">
        <v>251251</v>
      </c>
      <c r="P6" s="65">
        <v>318.56474609374982</v>
      </c>
      <c r="Q6" s="62">
        <v>6635</v>
      </c>
      <c r="R6" s="66">
        <f>C6+F6+I6+L6+O6</f>
        <v>2486300</v>
      </c>
      <c r="S6" s="67">
        <f>D6+G6+J6+M6+P6</f>
        <v>3134.7232617187647</v>
      </c>
      <c r="T6" s="68">
        <f>F6/ABRIL!F29</f>
        <v>0.80524702455394359</v>
      </c>
      <c r="U6" s="69">
        <f>(I6+L6+O6)/(ABRIL!I29+ABRIL!L29+ABRIL!O29)</f>
        <v>0.94469773744234786</v>
      </c>
      <c r="AF6" s="89"/>
      <c r="AG6" s="62">
        <f>Q6</f>
        <v>6635</v>
      </c>
      <c r="AH6" s="66">
        <f>R6/1024</f>
        <v>2428.02734375</v>
      </c>
      <c r="AI6" s="67">
        <f>S6</f>
        <v>3134.7232617187647</v>
      </c>
      <c r="AJ6" s="62">
        <v>5140</v>
      </c>
      <c r="AK6" s="66">
        <v>4517.82421875</v>
      </c>
      <c r="AL6" s="67">
        <v>5825.7428124999997</v>
      </c>
      <c r="AM6" s="108">
        <f>IF(   ((AG6/AJ6)-1)&gt;=0, ((AG6/AJ6)-1),  ((AJ6/AG6)-1))</f>
        <v>0.29085603112840475</v>
      </c>
      <c r="AN6" s="109">
        <f t="shared" ref="AN6:AO36" si="0">IF(   ((AH6/AK6)-1)&gt;=0, ((AH6/AK6)-1),  ((AK6/AH6)-1))</f>
        <v>0.86069742187185772</v>
      </c>
      <c r="AO6" s="110">
        <f t="shared" si="0"/>
        <v>0.85845522111758998</v>
      </c>
      <c r="AP6" s="89"/>
      <c r="AQ6" s="89"/>
      <c r="AR6" s="89"/>
      <c r="AS6" s="89"/>
      <c r="AT6" s="89"/>
      <c r="AU6" s="89"/>
      <c r="AV6" s="89"/>
      <c r="AW6" s="89"/>
    </row>
    <row r="7" spans="1:49" x14ac:dyDescent="0.25">
      <c r="A7" s="61">
        <f>A6+1</f>
        <v>41761</v>
      </c>
      <c r="B7" s="62">
        <v>4927</v>
      </c>
      <c r="C7" s="63">
        <v>0</v>
      </c>
      <c r="D7" s="64">
        <v>0</v>
      </c>
      <c r="E7" s="63">
        <v>4735</v>
      </c>
      <c r="F7" s="63">
        <v>1214424</v>
      </c>
      <c r="G7" s="64">
        <v>1521.89476562502</v>
      </c>
      <c r="H7" s="63">
        <v>331</v>
      </c>
      <c r="I7" s="63">
        <v>1871740</v>
      </c>
      <c r="J7" s="64">
        <v>2357.6101757812471</v>
      </c>
      <c r="K7" s="63">
        <v>176</v>
      </c>
      <c r="L7" s="63">
        <v>242932</v>
      </c>
      <c r="M7" s="64">
        <v>307.0135351562501</v>
      </c>
      <c r="N7" s="63">
        <v>247</v>
      </c>
      <c r="O7" s="63">
        <v>461892</v>
      </c>
      <c r="P7" s="65">
        <v>585.41412109375017</v>
      </c>
      <c r="Q7" s="62">
        <v>7653</v>
      </c>
      <c r="R7" s="66">
        <f t="shared" ref="R7:S36" si="1">C7+F7+I7+L7+O7</f>
        <v>3790988</v>
      </c>
      <c r="S7" s="67">
        <f t="shared" si="1"/>
        <v>4771.9325976562677</v>
      </c>
      <c r="T7" s="68">
        <f>F7/ABRIL!F30</f>
        <v>0.8302567359604679</v>
      </c>
      <c r="U7" s="69">
        <f>(I7+L7+O7)/(ABRIL!I30+ABRIL!L30+ABRIL!O30)</f>
        <v>1.638471747318512</v>
      </c>
      <c r="AF7" s="89"/>
      <c r="AG7" s="62">
        <f t="shared" ref="AG7:AG36" si="2">Q7</f>
        <v>7653</v>
      </c>
      <c r="AH7" s="66">
        <f t="shared" ref="AH7:AH36" si="3">R7/1024</f>
        <v>3702.13671875</v>
      </c>
      <c r="AI7" s="67">
        <f t="shared" ref="AI7:AI36" si="4">S7</f>
        <v>4771.9325976562677</v>
      </c>
      <c r="AJ7" s="62">
        <v>6135</v>
      </c>
      <c r="AK7" s="66">
        <v>5828.609375</v>
      </c>
      <c r="AL7" s="67">
        <v>7496.6081835937503</v>
      </c>
      <c r="AM7" s="108">
        <f t="shared" ref="AM7:AO37" si="5">IF(   ((AG7/AJ7)-1)&gt;=0, ((AG7/AJ7)-1),  ((AJ7/AG7)-1))</f>
        <v>0.24743276283618587</v>
      </c>
      <c r="AN7" s="109">
        <f t="shared" si="0"/>
        <v>0.57439063378728705</v>
      </c>
      <c r="AO7" s="110">
        <f t="shared" si="0"/>
        <v>0.57097947847706521</v>
      </c>
      <c r="AP7" s="89"/>
      <c r="AQ7" s="89"/>
      <c r="AR7" s="89"/>
      <c r="AS7" s="89"/>
      <c r="AT7" s="89"/>
      <c r="AU7" s="89"/>
      <c r="AV7" s="89"/>
      <c r="AW7" s="89"/>
    </row>
    <row r="8" spans="1:49" x14ac:dyDescent="0.25">
      <c r="A8" s="28">
        <f t="shared" ref="A8:A36" si="6">A7+1</f>
        <v>41762</v>
      </c>
      <c r="B8" s="29">
        <v>4530</v>
      </c>
      <c r="C8" s="30">
        <v>0</v>
      </c>
      <c r="D8" s="31">
        <v>0</v>
      </c>
      <c r="E8" s="30">
        <v>3706</v>
      </c>
      <c r="F8" s="30">
        <v>1080554</v>
      </c>
      <c r="G8" s="31">
        <v>1350.9958007812568</v>
      </c>
      <c r="H8" s="30">
        <v>299</v>
      </c>
      <c r="I8" s="30">
        <v>1056525</v>
      </c>
      <c r="J8" s="31">
        <v>1331.589238281251</v>
      </c>
      <c r="K8" s="30">
        <v>191</v>
      </c>
      <c r="L8" s="30">
        <v>194308</v>
      </c>
      <c r="M8" s="31">
        <v>245.95796875000005</v>
      </c>
      <c r="N8" s="30">
        <v>215</v>
      </c>
      <c r="O8" s="30">
        <v>543962</v>
      </c>
      <c r="P8" s="32">
        <v>687.42552734374931</v>
      </c>
      <c r="Q8" s="29">
        <v>6455</v>
      </c>
      <c r="R8" s="33">
        <f t="shared" si="1"/>
        <v>2875349</v>
      </c>
      <c r="S8" s="34">
        <f t="shared" si="1"/>
        <v>3615.9685351562571</v>
      </c>
      <c r="T8" s="59">
        <f>F8/ABRIL!F31</f>
        <v>0.80083036140435127</v>
      </c>
      <c r="U8" s="60">
        <f>(I8+L8+O8)/(ABRIL!I31+ABRIL!L31+ABRIL!O31)</f>
        <v>0.46525460239906968</v>
      </c>
      <c r="AF8" s="89"/>
      <c r="AG8" s="62">
        <f t="shared" si="2"/>
        <v>6455</v>
      </c>
      <c r="AH8" s="66">
        <f t="shared" si="3"/>
        <v>2807.9580078125</v>
      </c>
      <c r="AI8" s="67">
        <f t="shared" si="4"/>
        <v>3615.9685351562571</v>
      </c>
      <c r="AJ8" s="62">
        <v>4925</v>
      </c>
      <c r="AK8" s="66">
        <v>4405.2529296875</v>
      </c>
      <c r="AL8" s="67">
        <v>5659.1985937500003</v>
      </c>
      <c r="AM8" s="108">
        <f t="shared" si="5"/>
        <v>0.31065989847715736</v>
      </c>
      <c r="AN8" s="109">
        <f t="shared" si="0"/>
        <v>0.5688457296835967</v>
      </c>
      <c r="AO8" s="110">
        <f t="shared" si="0"/>
        <v>0.56505747733378686</v>
      </c>
      <c r="AP8" s="89"/>
      <c r="AQ8" s="89"/>
      <c r="AR8" s="89"/>
      <c r="AS8" s="89"/>
      <c r="AT8" s="89"/>
      <c r="AU8" s="89"/>
      <c r="AV8" s="89"/>
      <c r="AW8" s="89"/>
    </row>
    <row r="9" spans="1:49" x14ac:dyDescent="0.25">
      <c r="A9" s="28">
        <f t="shared" si="6"/>
        <v>41763</v>
      </c>
      <c r="B9" s="29">
        <v>3938</v>
      </c>
      <c r="C9" s="30">
        <v>0</v>
      </c>
      <c r="D9" s="31">
        <v>0</v>
      </c>
      <c r="E9" s="30">
        <v>3098</v>
      </c>
      <c r="F9" s="30">
        <v>954508</v>
      </c>
      <c r="G9" s="31">
        <v>1191.4187695312594</v>
      </c>
      <c r="H9" s="30">
        <v>227</v>
      </c>
      <c r="I9" s="30">
        <v>1956543</v>
      </c>
      <c r="J9" s="31">
        <v>2477.0151757812491</v>
      </c>
      <c r="K9" s="30">
        <v>146</v>
      </c>
      <c r="L9" s="30">
        <v>184572</v>
      </c>
      <c r="M9" s="31">
        <v>233.88980468750006</v>
      </c>
      <c r="N9" s="30">
        <v>154</v>
      </c>
      <c r="O9" s="30">
        <v>612508</v>
      </c>
      <c r="P9" s="32">
        <v>764.87556640625007</v>
      </c>
      <c r="Q9" s="29">
        <v>5459</v>
      </c>
      <c r="R9" s="33">
        <f t="shared" si="1"/>
        <v>3708131</v>
      </c>
      <c r="S9" s="34">
        <f t="shared" si="1"/>
        <v>4667.1993164062587</v>
      </c>
      <c r="T9" s="59">
        <f>F9/ABRIL!F32</f>
        <v>0.90592505134639545</v>
      </c>
      <c r="U9" s="60">
        <f>(I9+L9+O9)/(ABRIL!I32+ABRIL!L32+ABRIL!O32)</f>
        <v>1.4774010920529728</v>
      </c>
      <c r="AF9" s="89"/>
      <c r="AG9" s="62">
        <f t="shared" si="2"/>
        <v>5459</v>
      </c>
      <c r="AH9" s="66">
        <f t="shared" si="3"/>
        <v>3621.2216796875</v>
      </c>
      <c r="AI9" s="67">
        <f t="shared" si="4"/>
        <v>4667.1993164062587</v>
      </c>
      <c r="AJ9" s="62">
        <v>4214</v>
      </c>
      <c r="AK9" s="66">
        <v>5342.8115234375</v>
      </c>
      <c r="AL9" s="67">
        <v>6869.24951171875</v>
      </c>
      <c r="AM9" s="108">
        <f t="shared" si="5"/>
        <v>0.2954437588989085</v>
      </c>
      <c r="AN9" s="109">
        <f t="shared" si="0"/>
        <v>0.47541686094692981</v>
      </c>
      <c r="AO9" s="110">
        <f t="shared" si="0"/>
        <v>0.47181404650360403</v>
      </c>
      <c r="AP9" s="89"/>
      <c r="AQ9" s="89"/>
      <c r="AR9" s="89"/>
      <c r="AS9" s="89"/>
      <c r="AT9" s="89"/>
      <c r="AU9" s="89"/>
      <c r="AV9" s="89"/>
      <c r="AW9" s="89"/>
    </row>
    <row r="10" spans="1:49" x14ac:dyDescent="0.25">
      <c r="A10" s="61">
        <f t="shared" si="6"/>
        <v>41764</v>
      </c>
      <c r="B10" s="62">
        <v>4382</v>
      </c>
      <c r="C10" s="63">
        <v>0</v>
      </c>
      <c r="D10" s="64">
        <v>0</v>
      </c>
      <c r="E10" s="63">
        <v>3635</v>
      </c>
      <c r="F10" s="63">
        <v>993671</v>
      </c>
      <c r="G10" s="64">
        <v>1235.998105468761</v>
      </c>
      <c r="H10" s="63">
        <v>267</v>
      </c>
      <c r="I10" s="63">
        <v>1399903</v>
      </c>
      <c r="J10" s="64">
        <v>1772.3095507812498</v>
      </c>
      <c r="K10" s="63">
        <v>162</v>
      </c>
      <c r="L10" s="63">
        <v>261858</v>
      </c>
      <c r="M10" s="64">
        <v>315.94037109374989</v>
      </c>
      <c r="N10" s="63">
        <v>188</v>
      </c>
      <c r="O10" s="63">
        <v>382510</v>
      </c>
      <c r="P10" s="65">
        <v>484.62324218749956</v>
      </c>
      <c r="Q10" s="62">
        <v>6275</v>
      </c>
      <c r="R10" s="66">
        <f t="shared" si="1"/>
        <v>3037942</v>
      </c>
      <c r="S10" s="67">
        <f t="shared" si="1"/>
        <v>3808.8712695312606</v>
      </c>
      <c r="T10" s="68">
        <f>F10/ABRIL!F33</f>
        <v>1.0125334863165918</v>
      </c>
      <c r="U10" s="69">
        <f>(I10+L10+O10)/(ABRIL!I33+ABRIL!L33+ABRIL!O33)</f>
        <v>2.1092245706532675</v>
      </c>
      <c r="AF10" s="89"/>
      <c r="AG10" s="62">
        <f t="shared" si="2"/>
        <v>6275</v>
      </c>
      <c r="AH10" s="66">
        <f t="shared" si="3"/>
        <v>2966.740234375</v>
      </c>
      <c r="AI10" s="67">
        <f t="shared" si="4"/>
        <v>3808.8712695312606</v>
      </c>
      <c r="AJ10" s="62">
        <v>4828</v>
      </c>
      <c r="AK10" s="66">
        <v>4266.42578125</v>
      </c>
      <c r="AL10" s="67">
        <v>5463.2464453125003</v>
      </c>
      <c r="AM10" s="108">
        <f t="shared" si="5"/>
        <v>0.29971002485501241</v>
      </c>
      <c r="AN10" s="109">
        <f t="shared" si="0"/>
        <v>0.43808538806863329</v>
      </c>
      <c r="AO10" s="110">
        <f t="shared" si="0"/>
        <v>0.43434788385085943</v>
      </c>
      <c r="AP10" s="89"/>
      <c r="AQ10" s="89"/>
      <c r="AR10" s="89"/>
      <c r="AS10" s="89"/>
      <c r="AT10" s="89"/>
      <c r="AU10" s="89"/>
      <c r="AV10" s="89"/>
      <c r="AW10" s="89"/>
    </row>
    <row r="11" spans="1:49" x14ac:dyDescent="0.25">
      <c r="A11" s="61">
        <f t="shared" si="6"/>
        <v>41765</v>
      </c>
      <c r="B11" s="62">
        <v>4395</v>
      </c>
      <c r="C11" s="63">
        <v>0</v>
      </c>
      <c r="D11" s="64">
        <v>0</v>
      </c>
      <c r="E11" s="63">
        <v>3854</v>
      </c>
      <c r="F11" s="63">
        <v>1081692</v>
      </c>
      <c r="G11" s="64">
        <v>1344.9744140625107</v>
      </c>
      <c r="H11" s="63">
        <v>242</v>
      </c>
      <c r="I11" s="63">
        <v>1000903</v>
      </c>
      <c r="J11" s="64">
        <v>1265.8265039062501</v>
      </c>
      <c r="K11" s="63">
        <v>163</v>
      </c>
      <c r="L11" s="63">
        <v>228705</v>
      </c>
      <c r="M11" s="64">
        <v>257.28802734375</v>
      </c>
      <c r="N11" s="63">
        <v>177</v>
      </c>
      <c r="O11" s="63">
        <v>427378</v>
      </c>
      <c r="P11" s="65">
        <v>529.54078124999978</v>
      </c>
      <c r="Q11" s="62">
        <v>6506</v>
      </c>
      <c r="R11" s="66">
        <f t="shared" si="1"/>
        <v>2738678</v>
      </c>
      <c r="S11" s="67">
        <f t="shared" si="1"/>
        <v>3397.6297265625103</v>
      </c>
      <c r="T11" s="68">
        <f>F11/ABRIL!F34</f>
        <v>1.1096985725746387</v>
      </c>
      <c r="U11" s="69">
        <f>(I11+L11+O11)/(ABRIL!I34+ABRIL!L34+ABRIL!O34)</f>
        <v>0.84946458159030136</v>
      </c>
      <c r="AF11" s="89"/>
      <c r="AG11" s="62">
        <f t="shared" si="2"/>
        <v>6506</v>
      </c>
      <c r="AH11" s="66">
        <f t="shared" si="3"/>
        <v>2674.490234375</v>
      </c>
      <c r="AI11" s="67">
        <f t="shared" si="4"/>
        <v>3397.6297265625103</v>
      </c>
      <c r="AJ11" s="62">
        <v>5058</v>
      </c>
      <c r="AK11" s="66">
        <v>5926.736328125</v>
      </c>
      <c r="AL11" s="67">
        <v>7329.0640820312501</v>
      </c>
      <c r="AM11" s="108">
        <f t="shared" si="5"/>
        <v>0.28627916172400147</v>
      </c>
      <c r="AN11" s="109">
        <f t="shared" si="0"/>
        <v>1.2160246659154526</v>
      </c>
      <c r="AO11" s="110">
        <f t="shared" si="0"/>
        <v>1.15711088961018</v>
      </c>
      <c r="AP11" s="89"/>
      <c r="AQ11" s="89"/>
      <c r="AR11" s="89"/>
      <c r="AS11" s="89"/>
      <c r="AT11" s="89"/>
      <c r="AU11" s="89"/>
      <c r="AV11" s="89"/>
      <c r="AW11" s="89"/>
    </row>
    <row r="12" spans="1:49" x14ac:dyDescent="0.25">
      <c r="A12" s="61">
        <f t="shared" si="6"/>
        <v>41766</v>
      </c>
      <c r="B12" s="62">
        <v>4515</v>
      </c>
      <c r="C12" s="63">
        <v>0</v>
      </c>
      <c r="D12" s="64">
        <v>0</v>
      </c>
      <c r="E12" s="63">
        <v>3602</v>
      </c>
      <c r="F12" s="63">
        <v>1079197</v>
      </c>
      <c r="G12" s="64">
        <v>1337.9917382812635</v>
      </c>
      <c r="H12" s="63">
        <v>252</v>
      </c>
      <c r="I12" s="63">
        <v>1731735</v>
      </c>
      <c r="J12" s="64">
        <v>2195.8744335937499</v>
      </c>
      <c r="K12" s="63">
        <v>179</v>
      </c>
      <c r="L12" s="63">
        <v>167720</v>
      </c>
      <c r="M12" s="64">
        <v>210.5700390625</v>
      </c>
      <c r="N12" s="63">
        <v>173</v>
      </c>
      <c r="O12" s="63">
        <v>1536804</v>
      </c>
      <c r="P12" s="65">
        <v>1690.3945703125012</v>
      </c>
      <c r="Q12" s="62">
        <v>6390</v>
      </c>
      <c r="R12" s="66">
        <f t="shared" si="1"/>
        <v>4515456</v>
      </c>
      <c r="S12" s="67">
        <f t="shared" si="1"/>
        <v>5434.8307812500152</v>
      </c>
      <c r="T12" s="68">
        <f>F12/ABRIL!F35</f>
        <v>1.0892650771077066</v>
      </c>
      <c r="U12" s="69">
        <f>(I12+L12+O12)/(ABRIL!I35+ABRIL!L35+ABRIL!O35)</f>
        <v>3.1284023135322334</v>
      </c>
      <c r="AF12" s="89"/>
      <c r="AG12" s="62">
        <f t="shared" si="2"/>
        <v>6390</v>
      </c>
      <c r="AH12" s="66">
        <f t="shared" si="3"/>
        <v>4409.625</v>
      </c>
      <c r="AI12" s="67">
        <f t="shared" si="4"/>
        <v>5434.8307812500152</v>
      </c>
      <c r="AJ12" s="62">
        <v>4840</v>
      </c>
      <c r="AK12" s="66">
        <v>4888.310546875</v>
      </c>
      <c r="AL12" s="67">
        <v>6273.2728906250004</v>
      </c>
      <c r="AM12" s="108">
        <f t="shared" si="5"/>
        <v>0.32024793388429762</v>
      </c>
      <c r="AN12" s="109">
        <f t="shared" si="0"/>
        <v>0.10855470632423403</v>
      </c>
      <c r="AO12" s="110">
        <f t="shared" si="0"/>
        <v>0.15427198069672787</v>
      </c>
      <c r="AP12" s="89"/>
      <c r="AQ12" s="89"/>
      <c r="AR12" s="89"/>
      <c r="AS12" s="89"/>
      <c r="AT12" s="89"/>
      <c r="AU12" s="89"/>
      <c r="AV12" s="89"/>
      <c r="AW12" s="89"/>
    </row>
    <row r="13" spans="1:49" x14ac:dyDescent="0.25">
      <c r="A13" s="61">
        <f t="shared" si="6"/>
        <v>41767</v>
      </c>
      <c r="B13" s="62">
        <v>4555</v>
      </c>
      <c r="C13" s="63">
        <v>0</v>
      </c>
      <c r="D13" s="64">
        <v>0</v>
      </c>
      <c r="E13" s="63">
        <v>3791</v>
      </c>
      <c r="F13" s="63">
        <v>1088259</v>
      </c>
      <c r="G13" s="64">
        <v>1340.9913867187611</v>
      </c>
      <c r="H13" s="63">
        <v>246</v>
      </c>
      <c r="I13" s="63">
        <v>1256480</v>
      </c>
      <c r="J13" s="64">
        <v>1587.491953125</v>
      </c>
      <c r="K13" s="63">
        <v>167</v>
      </c>
      <c r="L13" s="63">
        <v>424147</v>
      </c>
      <c r="M13" s="64">
        <v>477.69718750000004</v>
      </c>
      <c r="N13" s="63">
        <v>185</v>
      </c>
      <c r="O13" s="63">
        <v>577910</v>
      </c>
      <c r="P13" s="65">
        <v>727.94642578125047</v>
      </c>
      <c r="Q13" s="62">
        <v>6607</v>
      </c>
      <c r="R13" s="66">
        <f t="shared" si="1"/>
        <v>3346796</v>
      </c>
      <c r="S13" s="67">
        <f t="shared" si="1"/>
        <v>4134.1269531250118</v>
      </c>
      <c r="T13" s="68">
        <f>F13/F6</f>
        <v>0.88029680296964752</v>
      </c>
      <c r="U13" s="69">
        <f>(I13+L13+O13)/(I6+L6+O6)</f>
        <v>1.8067443216680172</v>
      </c>
      <c r="AF13" s="89"/>
      <c r="AG13" s="62">
        <f t="shared" si="2"/>
        <v>6607</v>
      </c>
      <c r="AH13" s="66">
        <f t="shared" si="3"/>
        <v>3268.35546875</v>
      </c>
      <c r="AI13" s="67">
        <f t="shared" si="4"/>
        <v>4134.1269531250118</v>
      </c>
      <c r="AJ13" s="62">
        <v>5031</v>
      </c>
      <c r="AK13" s="66">
        <v>4969.10546875</v>
      </c>
      <c r="AL13" s="67">
        <v>6296.7841015624999</v>
      </c>
      <c r="AM13" s="108">
        <f t="shared" si="5"/>
        <v>0.31325780162989458</v>
      </c>
      <c r="AN13" s="109">
        <f t="shared" si="0"/>
        <v>0.5203687347540753</v>
      </c>
      <c r="AO13" s="110">
        <f t="shared" si="0"/>
        <v>0.52312306152154386</v>
      </c>
      <c r="AP13" s="89"/>
      <c r="AQ13" s="89"/>
      <c r="AR13" s="89"/>
      <c r="AS13" s="89"/>
      <c r="AT13" s="89"/>
      <c r="AU13" s="89"/>
      <c r="AV13" s="89"/>
      <c r="AW13" s="89"/>
    </row>
    <row r="14" spans="1:49" x14ac:dyDescent="0.25">
      <c r="A14" s="61">
        <f t="shared" si="6"/>
        <v>41768</v>
      </c>
      <c r="B14" s="62">
        <v>4810</v>
      </c>
      <c r="C14" s="63">
        <v>0</v>
      </c>
      <c r="D14" s="64">
        <v>0</v>
      </c>
      <c r="E14" s="63">
        <v>4046</v>
      </c>
      <c r="F14" s="63">
        <v>1149974</v>
      </c>
      <c r="G14" s="64">
        <v>1402.6939062500098</v>
      </c>
      <c r="H14" s="63">
        <v>277</v>
      </c>
      <c r="I14" s="63">
        <v>1088664</v>
      </c>
      <c r="J14" s="64">
        <v>1287.7276953124999</v>
      </c>
      <c r="K14" s="63">
        <v>167</v>
      </c>
      <c r="L14" s="63">
        <v>359815</v>
      </c>
      <c r="M14" s="64">
        <v>396.50914062499993</v>
      </c>
      <c r="N14" s="63">
        <v>215</v>
      </c>
      <c r="O14" s="63">
        <v>616092</v>
      </c>
      <c r="P14" s="65">
        <v>763.75279296875021</v>
      </c>
      <c r="Q14" s="62">
        <v>6957</v>
      </c>
      <c r="R14" s="66">
        <f t="shared" si="1"/>
        <v>3214545</v>
      </c>
      <c r="S14" s="67">
        <f t="shared" si="1"/>
        <v>3850.6835351562599</v>
      </c>
      <c r="T14" s="68">
        <f t="shared" ref="T14:T36" si="7">F14/F7</f>
        <v>0.94692957319684068</v>
      </c>
      <c r="U14" s="69">
        <f t="shared" ref="U14:U36" si="8">(I14+L14+O14)/(I7+L7+O7)</f>
        <v>0.80128846013528099</v>
      </c>
      <c r="AF14" s="89"/>
      <c r="AG14" s="62">
        <f t="shared" si="2"/>
        <v>6957</v>
      </c>
      <c r="AH14" s="66">
        <f t="shared" si="3"/>
        <v>3139.2041015625</v>
      </c>
      <c r="AI14" s="67">
        <f t="shared" si="4"/>
        <v>3850.6835351562599</v>
      </c>
      <c r="AJ14" s="62">
        <v>5374</v>
      </c>
      <c r="AK14" s="66">
        <v>4506.884765625</v>
      </c>
      <c r="AL14" s="67">
        <v>5510.78658203125</v>
      </c>
      <c r="AM14" s="108">
        <f t="shared" si="5"/>
        <v>0.29456643096390023</v>
      </c>
      <c r="AN14" s="109">
        <f t="shared" si="0"/>
        <v>0.43567752201322429</v>
      </c>
      <c r="AO14" s="110">
        <f t="shared" si="0"/>
        <v>0.43111905502450587</v>
      </c>
      <c r="AP14" s="89"/>
      <c r="AQ14" s="89"/>
      <c r="AR14" s="89"/>
      <c r="AS14" s="89"/>
      <c r="AT14" s="89"/>
      <c r="AU14" s="89"/>
      <c r="AV14" s="89"/>
      <c r="AW14" s="89"/>
    </row>
    <row r="15" spans="1:49" x14ac:dyDescent="0.25">
      <c r="A15" s="28">
        <f t="shared" si="6"/>
        <v>41769</v>
      </c>
      <c r="B15" s="29">
        <v>4139</v>
      </c>
      <c r="C15" s="30">
        <v>0</v>
      </c>
      <c r="D15" s="31">
        <v>0</v>
      </c>
      <c r="E15" s="30">
        <v>3452</v>
      </c>
      <c r="F15" s="30">
        <v>992788</v>
      </c>
      <c r="G15" s="31">
        <v>1187.1919921875071</v>
      </c>
      <c r="H15" s="30">
        <v>227</v>
      </c>
      <c r="I15" s="30">
        <v>617176</v>
      </c>
      <c r="J15" s="31">
        <v>734.10568359374929</v>
      </c>
      <c r="K15" s="30">
        <v>165</v>
      </c>
      <c r="L15" s="30">
        <v>95945</v>
      </c>
      <c r="M15" s="31">
        <v>111.51816406249992</v>
      </c>
      <c r="N15" s="30">
        <v>165</v>
      </c>
      <c r="O15" s="30">
        <v>541575</v>
      </c>
      <c r="P15" s="32">
        <v>645.21183593750015</v>
      </c>
      <c r="Q15" s="29">
        <v>5898</v>
      </c>
      <c r="R15" s="33">
        <f t="shared" si="1"/>
        <v>2247484</v>
      </c>
      <c r="S15" s="34">
        <f t="shared" si="1"/>
        <v>2678.0276757812562</v>
      </c>
      <c r="T15" s="59">
        <f t="shared" si="7"/>
        <v>0.91877684965304829</v>
      </c>
      <c r="U15" s="60">
        <f t="shared" si="8"/>
        <v>0.69907482470142834</v>
      </c>
      <c r="AF15" s="89"/>
      <c r="AG15" s="62">
        <f t="shared" si="2"/>
        <v>5898</v>
      </c>
      <c r="AH15" s="66">
        <f t="shared" si="3"/>
        <v>2194.80859375</v>
      </c>
      <c r="AI15" s="67">
        <f t="shared" si="4"/>
        <v>2678.0276757812562</v>
      </c>
      <c r="AJ15" s="62">
        <v>4467</v>
      </c>
      <c r="AK15" s="66">
        <v>3674.197265625</v>
      </c>
      <c r="AL15" s="67">
        <v>4489.4796679687497</v>
      </c>
      <c r="AM15" s="108">
        <f t="shared" si="5"/>
        <v>0.32034922766957696</v>
      </c>
      <c r="AN15" s="109">
        <f t="shared" si="0"/>
        <v>0.67403994867149231</v>
      </c>
      <c r="AO15" s="110">
        <f t="shared" si="0"/>
        <v>0.67641272290400867</v>
      </c>
      <c r="AP15" s="89"/>
      <c r="AQ15" s="89"/>
      <c r="AR15" s="89"/>
      <c r="AS15" s="89"/>
      <c r="AT15" s="89"/>
      <c r="AU15" s="89"/>
      <c r="AV15" s="89"/>
      <c r="AW15" s="89"/>
    </row>
    <row r="16" spans="1:49" x14ac:dyDescent="0.25">
      <c r="A16" s="28">
        <f t="shared" si="6"/>
        <v>41770</v>
      </c>
      <c r="B16" s="29">
        <v>3758</v>
      </c>
      <c r="C16" s="30">
        <v>0</v>
      </c>
      <c r="D16" s="31">
        <v>0</v>
      </c>
      <c r="E16" s="30">
        <v>3062</v>
      </c>
      <c r="F16" s="30">
        <v>953466</v>
      </c>
      <c r="G16" s="31">
        <v>1099.7713085937507</v>
      </c>
      <c r="H16" s="30">
        <v>175</v>
      </c>
      <c r="I16" s="30">
        <v>1266662</v>
      </c>
      <c r="J16" s="31">
        <v>1554.679394531252</v>
      </c>
      <c r="K16" s="30">
        <v>123</v>
      </c>
      <c r="L16" s="30">
        <v>82620</v>
      </c>
      <c r="M16" s="31">
        <v>94.144121093750044</v>
      </c>
      <c r="N16" s="30">
        <v>116</v>
      </c>
      <c r="O16" s="30">
        <v>532931</v>
      </c>
      <c r="P16" s="32">
        <v>627.15554687499991</v>
      </c>
      <c r="Q16" s="29">
        <v>5242</v>
      </c>
      <c r="R16" s="33">
        <f t="shared" si="1"/>
        <v>2835679</v>
      </c>
      <c r="S16" s="34">
        <f t="shared" si="1"/>
        <v>3375.7503710937526</v>
      </c>
      <c r="T16" s="59">
        <f t="shared" si="7"/>
        <v>0.99890833811764801</v>
      </c>
      <c r="U16" s="60">
        <f t="shared" si="8"/>
        <v>0.68354055729488028</v>
      </c>
      <c r="AF16" s="89"/>
      <c r="AG16" s="62">
        <f t="shared" si="2"/>
        <v>5242</v>
      </c>
      <c r="AH16" s="66">
        <f t="shared" si="3"/>
        <v>2769.2177734375</v>
      </c>
      <c r="AI16" s="67">
        <f t="shared" si="4"/>
        <v>3375.7503710937526</v>
      </c>
      <c r="AJ16" s="62">
        <v>4009</v>
      </c>
      <c r="AK16" s="66">
        <v>4330.6953125</v>
      </c>
      <c r="AL16" s="67">
        <v>5224.4166406249997</v>
      </c>
      <c r="AM16" s="108">
        <f t="shared" si="5"/>
        <v>0.30755799451234722</v>
      </c>
      <c r="AN16" s="109">
        <f t="shared" si="0"/>
        <v>0.56386953530353745</v>
      </c>
      <c r="AO16" s="110">
        <f t="shared" si="0"/>
        <v>0.54763121271087178</v>
      </c>
      <c r="AP16" s="89"/>
      <c r="AQ16" s="89"/>
      <c r="AR16" s="89"/>
      <c r="AS16" s="89"/>
      <c r="AT16" s="89"/>
      <c r="AU16" s="89"/>
      <c r="AV16" s="89"/>
      <c r="AW16" s="89"/>
    </row>
    <row r="17" spans="1:49" x14ac:dyDescent="0.25">
      <c r="A17" s="61">
        <f t="shared" si="6"/>
        <v>41771</v>
      </c>
      <c r="B17" s="62">
        <v>4912</v>
      </c>
      <c r="C17" s="63">
        <v>0</v>
      </c>
      <c r="D17" s="64">
        <v>0</v>
      </c>
      <c r="E17" s="63">
        <v>4327</v>
      </c>
      <c r="F17" s="63">
        <v>966574</v>
      </c>
      <c r="G17" s="64">
        <v>1100.5005273437544</v>
      </c>
      <c r="H17" s="63">
        <v>288</v>
      </c>
      <c r="I17" s="63">
        <v>1364135</v>
      </c>
      <c r="J17" s="64">
        <v>1493.3861718750018</v>
      </c>
      <c r="K17" s="63">
        <v>176</v>
      </c>
      <c r="L17" s="63">
        <v>143734</v>
      </c>
      <c r="M17" s="64">
        <v>162.10923828124999</v>
      </c>
      <c r="N17" s="63">
        <v>216</v>
      </c>
      <c r="O17" s="63">
        <v>576285</v>
      </c>
      <c r="P17" s="65">
        <v>677.98376953125012</v>
      </c>
      <c r="Q17" s="62">
        <v>7123</v>
      </c>
      <c r="R17" s="66">
        <f t="shared" si="1"/>
        <v>3050728</v>
      </c>
      <c r="S17" s="67">
        <f t="shared" si="1"/>
        <v>3433.9797070312561</v>
      </c>
      <c r="T17" s="68">
        <f t="shared" si="7"/>
        <v>0.97273041076976186</v>
      </c>
      <c r="U17" s="69">
        <f t="shared" si="8"/>
        <v>1.0195096442692775</v>
      </c>
      <c r="AF17" s="89"/>
      <c r="AG17" s="62">
        <f t="shared" si="2"/>
        <v>7123</v>
      </c>
      <c r="AH17" s="66">
        <f t="shared" si="3"/>
        <v>2979.2265625</v>
      </c>
      <c r="AI17" s="67">
        <f t="shared" si="4"/>
        <v>3433.9797070312561</v>
      </c>
      <c r="AJ17" s="62">
        <v>5427</v>
      </c>
      <c r="AK17" s="66">
        <v>5039.0849609375</v>
      </c>
      <c r="AL17" s="67">
        <v>5753.3003124999996</v>
      </c>
      <c r="AM17" s="108">
        <f t="shared" si="5"/>
        <v>0.3125115164916159</v>
      </c>
      <c r="AN17" s="109">
        <f t="shared" si="0"/>
        <v>0.69140710020690133</v>
      </c>
      <c r="AO17" s="110">
        <f t="shared" si="0"/>
        <v>0.6754031192204808</v>
      </c>
      <c r="AP17" s="89"/>
      <c r="AQ17" s="89"/>
      <c r="AR17" s="89"/>
      <c r="AS17" s="89"/>
      <c r="AT17" s="89"/>
      <c r="AU17" s="89"/>
      <c r="AV17" s="89"/>
      <c r="AW17" s="89"/>
    </row>
    <row r="18" spans="1:49" x14ac:dyDescent="0.25">
      <c r="A18" s="61">
        <f t="shared" si="6"/>
        <v>41772</v>
      </c>
      <c r="B18" s="62">
        <v>5102</v>
      </c>
      <c r="C18" s="63">
        <v>0</v>
      </c>
      <c r="D18" s="64">
        <v>0</v>
      </c>
      <c r="E18" s="63">
        <v>4688</v>
      </c>
      <c r="F18" s="63">
        <v>1119588</v>
      </c>
      <c r="G18" s="64">
        <v>1256.4995117187584</v>
      </c>
      <c r="H18" s="63">
        <v>338</v>
      </c>
      <c r="I18" s="63">
        <v>1403148</v>
      </c>
      <c r="J18" s="64">
        <v>1493.9170898437517</v>
      </c>
      <c r="K18" s="63">
        <v>244</v>
      </c>
      <c r="L18" s="63">
        <v>177912</v>
      </c>
      <c r="M18" s="64">
        <v>192.18646484374997</v>
      </c>
      <c r="N18" s="63">
        <v>278</v>
      </c>
      <c r="O18" s="63">
        <v>410160</v>
      </c>
      <c r="P18" s="65">
        <v>467.28398437499993</v>
      </c>
      <c r="Q18" s="62">
        <v>7506</v>
      </c>
      <c r="R18" s="66">
        <f t="shared" si="1"/>
        <v>3110808</v>
      </c>
      <c r="S18" s="67">
        <f t="shared" si="1"/>
        <v>3409.8870507812599</v>
      </c>
      <c r="T18" s="68">
        <f t="shared" si="7"/>
        <v>1.0350340022853086</v>
      </c>
      <c r="U18" s="69">
        <f t="shared" si="8"/>
        <v>1.2017120241209038</v>
      </c>
      <c r="AF18" s="89"/>
      <c r="AG18" s="62">
        <f t="shared" si="2"/>
        <v>7506</v>
      </c>
      <c r="AH18" s="66">
        <f t="shared" si="3"/>
        <v>3037.8984375</v>
      </c>
      <c r="AI18" s="67">
        <f t="shared" si="4"/>
        <v>3409.8870507812599</v>
      </c>
      <c r="AJ18" s="62">
        <v>5812</v>
      </c>
      <c r="AK18" s="66">
        <v>4661.193359375</v>
      </c>
      <c r="AL18" s="67">
        <v>5289.0984960937503</v>
      </c>
      <c r="AM18" s="108">
        <f t="shared" si="5"/>
        <v>0.29146593255333797</v>
      </c>
      <c r="AN18" s="109">
        <f t="shared" si="0"/>
        <v>0.53434798933267502</v>
      </c>
      <c r="AO18" s="110">
        <f t="shared" si="0"/>
        <v>0.55110665465647402</v>
      </c>
      <c r="AP18" s="89"/>
      <c r="AQ18" s="89"/>
      <c r="AR18" s="89"/>
      <c r="AS18" s="89"/>
      <c r="AT18" s="89"/>
      <c r="AU18" s="89"/>
      <c r="AV18" s="89"/>
      <c r="AW18" s="89"/>
    </row>
    <row r="19" spans="1:49" x14ac:dyDescent="0.25">
      <c r="A19" s="61">
        <f t="shared" si="6"/>
        <v>41773</v>
      </c>
      <c r="B19" s="62">
        <v>5431</v>
      </c>
      <c r="C19" s="63">
        <v>0</v>
      </c>
      <c r="D19" s="64">
        <v>0</v>
      </c>
      <c r="E19" s="63">
        <v>4942</v>
      </c>
      <c r="F19" s="63">
        <v>866659</v>
      </c>
      <c r="G19" s="64">
        <v>964.97578124999927</v>
      </c>
      <c r="H19" s="63">
        <v>610</v>
      </c>
      <c r="I19" s="63">
        <v>2739076</v>
      </c>
      <c r="J19" s="64">
        <v>3081.2891992187492</v>
      </c>
      <c r="K19" s="63">
        <v>301</v>
      </c>
      <c r="L19" s="63">
        <v>281380</v>
      </c>
      <c r="M19" s="64">
        <v>304.55470703124973</v>
      </c>
      <c r="N19" s="63">
        <v>456</v>
      </c>
      <c r="O19" s="63">
        <v>832582</v>
      </c>
      <c r="P19" s="65">
        <v>919.48898437500043</v>
      </c>
      <c r="Q19" s="62">
        <v>7931</v>
      </c>
      <c r="R19" s="66">
        <f t="shared" si="1"/>
        <v>4719697</v>
      </c>
      <c r="S19" s="67">
        <f t="shared" si="1"/>
        <v>5270.3086718749992</v>
      </c>
      <c r="T19" s="68">
        <f t="shared" si="7"/>
        <v>0.80305912636895771</v>
      </c>
      <c r="U19" s="69">
        <f t="shared" si="8"/>
        <v>1.1212885873852931</v>
      </c>
      <c r="AF19" s="89"/>
      <c r="AG19" s="62">
        <f t="shared" si="2"/>
        <v>7931</v>
      </c>
      <c r="AH19" s="66">
        <f t="shared" si="3"/>
        <v>4609.0791015625</v>
      </c>
      <c r="AI19" s="67">
        <f t="shared" si="4"/>
        <v>5270.3086718749992</v>
      </c>
      <c r="AJ19" s="62">
        <v>6061</v>
      </c>
      <c r="AK19" s="66">
        <v>4874.0615234375</v>
      </c>
      <c r="AL19" s="67">
        <v>5594.2062109375001</v>
      </c>
      <c r="AM19" s="108">
        <f t="shared" si="5"/>
        <v>0.30852994555353908</v>
      </c>
      <c r="AN19" s="109">
        <f t="shared" si="0"/>
        <v>5.7491402520119417E-2</v>
      </c>
      <c r="AO19" s="110">
        <f t="shared" si="0"/>
        <v>6.1457033966716201E-2</v>
      </c>
      <c r="AP19" s="89"/>
      <c r="AQ19" s="89"/>
      <c r="AR19" s="89"/>
      <c r="AS19" s="89"/>
      <c r="AT19" s="89"/>
      <c r="AU19" s="89"/>
      <c r="AV19" s="89"/>
      <c r="AW19" s="89"/>
    </row>
    <row r="20" spans="1:49" x14ac:dyDescent="0.25">
      <c r="A20" s="61">
        <f t="shared" si="6"/>
        <v>41774</v>
      </c>
      <c r="B20" s="62">
        <v>5690</v>
      </c>
      <c r="C20" s="63">
        <v>0</v>
      </c>
      <c r="D20" s="64">
        <v>0</v>
      </c>
      <c r="E20" s="63">
        <v>5124</v>
      </c>
      <c r="F20" s="63">
        <v>1310644</v>
      </c>
      <c r="G20" s="64">
        <v>1475.5886132812641</v>
      </c>
      <c r="H20" s="63">
        <v>316</v>
      </c>
      <c r="I20" s="63">
        <v>704026</v>
      </c>
      <c r="J20" s="64">
        <v>833.40435546874983</v>
      </c>
      <c r="K20" s="63">
        <v>263</v>
      </c>
      <c r="L20" s="63">
        <v>271298</v>
      </c>
      <c r="M20" s="64">
        <v>286.44560546875005</v>
      </c>
      <c r="N20" s="63">
        <v>262</v>
      </c>
      <c r="O20" s="63">
        <v>412634</v>
      </c>
      <c r="P20" s="65">
        <v>469.85757812499992</v>
      </c>
      <c r="Q20" s="62">
        <v>8261</v>
      </c>
      <c r="R20" s="66">
        <f t="shared" si="1"/>
        <v>2698602</v>
      </c>
      <c r="S20" s="67">
        <f t="shared" si="1"/>
        <v>3065.2961523437643</v>
      </c>
      <c r="T20" s="68">
        <f t="shared" si="7"/>
        <v>1.204349332282113</v>
      </c>
      <c r="U20" s="69">
        <f t="shared" si="8"/>
        <v>0.61453852648860741</v>
      </c>
      <c r="AF20" s="89"/>
      <c r="AG20" s="62">
        <f t="shared" si="2"/>
        <v>8261</v>
      </c>
      <c r="AH20" s="66">
        <f t="shared" si="3"/>
        <v>2635.353515625</v>
      </c>
      <c r="AI20" s="67">
        <f t="shared" si="4"/>
        <v>3065.2961523437643</v>
      </c>
      <c r="AJ20" s="62">
        <v>6380</v>
      </c>
      <c r="AK20" s="66">
        <v>4927.625</v>
      </c>
      <c r="AL20" s="67">
        <v>5736.0974023437502</v>
      </c>
      <c r="AM20" s="108">
        <f t="shared" si="5"/>
        <v>0.29482758620689653</v>
      </c>
      <c r="AN20" s="109">
        <f t="shared" si="0"/>
        <v>0.86981555635102925</v>
      </c>
      <c r="AO20" s="110">
        <f t="shared" si="0"/>
        <v>0.87130284229073829</v>
      </c>
      <c r="AP20" s="89"/>
      <c r="AQ20" s="89"/>
      <c r="AR20" s="89"/>
      <c r="AS20" s="89"/>
      <c r="AT20" s="89"/>
      <c r="AU20" s="89"/>
      <c r="AV20" s="89"/>
      <c r="AW20" s="89"/>
    </row>
    <row r="21" spans="1:49" x14ac:dyDescent="0.25">
      <c r="A21" s="61">
        <f t="shared" si="6"/>
        <v>41775</v>
      </c>
      <c r="B21" s="62">
        <v>5770</v>
      </c>
      <c r="C21" s="63">
        <v>0</v>
      </c>
      <c r="D21" s="64">
        <v>0</v>
      </c>
      <c r="E21" s="63">
        <v>5233</v>
      </c>
      <c r="F21" s="63">
        <v>1310423</v>
      </c>
      <c r="G21" s="64">
        <v>1473.1074414062678</v>
      </c>
      <c r="H21" s="63">
        <v>296</v>
      </c>
      <c r="I21" s="63">
        <v>846421</v>
      </c>
      <c r="J21" s="64">
        <v>979.38267578124953</v>
      </c>
      <c r="K21" s="63">
        <v>240</v>
      </c>
      <c r="L21" s="63">
        <v>159924</v>
      </c>
      <c r="M21" s="64">
        <v>173.66171874999998</v>
      </c>
      <c r="N21" s="63">
        <v>233</v>
      </c>
      <c r="O21" s="63">
        <v>569936</v>
      </c>
      <c r="P21" s="65">
        <v>639.4308984375001</v>
      </c>
      <c r="Q21" s="62">
        <v>8335</v>
      </c>
      <c r="R21" s="66">
        <f t="shared" si="1"/>
        <v>2886704</v>
      </c>
      <c r="S21" s="67">
        <f t="shared" si="1"/>
        <v>3265.5827343750175</v>
      </c>
      <c r="T21" s="68">
        <f t="shared" si="7"/>
        <v>1.1395240240214126</v>
      </c>
      <c r="U21" s="69">
        <f t="shared" si="8"/>
        <v>0.76349081722062351</v>
      </c>
      <c r="AF21" s="89"/>
      <c r="AG21" s="62">
        <f t="shared" si="2"/>
        <v>8335</v>
      </c>
      <c r="AH21" s="66">
        <f t="shared" si="3"/>
        <v>2819.046875</v>
      </c>
      <c r="AI21" s="67">
        <f t="shared" si="4"/>
        <v>3265.5827343750175</v>
      </c>
      <c r="AJ21" s="62">
        <v>6502</v>
      </c>
      <c r="AK21" s="66">
        <v>4236.5322265625</v>
      </c>
      <c r="AL21" s="67">
        <v>4868.02291015625</v>
      </c>
      <c r="AM21" s="108">
        <f t="shared" si="5"/>
        <v>0.28191325745924334</v>
      </c>
      <c r="AN21" s="109">
        <f t="shared" si="0"/>
        <v>0.50282432836896329</v>
      </c>
      <c r="AO21" s="110">
        <f t="shared" si="0"/>
        <v>0.49070573497134662</v>
      </c>
      <c r="AP21" s="89"/>
      <c r="AQ21" s="89"/>
      <c r="AR21" s="89"/>
      <c r="AS21" s="89"/>
      <c r="AT21" s="89"/>
      <c r="AU21" s="89"/>
      <c r="AV21" s="89"/>
      <c r="AW21" s="89"/>
    </row>
    <row r="22" spans="1:49" x14ac:dyDescent="0.25">
      <c r="A22" s="28">
        <f t="shared" si="6"/>
        <v>41776</v>
      </c>
      <c r="B22" s="29">
        <v>4770</v>
      </c>
      <c r="C22" s="30">
        <v>0</v>
      </c>
      <c r="D22" s="31">
        <v>0</v>
      </c>
      <c r="E22" s="30">
        <v>4135</v>
      </c>
      <c r="F22" s="30">
        <v>1142881</v>
      </c>
      <c r="G22" s="31">
        <v>1294.2772070312585</v>
      </c>
      <c r="H22" s="30">
        <v>281</v>
      </c>
      <c r="I22" s="30">
        <v>1599603</v>
      </c>
      <c r="J22" s="31">
        <v>1933.0908593750005</v>
      </c>
      <c r="K22" s="30">
        <v>216</v>
      </c>
      <c r="L22" s="30">
        <v>181417</v>
      </c>
      <c r="M22" s="31">
        <v>190.88214843750009</v>
      </c>
      <c r="N22" s="30">
        <v>213</v>
      </c>
      <c r="O22" s="30">
        <v>354714</v>
      </c>
      <c r="P22" s="32">
        <v>409.86638671874994</v>
      </c>
      <c r="Q22" s="29">
        <v>6789</v>
      </c>
      <c r="R22" s="33">
        <f t="shared" si="1"/>
        <v>3278615</v>
      </c>
      <c r="S22" s="34">
        <f t="shared" si="1"/>
        <v>3828.1166015625095</v>
      </c>
      <c r="T22" s="59">
        <f t="shared" si="7"/>
        <v>1.1511833342062958</v>
      </c>
      <c r="U22" s="60">
        <f t="shared" si="8"/>
        <v>1.7021924035782372</v>
      </c>
      <c r="AF22" s="89"/>
      <c r="AG22" s="62">
        <f t="shared" si="2"/>
        <v>6789</v>
      </c>
      <c r="AH22" s="66">
        <f t="shared" si="3"/>
        <v>3201.7724609375</v>
      </c>
      <c r="AI22" s="67">
        <f t="shared" si="4"/>
        <v>3828.1166015625095</v>
      </c>
      <c r="AJ22" s="62">
        <v>5187</v>
      </c>
      <c r="AK22" s="66">
        <v>5837.48828125</v>
      </c>
      <c r="AL22" s="67">
        <v>6888.755859375</v>
      </c>
      <c r="AM22" s="108">
        <f t="shared" si="5"/>
        <v>0.30884904569115101</v>
      </c>
      <c r="AN22" s="109">
        <f t="shared" si="0"/>
        <v>0.82320522537717911</v>
      </c>
      <c r="AO22" s="110">
        <f t="shared" si="0"/>
        <v>0.79951568261093198</v>
      </c>
      <c r="AP22" s="89"/>
      <c r="AQ22" s="89"/>
      <c r="AR22" s="89"/>
      <c r="AS22" s="89"/>
      <c r="AT22" s="89"/>
      <c r="AU22" s="89"/>
      <c r="AV22" s="89"/>
      <c r="AW22" s="89"/>
    </row>
    <row r="23" spans="1:49" x14ac:dyDescent="0.25">
      <c r="A23" s="28">
        <f t="shared" si="6"/>
        <v>41777</v>
      </c>
      <c r="B23" s="29">
        <v>3894</v>
      </c>
      <c r="C23" s="30">
        <v>0</v>
      </c>
      <c r="D23" s="31">
        <v>0</v>
      </c>
      <c r="E23" s="30">
        <v>3089</v>
      </c>
      <c r="F23" s="30">
        <v>1034434</v>
      </c>
      <c r="G23" s="31">
        <v>1203.1652343750086</v>
      </c>
      <c r="H23" s="30">
        <v>193</v>
      </c>
      <c r="I23" s="30">
        <v>1805267</v>
      </c>
      <c r="J23" s="31">
        <v>2074.0974414062503</v>
      </c>
      <c r="K23" s="30">
        <v>145</v>
      </c>
      <c r="L23" s="30">
        <v>117263</v>
      </c>
      <c r="M23" s="31">
        <v>127.65822265624999</v>
      </c>
      <c r="N23" s="30">
        <v>154</v>
      </c>
      <c r="O23" s="30">
        <v>1057121</v>
      </c>
      <c r="P23" s="32">
        <v>1215.3733007812498</v>
      </c>
      <c r="Q23" s="29">
        <v>5401</v>
      </c>
      <c r="R23" s="33">
        <f t="shared" si="1"/>
        <v>4014085</v>
      </c>
      <c r="S23" s="34">
        <f t="shared" si="1"/>
        <v>4620.2941992187589</v>
      </c>
      <c r="T23" s="59">
        <f t="shared" si="7"/>
        <v>1.0849196510415684</v>
      </c>
      <c r="U23" s="60">
        <f t="shared" si="8"/>
        <v>1.5830572841649697</v>
      </c>
      <c r="AF23" s="89"/>
      <c r="AG23" s="62">
        <f t="shared" si="2"/>
        <v>5401</v>
      </c>
      <c r="AH23" s="66">
        <f t="shared" si="3"/>
        <v>3920.0048828125</v>
      </c>
      <c r="AI23" s="67">
        <f t="shared" si="4"/>
        <v>4620.2941992187589</v>
      </c>
      <c r="AJ23" s="62">
        <v>4068</v>
      </c>
      <c r="AK23" s="66">
        <v>5212.3671875</v>
      </c>
      <c r="AL23" s="67">
        <v>6103.4375390625</v>
      </c>
      <c r="AM23" s="108">
        <f t="shared" si="5"/>
        <v>0.32767944936086524</v>
      </c>
      <c r="AN23" s="109">
        <f t="shared" si="0"/>
        <v>0.32968385074057971</v>
      </c>
      <c r="AO23" s="110">
        <f t="shared" si="0"/>
        <v>0.32100625542298244</v>
      </c>
      <c r="AP23" s="89"/>
      <c r="AQ23" s="89"/>
      <c r="AR23" s="89"/>
      <c r="AS23" s="89"/>
      <c r="AT23" s="89"/>
      <c r="AU23" s="89"/>
      <c r="AV23" s="89"/>
      <c r="AW23" s="89"/>
    </row>
    <row r="24" spans="1:49" x14ac:dyDescent="0.25">
      <c r="A24" s="61">
        <f t="shared" si="6"/>
        <v>41778</v>
      </c>
      <c r="B24" s="62">
        <v>4638</v>
      </c>
      <c r="C24" s="63">
        <v>0</v>
      </c>
      <c r="D24" s="64">
        <v>0</v>
      </c>
      <c r="E24" s="63">
        <v>3914</v>
      </c>
      <c r="F24" s="63">
        <v>1247763</v>
      </c>
      <c r="G24" s="64">
        <v>1476.9279687500186</v>
      </c>
      <c r="H24" s="63">
        <v>297</v>
      </c>
      <c r="I24" s="63">
        <v>1976663</v>
      </c>
      <c r="J24" s="64">
        <v>2324.0496093749994</v>
      </c>
      <c r="K24" s="63">
        <v>202</v>
      </c>
      <c r="L24" s="63">
        <v>199455</v>
      </c>
      <c r="M24" s="64">
        <v>216.3448828125</v>
      </c>
      <c r="N24" s="63">
        <v>234</v>
      </c>
      <c r="O24" s="63">
        <v>534096</v>
      </c>
      <c r="P24" s="65">
        <v>602.16507812500038</v>
      </c>
      <c r="Q24" s="62">
        <v>6647</v>
      </c>
      <c r="R24" s="66">
        <f t="shared" si="1"/>
        <v>3957977</v>
      </c>
      <c r="S24" s="67">
        <f t="shared" si="1"/>
        <v>4619.4875390625184</v>
      </c>
      <c r="T24" s="68">
        <f t="shared" si="7"/>
        <v>1.2909130599416081</v>
      </c>
      <c r="U24" s="69">
        <f t="shared" si="8"/>
        <v>1.3003904701859843</v>
      </c>
      <c r="AF24" s="89"/>
      <c r="AG24" s="62">
        <f t="shared" si="2"/>
        <v>6647</v>
      </c>
      <c r="AH24" s="66">
        <f t="shared" si="3"/>
        <v>3865.2119140625</v>
      </c>
      <c r="AI24" s="67">
        <f t="shared" si="4"/>
        <v>4619.4875390625184</v>
      </c>
      <c r="AJ24" s="62">
        <v>5062</v>
      </c>
      <c r="AK24" s="66">
        <v>6721.5576171875</v>
      </c>
      <c r="AL24" s="67">
        <v>8269.4640234375001</v>
      </c>
      <c r="AM24" s="108">
        <f t="shared" si="5"/>
        <v>0.3131173449229554</v>
      </c>
      <c r="AN24" s="109">
        <f t="shared" si="0"/>
        <v>0.73898812448884876</v>
      </c>
      <c r="AO24" s="110">
        <f t="shared" si="0"/>
        <v>0.79012584264178143</v>
      </c>
      <c r="AP24" s="89"/>
      <c r="AQ24" s="89"/>
      <c r="AR24" s="89"/>
      <c r="AS24" s="89"/>
      <c r="AT24" s="89"/>
      <c r="AU24" s="89"/>
      <c r="AV24" s="89"/>
      <c r="AW24" s="89"/>
    </row>
    <row r="25" spans="1:49" x14ac:dyDescent="0.25">
      <c r="A25" s="61">
        <f t="shared" si="6"/>
        <v>41779</v>
      </c>
      <c r="B25" s="62">
        <v>4712</v>
      </c>
      <c r="C25" s="63">
        <v>0</v>
      </c>
      <c r="D25" s="64">
        <v>0</v>
      </c>
      <c r="E25" s="63">
        <v>3912</v>
      </c>
      <c r="F25" s="63">
        <v>1168714</v>
      </c>
      <c r="G25" s="64">
        <v>1400.0672460937628</v>
      </c>
      <c r="H25" s="63">
        <v>304</v>
      </c>
      <c r="I25" s="63">
        <v>2600131</v>
      </c>
      <c r="J25" s="64">
        <v>3164.434355468748</v>
      </c>
      <c r="K25" s="63">
        <v>214</v>
      </c>
      <c r="L25" s="63">
        <v>104356</v>
      </c>
      <c r="M25" s="64">
        <v>118.06792968749993</v>
      </c>
      <c r="N25" s="63">
        <v>222</v>
      </c>
      <c r="O25" s="63">
        <v>595112</v>
      </c>
      <c r="P25" s="65">
        <v>704.0322656249997</v>
      </c>
      <c r="Q25" s="62">
        <v>6727</v>
      </c>
      <c r="R25" s="66">
        <f t="shared" si="1"/>
        <v>4468313</v>
      </c>
      <c r="S25" s="67">
        <f t="shared" si="1"/>
        <v>5386.6017968750102</v>
      </c>
      <c r="T25" s="68">
        <f t="shared" si="7"/>
        <v>1.0438786410715371</v>
      </c>
      <c r="U25" s="69">
        <f t="shared" si="8"/>
        <v>1.6570740551018974</v>
      </c>
      <c r="AF25" s="89"/>
      <c r="AG25" s="62">
        <f t="shared" si="2"/>
        <v>6727</v>
      </c>
      <c r="AH25" s="66">
        <f t="shared" si="3"/>
        <v>4363.5869140625</v>
      </c>
      <c r="AI25" s="67">
        <f t="shared" si="4"/>
        <v>5386.6017968750102</v>
      </c>
      <c r="AJ25" s="62">
        <v>5081</v>
      </c>
      <c r="AK25" s="66">
        <v>7252.9560546875</v>
      </c>
      <c r="AL25" s="67">
        <v>9070.9561718749992</v>
      </c>
      <c r="AM25" s="108">
        <f t="shared" si="5"/>
        <v>0.32395197795709496</v>
      </c>
      <c r="AN25" s="109">
        <f t="shared" si="0"/>
        <v>0.66215459839093627</v>
      </c>
      <c r="AO25" s="110">
        <f t="shared" si="0"/>
        <v>0.68398491552455853</v>
      </c>
      <c r="AP25" s="89"/>
      <c r="AQ25" s="89"/>
      <c r="AR25" s="89"/>
      <c r="AS25" s="89"/>
      <c r="AT25" s="89"/>
      <c r="AU25" s="89"/>
      <c r="AV25" s="89"/>
      <c r="AW25" s="89"/>
    </row>
    <row r="26" spans="1:49" x14ac:dyDescent="0.25">
      <c r="A26" s="61">
        <f t="shared" si="6"/>
        <v>41780</v>
      </c>
      <c r="B26" s="62">
        <v>4842</v>
      </c>
      <c r="C26" s="63">
        <v>0</v>
      </c>
      <c r="D26" s="64">
        <v>0</v>
      </c>
      <c r="E26" s="63">
        <v>3941</v>
      </c>
      <c r="F26" s="63">
        <v>1248192</v>
      </c>
      <c r="G26" s="64">
        <v>1510.137636718764</v>
      </c>
      <c r="H26" s="63">
        <v>318</v>
      </c>
      <c r="I26" s="63">
        <v>4031211</v>
      </c>
      <c r="J26" s="64">
        <v>5003.0784374999994</v>
      </c>
      <c r="K26" s="63">
        <v>242</v>
      </c>
      <c r="L26" s="63">
        <v>214039</v>
      </c>
      <c r="M26" s="64">
        <v>257.03792968750003</v>
      </c>
      <c r="N26" s="63">
        <v>244</v>
      </c>
      <c r="O26" s="63">
        <v>490549</v>
      </c>
      <c r="P26" s="65">
        <v>571.22304687500025</v>
      </c>
      <c r="Q26" s="62">
        <v>6890</v>
      </c>
      <c r="R26" s="66">
        <f t="shared" si="1"/>
        <v>5983991</v>
      </c>
      <c r="S26" s="67">
        <f t="shared" si="1"/>
        <v>7341.4770507812636</v>
      </c>
      <c r="T26" s="68">
        <f t="shared" si="7"/>
        <v>1.4402342789955449</v>
      </c>
      <c r="U26" s="69">
        <f t="shared" si="8"/>
        <v>1.2291077845585743</v>
      </c>
      <c r="AF26" s="89"/>
      <c r="AG26" s="62">
        <f t="shared" si="2"/>
        <v>6890</v>
      </c>
      <c r="AH26" s="66">
        <f t="shared" si="3"/>
        <v>5843.7412109375</v>
      </c>
      <c r="AI26" s="67">
        <f t="shared" si="4"/>
        <v>7341.4770507812636</v>
      </c>
      <c r="AJ26" s="62">
        <v>5116</v>
      </c>
      <c r="AK26" s="66">
        <v>6274.4150390625</v>
      </c>
      <c r="AL26" s="67">
        <v>7655.1408984375003</v>
      </c>
      <c r="AM26" s="108">
        <f t="shared" si="5"/>
        <v>0.34675527756059421</v>
      </c>
      <c r="AN26" s="109">
        <f t="shared" si="0"/>
        <v>7.3698306030206329E-2</v>
      </c>
      <c r="AO26" s="110">
        <f t="shared" si="0"/>
        <v>4.2724896568716586E-2</v>
      </c>
      <c r="AP26" s="89"/>
      <c r="AQ26" s="89"/>
      <c r="AR26" s="89"/>
      <c r="AS26" s="89"/>
      <c r="AT26" s="89"/>
      <c r="AU26" s="89"/>
      <c r="AV26" s="89"/>
      <c r="AW26" s="89"/>
    </row>
    <row r="27" spans="1:49" x14ac:dyDescent="0.25">
      <c r="A27" s="61">
        <f t="shared" si="6"/>
        <v>41781</v>
      </c>
      <c r="B27" s="62">
        <v>4991</v>
      </c>
      <c r="C27" s="63">
        <v>0</v>
      </c>
      <c r="D27" s="64">
        <v>0</v>
      </c>
      <c r="E27" s="63">
        <v>3924</v>
      </c>
      <c r="F27" s="63">
        <v>1179903</v>
      </c>
      <c r="G27" s="64">
        <v>1406.7503125000105</v>
      </c>
      <c r="H27" s="63">
        <v>355</v>
      </c>
      <c r="I27" s="63">
        <v>2846299</v>
      </c>
      <c r="J27" s="64">
        <v>3326.2693749999989</v>
      </c>
      <c r="K27" s="63">
        <v>288</v>
      </c>
      <c r="L27" s="63">
        <v>189930</v>
      </c>
      <c r="M27" s="64">
        <v>214.16890624999996</v>
      </c>
      <c r="N27" s="63">
        <v>262</v>
      </c>
      <c r="O27" s="63">
        <v>565615</v>
      </c>
      <c r="P27" s="65">
        <v>665.51367187499989</v>
      </c>
      <c r="Q27" s="62">
        <v>7023</v>
      </c>
      <c r="R27" s="66">
        <f t="shared" si="1"/>
        <v>4781747</v>
      </c>
      <c r="S27" s="67">
        <f t="shared" si="1"/>
        <v>5612.7022656250092</v>
      </c>
      <c r="T27" s="68">
        <f t="shared" si="7"/>
        <v>0.90024674892648193</v>
      </c>
      <c r="U27" s="69">
        <f t="shared" si="8"/>
        <v>2.5950669977045413</v>
      </c>
      <c r="AF27" s="89"/>
      <c r="AG27" s="62">
        <f t="shared" si="2"/>
        <v>7023</v>
      </c>
      <c r="AH27" s="66">
        <f t="shared" si="3"/>
        <v>4669.6748046875</v>
      </c>
      <c r="AI27" s="67">
        <f t="shared" si="4"/>
        <v>5612.7022656250092</v>
      </c>
      <c r="AJ27" s="62">
        <v>5202</v>
      </c>
      <c r="AK27" s="66">
        <v>6232.3017578125</v>
      </c>
      <c r="AL27" s="67">
        <v>7575.9444921875001</v>
      </c>
      <c r="AM27" s="108">
        <f t="shared" si="5"/>
        <v>0.35005767012687428</v>
      </c>
      <c r="AN27" s="109">
        <f t="shared" si="0"/>
        <v>0.33463292809092571</v>
      </c>
      <c r="AO27" s="110">
        <f t="shared" si="0"/>
        <v>0.3497855638248204</v>
      </c>
      <c r="AP27" s="89"/>
      <c r="AQ27" s="89"/>
      <c r="AR27" s="89"/>
      <c r="AS27" s="89"/>
      <c r="AT27" s="89"/>
      <c r="AU27" s="89"/>
      <c r="AV27" s="89"/>
      <c r="AW27" s="89"/>
    </row>
    <row r="28" spans="1:49" x14ac:dyDescent="0.25">
      <c r="A28" s="61">
        <f t="shared" si="6"/>
        <v>41782</v>
      </c>
      <c r="B28" s="62">
        <v>5220</v>
      </c>
      <c r="C28" s="63">
        <v>0</v>
      </c>
      <c r="D28" s="64">
        <v>0</v>
      </c>
      <c r="E28" s="63">
        <v>4160</v>
      </c>
      <c r="F28" s="63">
        <v>1285012</v>
      </c>
      <c r="G28" s="64">
        <v>1544.0610351562664</v>
      </c>
      <c r="H28" s="63">
        <v>450</v>
      </c>
      <c r="I28" s="63">
        <v>2815265</v>
      </c>
      <c r="J28" s="64">
        <v>3310.1389648437498</v>
      </c>
      <c r="K28" s="63">
        <v>375</v>
      </c>
      <c r="L28" s="63">
        <v>223485</v>
      </c>
      <c r="M28" s="64">
        <v>248.61966796874975</v>
      </c>
      <c r="N28" s="63">
        <v>338</v>
      </c>
      <c r="O28" s="63">
        <v>847706</v>
      </c>
      <c r="P28" s="65">
        <v>974.42210937500067</v>
      </c>
      <c r="Q28" s="62">
        <v>7361</v>
      </c>
      <c r="R28" s="66">
        <f t="shared" si="1"/>
        <v>5171468</v>
      </c>
      <c r="S28" s="67">
        <f t="shared" si="1"/>
        <v>6077.2417773437664</v>
      </c>
      <c r="T28" s="68">
        <f t="shared" si="7"/>
        <v>0.98060855158983018</v>
      </c>
      <c r="U28" s="69">
        <f t="shared" si="8"/>
        <v>2.4655857680197886</v>
      </c>
      <c r="AF28" s="89"/>
      <c r="AG28" s="62">
        <f t="shared" si="2"/>
        <v>7361</v>
      </c>
      <c r="AH28" s="66">
        <f t="shared" si="3"/>
        <v>5050.26171875</v>
      </c>
      <c r="AI28" s="67">
        <f t="shared" si="4"/>
        <v>6077.2417773437664</v>
      </c>
      <c r="AJ28" s="62">
        <v>5499</v>
      </c>
      <c r="AK28" s="66">
        <v>6136.6796875</v>
      </c>
      <c r="AL28" s="67">
        <v>7401.0287304687499</v>
      </c>
      <c r="AM28" s="108">
        <f t="shared" si="5"/>
        <v>0.33860701945808325</v>
      </c>
      <c r="AN28" s="109">
        <f t="shared" si="0"/>
        <v>0.21512112228094615</v>
      </c>
      <c r="AO28" s="110">
        <f t="shared" si="0"/>
        <v>0.21782693557793298</v>
      </c>
      <c r="AP28" s="89"/>
      <c r="AQ28" s="89"/>
      <c r="AR28" s="89"/>
      <c r="AS28" s="89"/>
      <c r="AT28" s="89"/>
      <c r="AU28" s="89"/>
      <c r="AV28" s="89"/>
      <c r="AW28" s="89"/>
    </row>
    <row r="29" spans="1:49" x14ac:dyDescent="0.25">
      <c r="A29" s="28">
        <f t="shared" si="6"/>
        <v>41783</v>
      </c>
      <c r="B29" s="29">
        <v>4415</v>
      </c>
      <c r="C29" s="30">
        <v>0</v>
      </c>
      <c r="D29" s="31">
        <v>0</v>
      </c>
      <c r="E29" s="30">
        <v>3384</v>
      </c>
      <c r="F29" s="30">
        <v>1101222</v>
      </c>
      <c r="G29" s="31">
        <v>1304.0000390625046</v>
      </c>
      <c r="H29" s="30">
        <v>376</v>
      </c>
      <c r="I29" s="30">
        <v>2776595</v>
      </c>
      <c r="J29" s="31">
        <v>3417.5080468750016</v>
      </c>
      <c r="K29" s="30">
        <v>336</v>
      </c>
      <c r="L29" s="30">
        <v>245600</v>
      </c>
      <c r="M29" s="31">
        <v>271.70253906250002</v>
      </c>
      <c r="N29" s="30">
        <v>289</v>
      </c>
      <c r="O29" s="30">
        <v>580634</v>
      </c>
      <c r="P29" s="32">
        <v>681.4648242187501</v>
      </c>
      <c r="Q29" s="29">
        <v>6063</v>
      </c>
      <c r="R29" s="33">
        <f t="shared" si="1"/>
        <v>4704051</v>
      </c>
      <c r="S29" s="34">
        <f t="shared" si="1"/>
        <v>5674.6754492187574</v>
      </c>
      <c r="T29" s="59">
        <f t="shared" si="7"/>
        <v>0.96354913591178781</v>
      </c>
      <c r="U29" s="60">
        <f t="shared" si="8"/>
        <v>1.6869277728406253</v>
      </c>
      <c r="AF29" s="89"/>
      <c r="AG29" s="62">
        <f t="shared" si="2"/>
        <v>6063</v>
      </c>
      <c r="AH29" s="66">
        <f t="shared" si="3"/>
        <v>4593.7998046875</v>
      </c>
      <c r="AI29" s="67">
        <f t="shared" si="4"/>
        <v>5674.6754492187574</v>
      </c>
      <c r="AJ29" s="62">
        <v>4496</v>
      </c>
      <c r="AK29" s="66">
        <v>6450.7529296875</v>
      </c>
      <c r="AL29" s="67">
        <v>7754.4383007812503</v>
      </c>
      <c r="AM29" s="108">
        <f t="shared" si="5"/>
        <v>0.34853202846975084</v>
      </c>
      <c r="AN29" s="109">
        <f t="shared" si="0"/>
        <v>0.40423031127851283</v>
      </c>
      <c r="AO29" s="110">
        <f t="shared" si="0"/>
        <v>0.36649899543573317</v>
      </c>
      <c r="AP29" s="89"/>
      <c r="AQ29" s="89"/>
      <c r="AR29" s="89"/>
      <c r="AS29" s="89"/>
      <c r="AT29" s="89"/>
      <c r="AU29" s="89"/>
      <c r="AV29" s="89"/>
      <c r="AW29" s="89"/>
    </row>
    <row r="30" spans="1:49" x14ac:dyDescent="0.25">
      <c r="A30" s="28">
        <f t="shared" si="6"/>
        <v>41784</v>
      </c>
      <c r="B30" s="29">
        <v>3698</v>
      </c>
      <c r="C30" s="30">
        <v>0</v>
      </c>
      <c r="D30" s="31">
        <v>0</v>
      </c>
      <c r="E30" s="30">
        <v>2822</v>
      </c>
      <c r="F30" s="30">
        <v>697489</v>
      </c>
      <c r="G30" s="31">
        <v>830.26835937500005</v>
      </c>
      <c r="H30" s="30">
        <v>566</v>
      </c>
      <c r="I30" s="30">
        <v>4110309</v>
      </c>
      <c r="J30" s="31">
        <v>4986.3452539062528</v>
      </c>
      <c r="K30" s="30">
        <v>507</v>
      </c>
      <c r="L30" s="30">
        <v>719711</v>
      </c>
      <c r="M30" s="31">
        <v>843.77998046874995</v>
      </c>
      <c r="N30" s="30">
        <v>432</v>
      </c>
      <c r="O30" s="30">
        <v>1184756</v>
      </c>
      <c r="P30" s="32">
        <v>1369.3626171875005</v>
      </c>
      <c r="Q30" s="29">
        <v>5112</v>
      </c>
      <c r="R30" s="33">
        <f t="shared" si="1"/>
        <v>6712265</v>
      </c>
      <c r="S30" s="34">
        <f t="shared" si="1"/>
        <v>8029.7562109375031</v>
      </c>
      <c r="T30" s="59">
        <f t="shared" si="7"/>
        <v>0.67427114731341009</v>
      </c>
      <c r="U30" s="60">
        <f t="shared" si="8"/>
        <v>2.0186176166269139</v>
      </c>
      <c r="AF30" s="89"/>
      <c r="AG30" s="62">
        <f t="shared" si="2"/>
        <v>5112</v>
      </c>
      <c r="AH30" s="66">
        <f t="shared" si="3"/>
        <v>6554.9462890625</v>
      </c>
      <c r="AI30" s="67">
        <f t="shared" si="4"/>
        <v>8029.7562109375031</v>
      </c>
      <c r="AJ30" s="62">
        <v>3745</v>
      </c>
      <c r="AK30" s="66">
        <v>6877.4345703125</v>
      </c>
      <c r="AL30" s="67">
        <v>8451.0303515625001</v>
      </c>
      <c r="AM30" s="108">
        <f t="shared" si="5"/>
        <v>0.36502002670226963</v>
      </c>
      <c r="AN30" s="109">
        <f t="shared" si="0"/>
        <v>4.91977000312116E-2</v>
      </c>
      <c r="AO30" s="110">
        <f t="shared" si="0"/>
        <v>5.2464125878587842E-2</v>
      </c>
      <c r="AP30" s="89"/>
      <c r="AQ30" s="89"/>
      <c r="AR30" s="89"/>
      <c r="AS30" s="89"/>
      <c r="AT30" s="89"/>
      <c r="AU30" s="89"/>
      <c r="AV30" s="89"/>
      <c r="AW30" s="89"/>
    </row>
    <row r="31" spans="1:49" x14ac:dyDescent="0.25">
      <c r="A31" s="61">
        <f t="shared" si="6"/>
        <v>41785</v>
      </c>
      <c r="B31" s="62">
        <v>3807</v>
      </c>
      <c r="C31" s="63">
        <v>0</v>
      </c>
      <c r="D31" s="64">
        <v>0</v>
      </c>
      <c r="E31" s="63">
        <v>2999</v>
      </c>
      <c r="F31" s="63">
        <v>888510</v>
      </c>
      <c r="G31" s="64">
        <v>1052.5675976562516</v>
      </c>
      <c r="H31" s="63">
        <v>352</v>
      </c>
      <c r="I31" s="63">
        <v>1135512</v>
      </c>
      <c r="J31" s="64">
        <v>1308.3233007812498</v>
      </c>
      <c r="K31" s="63">
        <v>357</v>
      </c>
      <c r="L31" s="63">
        <v>627180</v>
      </c>
      <c r="M31" s="64">
        <v>741.52177734374993</v>
      </c>
      <c r="N31" s="63">
        <v>266</v>
      </c>
      <c r="O31" s="63">
        <v>1147351</v>
      </c>
      <c r="P31" s="65">
        <v>1236.3591601562503</v>
      </c>
      <c r="Q31" s="62">
        <v>5325</v>
      </c>
      <c r="R31" s="66">
        <f t="shared" si="1"/>
        <v>3798553</v>
      </c>
      <c r="S31" s="67">
        <f t="shared" si="1"/>
        <v>4338.7718359375012</v>
      </c>
      <c r="T31" s="68">
        <f t="shared" si="7"/>
        <v>0.71208234256024583</v>
      </c>
      <c r="U31" s="69">
        <f t="shared" si="8"/>
        <v>1.073731816011577</v>
      </c>
      <c r="AF31" s="89"/>
      <c r="AG31" s="62">
        <f t="shared" si="2"/>
        <v>5325</v>
      </c>
      <c r="AH31" s="66">
        <f t="shared" si="3"/>
        <v>3709.5244140625</v>
      </c>
      <c r="AI31" s="67">
        <f t="shared" si="4"/>
        <v>4338.7718359375012</v>
      </c>
      <c r="AJ31" s="62">
        <v>4012</v>
      </c>
      <c r="AK31" s="66">
        <v>4322.328125</v>
      </c>
      <c r="AL31" s="67">
        <v>5143.0952929687501</v>
      </c>
      <c r="AM31" s="108">
        <f t="shared" si="5"/>
        <v>0.32726819541375862</v>
      </c>
      <c r="AN31" s="109">
        <f t="shared" si="0"/>
        <v>0.16519737910725474</v>
      </c>
      <c r="AO31" s="110">
        <f t="shared" si="0"/>
        <v>0.18538044576788737</v>
      </c>
      <c r="AP31" s="89"/>
      <c r="AQ31" s="89"/>
      <c r="AR31" s="89"/>
      <c r="AS31" s="89"/>
      <c r="AT31" s="89"/>
      <c r="AU31" s="89"/>
      <c r="AV31" s="89"/>
      <c r="AW31" s="89"/>
    </row>
    <row r="32" spans="1:49" x14ac:dyDescent="0.25">
      <c r="A32" s="61">
        <f t="shared" si="6"/>
        <v>41786</v>
      </c>
      <c r="B32" s="62">
        <v>4714</v>
      </c>
      <c r="C32" s="63">
        <v>0</v>
      </c>
      <c r="D32" s="64">
        <v>0</v>
      </c>
      <c r="E32" s="63">
        <v>3848</v>
      </c>
      <c r="F32" s="63">
        <v>1075698</v>
      </c>
      <c r="G32" s="64">
        <v>1279.852539062513</v>
      </c>
      <c r="H32" s="63">
        <v>492</v>
      </c>
      <c r="I32" s="63">
        <v>1766402</v>
      </c>
      <c r="J32" s="64">
        <v>2119.650507812501</v>
      </c>
      <c r="K32" s="63">
        <v>441</v>
      </c>
      <c r="L32" s="63">
        <v>395444</v>
      </c>
      <c r="M32" s="64">
        <v>460.51179687500007</v>
      </c>
      <c r="N32" s="63">
        <v>376</v>
      </c>
      <c r="O32" s="63">
        <v>1056169</v>
      </c>
      <c r="P32" s="65">
        <v>1239.4291406249995</v>
      </c>
      <c r="Q32" s="62">
        <v>6779</v>
      </c>
      <c r="R32" s="66">
        <f t="shared" si="1"/>
        <v>4293713</v>
      </c>
      <c r="S32" s="67">
        <f t="shared" si="1"/>
        <v>5099.4439843750133</v>
      </c>
      <c r="T32" s="68">
        <f t="shared" si="7"/>
        <v>0.92041166615613401</v>
      </c>
      <c r="U32" s="69">
        <f t="shared" si="8"/>
        <v>0.97527457124335415</v>
      </c>
      <c r="AF32" s="89"/>
      <c r="AG32" s="62">
        <f t="shared" si="2"/>
        <v>6779</v>
      </c>
      <c r="AH32" s="66">
        <f t="shared" si="3"/>
        <v>4193.0791015625</v>
      </c>
      <c r="AI32" s="67">
        <f t="shared" si="4"/>
        <v>5099.4439843750133</v>
      </c>
      <c r="AJ32" s="62">
        <v>5017</v>
      </c>
      <c r="AK32" s="66">
        <v>5317.1806640625</v>
      </c>
      <c r="AL32" s="67">
        <v>6464.045859375</v>
      </c>
      <c r="AM32" s="108">
        <f t="shared" si="5"/>
        <v>0.35120589994020324</v>
      </c>
      <c r="AN32" s="109">
        <f t="shared" si="0"/>
        <v>0.26808498844706197</v>
      </c>
      <c r="AO32" s="110">
        <f t="shared" si="0"/>
        <v>0.26759816936536707</v>
      </c>
      <c r="AP32" s="89"/>
      <c r="AQ32" s="89"/>
      <c r="AR32" s="89"/>
      <c r="AS32" s="89"/>
      <c r="AT32" s="89"/>
      <c r="AU32" s="89"/>
      <c r="AV32" s="89"/>
      <c r="AW32" s="89"/>
    </row>
    <row r="33" spans="1:49" x14ac:dyDescent="0.25">
      <c r="A33" s="61">
        <f t="shared" si="6"/>
        <v>41787</v>
      </c>
      <c r="B33" s="62">
        <v>4740</v>
      </c>
      <c r="C33" s="63">
        <v>0</v>
      </c>
      <c r="D33" s="64">
        <v>0</v>
      </c>
      <c r="E33" s="63">
        <v>3886</v>
      </c>
      <c r="F33" s="63">
        <v>1173856</v>
      </c>
      <c r="G33" s="64">
        <v>1394.5290429687632</v>
      </c>
      <c r="H33" s="63">
        <v>343</v>
      </c>
      <c r="I33" s="63">
        <v>1618343</v>
      </c>
      <c r="J33" s="64">
        <v>1954.6464843749993</v>
      </c>
      <c r="K33" s="63">
        <v>329</v>
      </c>
      <c r="L33" s="63">
        <v>276754</v>
      </c>
      <c r="M33" s="64">
        <v>318.53707031249996</v>
      </c>
      <c r="N33" s="63">
        <v>258</v>
      </c>
      <c r="O33" s="63">
        <v>571417</v>
      </c>
      <c r="P33" s="65">
        <v>652.52382812500048</v>
      </c>
      <c r="Q33" s="62">
        <v>6820</v>
      </c>
      <c r="R33" s="66">
        <f t="shared" si="1"/>
        <v>3640370</v>
      </c>
      <c r="S33" s="67">
        <f t="shared" si="1"/>
        <v>4320.2364257812633</v>
      </c>
      <c r="T33" s="68">
        <f t="shared" si="7"/>
        <v>0.94044505973439985</v>
      </c>
      <c r="U33" s="69">
        <f t="shared" si="8"/>
        <v>0.52082320216715283</v>
      </c>
      <c r="AF33" s="89"/>
      <c r="AG33" s="62">
        <f t="shared" si="2"/>
        <v>6820</v>
      </c>
      <c r="AH33" s="66">
        <f t="shared" si="3"/>
        <v>3555.048828125</v>
      </c>
      <c r="AI33" s="67">
        <f t="shared" si="4"/>
        <v>4320.2364257812633</v>
      </c>
      <c r="AJ33" s="62">
        <v>5106</v>
      </c>
      <c r="AK33" s="66">
        <v>6069.6318359375</v>
      </c>
      <c r="AL33" s="67">
        <v>7343.4542187500001</v>
      </c>
      <c r="AM33" s="108">
        <f t="shared" si="5"/>
        <v>0.33568350959655313</v>
      </c>
      <c r="AN33" s="109">
        <f t="shared" si="0"/>
        <v>0.70732727717237531</v>
      </c>
      <c r="AO33" s="110">
        <f t="shared" si="0"/>
        <v>0.69978063582990702</v>
      </c>
      <c r="AP33" s="89"/>
      <c r="AQ33" s="89"/>
      <c r="AR33" s="89"/>
      <c r="AS33" s="89"/>
      <c r="AT33" s="89"/>
      <c r="AU33" s="89"/>
      <c r="AV33" s="89"/>
      <c r="AW33" s="89"/>
    </row>
    <row r="34" spans="1:49" x14ac:dyDescent="0.25">
      <c r="A34" s="61">
        <f t="shared" si="6"/>
        <v>41788</v>
      </c>
      <c r="B34" s="62">
        <v>4834</v>
      </c>
      <c r="C34" s="63">
        <v>0</v>
      </c>
      <c r="D34" s="64">
        <v>0</v>
      </c>
      <c r="E34" s="63">
        <v>3968</v>
      </c>
      <c r="F34" s="63">
        <v>1237798</v>
      </c>
      <c r="G34" s="64">
        <v>1478.2233984375137</v>
      </c>
      <c r="H34" s="63">
        <v>377</v>
      </c>
      <c r="I34" s="63">
        <v>2323133</v>
      </c>
      <c r="J34" s="64">
        <v>2800.2517968750021</v>
      </c>
      <c r="K34" s="63">
        <v>368</v>
      </c>
      <c r="L34" s="63">
        <v>191450</v>
      </c>
      <c r="M34" s="64">
        <v>218.9179687499998</v>
      </c>
      <c r="N34" s="63">
        <v>300</v>
      </c>
      <c r="O34" s="63">
        <v>850108</v>
      </c>
      <c r="P34" s="65">
        <v>981.09958984374964</v>
      </c>
      <c r="Q34" s="62">
        <v>6905</v>
      </c>
      <c r="R34" s="66">
        <f t="shared" si="1"/>
        <v>4602489</v>
      </c>
      <c r="S34" s="67">
        <f t="shared" si="1"/>
        <v>5478.4927539062655</v>
      </c>
      <c r="T34" s="68">
        <f t="shared" si="7"/>
        <v>1.0490675928444966</v>
      </c>
      <c r="U34" s="69">
        <f t="shared" si="8"/>
        <v>0.93415789245730796</v>
      </c>
      <c r="AF34" s="89"/>
      <c r="AG34" s="62">
        <f t="shared" si="2"/>
        <v>6905</v>
      </c>
      <c r="AH34" s="66">
        <f t="shared" si="3"/>
        <v>4494.6181640625</v>
      </c>
      <c r="AI34" s="67">
        <f t="shared" si="4"/>
        <v>5478.4927539062655</v>
      </c>
      <c r="AJ34" s="62">
        <v>5169</v>
      </c>
      <c r="AK34" s="66">
        <v>6570.408203125</v>
      </c>
      <c r="AL34" s="67">
        <v>7947.1297851562504</v>
      </c>
      <c r="AM34" s="108">
        <f t="shared" si="5"/>
        <v>0.33584832656219765</v>
      </c>
      <c r="AN34" s="109">
        <f t="shared" si="0"/>
        <v>0.46183901797483928</v>
      </c>
      <c r="AO34" s="110">
        <f t="shared" si="0"/>
        <v>0.45060514673306851</v>
      </c>
      <c r="AP34" s="89"/>
      <c r="AQ34" s="89"/>
      <c r="AR34" s="89"/>
      <c r="AS34" s="89"/>
      <c r="AT34" s="89"/>
      <c r="AU34" s="89"/>
      <c r="AV34" s="89"/>
      <c r="AW34" s="89"/>
    </row>
    <row r="35" spans="1:49" x14ac:dyDescent="0.25">
      <c r="A35" s="61">
        <f t="shared" si="6"/>
        <v>41789</v>
      </c>
      <c r="B35" s="62">
        <v>5127</v>
      </c>
      <c r="C35" s="63">
        <v>0</v>
      </c>
      <c r="D35" s="64">
        <v>0</v>
      </c>
      <c r="E35" s="63">
        <v>4135</v>
      </c>
      <c r="F35" s="63">
        <v>1117852</v>
      </c>
      <c r="G35" s="64">
        <v>1340.8085742187602</v>
      </c>
      <c r="H35" s="63">
        <v>435</v>
      </c>
      <c r="I35" s="63">
        <v>3076267</v>
      </c>
      <c r="J35" s="64">
        <v>3554.4323242187511</v>
      </c>
      <c r="K35" s="63">
        <v>442</v>
      </c>
      <c r="L35" s="63">
        <v>427995</v>
      </c>
      <c r="M35" s="64">
        <v>499.46126953124991</v>
      </c>
      <c r="N35" s="63">
        <v>330</v>
      </c>
      <c r="O35" s="63">
        <v>786429</v>
      </c>
      <c r="P35" s="65">
        <v>900.85785156250165</v>
      </c>
      <c r="Q35" s="62">
        <v>7277</v>
      </c>
      <c r="R35" s="66">
        <f t="shared" si="1"/>
        <v>5408543</v>
      </c>
      <c r="S35" s="67">
        <f t="shared" si="1"/>
        <v>6295.5600195312627</v>
      </c>
      <c r="T35" s="68">
        <f t="shared" si="7"/>
        <v>0.86991561168300369</v>
      </c>
      <c r="U35" s="69">
        <f t="shared" si="8"/>
        <v>1.10401121227154</v>
      </c>
      <c r="AF35" s="89"/>
      <c r="AG35" s="62">
        <f t="shared" si="2"/>
        <v>7277</v>
      </c>
      <c r="AH35" s="66">
        <f t="shared" si="3"/>
        <v>5281.7802734375</v>
      </c>
      <c r="AI35" s="67">
        <f t="shared" si="4"/>
        <v>6295.5600195312627</v>
      </c>
      <c r="AJ35" s="62">
        <v>5494</v>
      </c>
      <c r="AK35" s="66">
        <v>5674.65625</v>
      </c>
      <c r="AL35" s="67">
        <v>6761.83548828125</v>
      </c>
      <c r="AM35" s="108">
        <f t="shared" si="5"/>
        <v>0.32453585729887147</v>
      </c>
      <c r="AN35" s="109">
        <f t="shared" si="0"/>
        <v>7.4383248871276342E-2</v>
      </c>
      <c r="AO35" s="110">
        <f t="shared" si="0"/>
        <v>7.4064176547188776E-2</v>
      </c>
      <c r="AP35" s="89"/>
      <c r="AQ35" s="89"/>
      <c r="AR35" s="89"/>
      <c r="AS35" s="89"/>
      <c r="AT35" s="89"/>
      <c r="AU35" s="89"/>
      <c r="AV35" s="89"/>
      <c r="AW35" s="89"/>
    </row>
    <row r="36" spans="1:49" ht="15.75" thickBot="1" x14ac:dyDescent="0.3">
      <c r="A36" s="79">
        <f t="shared" si="6"/>
        <v>41790</v>
      </c>
      <c r="B36" s="80">
        <v>4379</v>
      </c>
      <c r="C36" s="81">
        <v>0</v>
      </c>
      <c r="D36" s="82">
        <v>0</v>
      </c>
      <c r="E36" s="81">
        <v>3372</v>
      </c>
      <c r="F36" s="81">
        <v>1024387</v>
      </c>
      <c r="G36" s="82">
        <v>1217.2616015625051</v>
      </c>
      <c r="H36" s="81">
        <v>360</v>
      </c>
      <c r="I36" s="81">
        <v>2388053</v>
      </c>
      <c r="J36" s="82">
        <v>2792.0430078124987</v>
      </c>
      <c r="K36" s="81">
        <v>355</v>
      </c>
      <c r="L36" s="81">
        <v>209859</v>
      </c>
      <c r="M36" s="82">
        <v>238.58884765624998</v>
      </c>
      <c r="N36" s="81">
        <v>298</v>
      </c>
      <c r="O36" s="81">
        <v>761737</v>
      </c>
      <c r="P36" s="83">
        <v>893.83708984375028</v>
      </c>
      <c r="Q36" s="80">
        <v>6050</v>
      </c>
      <c r="R36" s="84">
        <f t="shared" si="1"/>
        <v>4384036</v>
      </c>
      <c r="S36" s="85">
        <f t="shared" si="1"/>
        <v>5141.7305468750046</v>
      </c>
      <c r="T36" s="35">
        <f t="shared" si="7"/>
        <v>0.93022751089244493</v>
      </c>
      <c r="U36" s="86">
        <f t="shared" si="8"/>
        <v>0.93250304135999795</v>
      </c>
      <c r="AF36" s="89"/>
      <c r="AG36" s="71">
        <f t="shared" si="2"/>
        <v>6050</v>
      </c>
      <c r="AH36" s="75">
        <f t="shared" si="3"/>
        <v>4281.28515625</v>
      </c>
      <c r="AI36" s="76">
        <f t="shared" si="4"/>
        <v>5141.7305468750046</v>
      </c>
      <c r="AJ36" s="71">
        <v>4499</v>
      </c>
      <c r="AK36" s="75">
        <v>6331.2392578125</v>
      </c>
      <c r="AL36" s="76">
        <v>7764.9665234374997</v>
      </c>
      <c r="AM36" s="111">
        <f t="shared" si="5"/>
        <v>0.34474327628361867</v>
      </c>
      <c r="AN36" s="112">
        <f t="shared" si="0"/>
        <v>0.47881746409016723</v>
      </c>
      <c r="AO36" s="113">
        <f t="shared" si="0"/>
        <v>0.51018542349653506</v>
      </c>
      <c r="AP36" s="89"/>
      <c r="AQ36" s="89"/>
      <c r="AR36" s="89"/>
      <c r="AS36" s="89"/>
      <c r="AT36" s="89"/>
      <c r="AU36" s="89"/>
      <c r="AV36" s="89"/>
      <c r="AW36" s="89"/>
    </row>
    <row r="37" spans="1:49" ht="15.75" thickBot="1" x14ac:dyDescent="0.3">
      <c r="A37" s="36" t="s">
        <v>20</v>
      </c>
      <c r="B37" s="37">
        <v>48354</v>
      </c>
      <c r="C37" s="38">
        <f>SUM(C6:C36)</f>
        <v>0</v>
      </c>
      <c r="D37" s="38">
        <f t="shared" ref="D37" si="9">SUM(D6:D36)</f>
        <v>0</v>
      </c>
      <c r="E37" s="38">
        <v>47262</v>
      </c>
      <c r="F37" s="38">
        <f>SUM(F6:F36)</f>
        <v>34022373</v>
      </c>
      <c r="G37" s="39">
        <f t="shared" ref="G37" si="10">SUM(G6:G36)</f>
        <v>40572.955820312811</v>
      </c>
      <c r="H37" s="38">
        <v>5410</v>
      </c>
      <c r="I37" s="38">
        <f>SUM(I6:I36)</f>
        <v>58004615</v>
      </c>
      <c r="J37" s="39">
        <f t="shared" ref="J37" si="11">SUM(J6:J36)</f>
        <v>69564.126328124999</v>
      </c>
      <c r="K37" s="38">
        <v>2590</v>
      </c>
      <c r="L37" s="38">
        <f>SUM(L6:L36)</f>
        <v>7767191</v>
      </c>
      <c r="M37" s="39">
        <f t="shared" ref="M37" si="12">SUM(M6:M36)</f>
        <v>8945.8243164062496</v>
      </c>
      <c r="N37" s="38">
        <v>3997</v>
      </c>
      <c r="O37" s="38">
        <f>SUM(O6:O36)</f>
        <v>20669924</v>
      </c>
      <c r="P37" s="39">
        <f t="shared" ref="P37" si="13">SUM(P6:P36)</f>
        <v>24096.48033203126</v>
      </c>
      <c r="Q37" s="38">
        <v>64827</v>
      </c>
      <c r="R37" s="38">
        <f t="shared" ref="R37:S37" si="14">SUM(R6:R36)</f>
        <v>120464103</v>
      </c>
      <c r="S37" s="41">
        <f t="shared" si="14"/>
        <v>143179.38679687533</v>
      </c>
      <c r="AF37" s="89"/>
      <c r="AG37" s="37">
        <f>Q37</f>
        <v>64827</v>
      </c>
      <c r="AH37" s="38">
        <f t="shared" ref="AH37:AL37" si="15">SUM(AH6:AH36)</f>
        <v>117640.7255859375</v>
      </c>
      <c r="AI37" s="41">
        <f t="shared" si="15"/>
        <v>143179.38679687533</v>
      </c>
      <c r="AJ37" s="37">
        <v>51844</v>
      </c>
      <c r="AK37" s="38">
        <f t="shared" si="15"/>
        <v>167676.748046875</v>
      </c>
      <c r="AL37" s="41">
        <f t="shared" si="15"/>
        <v>204273.29837890624</v>
      </c>
      <c r="AM37" s="102">
        <f t="shared" si="5"/>
        <v>0.2504243499729959</v>
      </c>
      <c r="AN37" s="103">
        <f t="shared" si="5"/>
        <v>0.42532908745437625</v>
      </c>
      <c r="AO37" s="104">
        <f t="shared" si="5"/>
        <v>0.42669488219490126</v>
      </c>
      <c r="AP37" s="89"/>
      <c r="AQ37" s="89"/>
      <c r="AR37" s="89"/>
      <c r="AS37" s="89"/>
      <c r="AT37" s="89"/>
      <c r="AU37" s="89"/>
      <c r="AV37" s="89"/>
      <c r="AW37" s="89"/>
    </row>
    <row r="38" spans="1:49" ht="15.75" thickBot="1" x14ac:dyDescent="0.3">
      <c r="A38" s="42" t="s">
        <v>21</v>
      </c>
      <c r="B38" s="43">
        <f>B37</f>
        <v>48354</v>
      </c>
      <c r="C38" s="44">
        <f>C37/1024</f>
        <v>0</v>
      </c>
      <c r="D38" s="45">
        <f>D37</f>
        <v>0</v>
      </c>
      <c r="E38" s="46">
        <f>E37</f>
        <v>47262</v>
      </c>
      <c r="F38" s="44">
        <f>F37/1024</f>
        <v>33224.9736328125</v>
      </c>
      <c r="G38" s="45">
        <f>G37</f>
        <v>40572.955820312811</v>
      </c>
      <c r="H38" s="46">
        <f>H37</f>
        <v>5410</v>
      </c>
      <c r="I38" s="44">
        <f>I37/1024</f>
        <v>56645.1318359375</v>
      </c>
      <c r="J38" s="45">
        <f>J37</f>
        <v>69564.126328124999</v>
      </c>
      <c r="K38" s="46">
        <f>K37</f>
        <v>2590</v>
      </c>
      <c r="L38" s="44">
        <f>L37/1024</f>
        <v>7585.1474609375</v>
      </c>
      <c r="M38" s="45">
        <f>M37</f>
        <v>8945.8243164062496</v>
      </c>
      <c r="N38" s="46">
        <f>N37</f>
        <v>3997</v>
      </c>
      <c r="O38" s="44">
        <f>O37/1024</f>
        <v>20185.47265625</v>
      </c>
      <c r="P38" s="45">
        <f>P37</f>
        <v>24096.48033203126</v>
      </c>
      <c r="Q38" s="46">
        <f>Q37</f>
        <v>64827</v>
      </c>
      <c r="R38" s="44">
        <f>R37/1024</f>
        <v>117640.7255859375</v>
      </c>
      <c r="S38" s="47">
        <f>S37</f>
        <v>143179.38679687533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</row>
    <row r="39" spans="1:49" ht="15.75" thickBot="1" x14ac:dyDescent="0.3">
      <c r="A39" s="48" t="s">
        <v>22</v>
      </c>
      <c r="B39" s="49">
        <f>B37/$Q$37</f>
        <v>0.74589291498912491</v>
      </c>
      <c r="C39" s="50">
        <f>C37/$R$37</f>
        <v>0</v>
      </c>
      <c r="D39" s="50">
        <f>D37/$S$37</f>
        <v>0</v>
      </c>
      <c r="E39" s="50">
        <f>E37/$Q$37</f>
        <v>0.72904808181776115</v>
      </c>
      <c r="F39" s="50">
        <f>F37/$R$37</f>
        <v>0.28242747966172133</v>
      </c>
      <c r="G39" s="50">
        <f>G37/$S$37</f>
        <v>0.28337148753034225</v>
      </c>
      <c r="H39" s="50">
        <f>H37/$Q$37</f>
        <v>8.345288228670153E-2</v>
      </c>
      <c r="I39" s="50">
        <f>I37/$R$37</f>
        <v>0.48150954147726482</v>
      </c>
      <c r="J39" s="50">
        <f>J37/$S$37</f>
        <v>0.48585294213344909</v>
      </c>
      <c r="K39" s="50">
        <f>K37/$Q$37</f>
        <v>3.9952488932080768E-2</v>
      </c>
      <c r="L39" s="50">
        <f>L37/$R$37</f>
        <v>6.4477224389410018E-2</v>
      </c>
      <c r="M39" s="50">
        <f>M37/$S$37</f>
        <v>6.2479833979855251E-2</v>
      </c>
      <c r="N39" s="50">
        <f>N37/$Q$37</f>
        <v>6.1656408595184106E-2</v>
      </c>
      <c r="O39" s="50">
        <f>O37/$R$37</f>
        <v>0.17158575447160387</v>
      </c>
      <c r="P39" s="50">
        <f>P37/$S$37</f>
        <v>0.16829573635635328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</row>
    <row r="40" spans="1:49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</row>
    <row r="41" spans="1:49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</row>
    <row r="42" spans="1:49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</row>
    <row r="43" spans="1:49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</row>
    <row r="44" spans="1:49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</row>
    <row r="45" spans="1:49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</row>
    <row r="46" spans="1:49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</row>
    <row r="47" spans="1:49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</row>
    <row r="48" spans="1:49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</row>
    <row r="49" spans="32:49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</row>
    <row r="50" spans="32:49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</row>
    <row r="51" spans="32:49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</row>
    <row r="52" spans="32:49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</row>
    <row r="53" spans="32:49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</row>
    <row r="54" spans="32:49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</row>
    <row r="55" spans="32:49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</row>
    <row r="56" spans="32:49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</row>
    <row r="57" spans="32:49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</row>
    <row r="58" spans="32:49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</row>
    <row r="59" spans="32:49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</row>
    <row r="60" spans="32:49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</row>
    <row r="61" spans="32:49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</row>
    <row r="62" spans="32:49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</row>
    <row r="63" spans="32:49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</row>
    <row r="64" spans="32:49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</row>
    <row r="65" spans="32:49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</row>
    <row r="66" spans="32:49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</row>
    <row r="67" spans="32:49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</row>
    <row r="68" spans="32:49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</row>
    <row r="69" spans="32:49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</row>
    <row r="70" spans="32:49" x14ac:dyDescent="0.25"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41791</v>
      </c>
      <c r="B6" s="29" t="n">
        <v>3822.0</v>
      </c>
      <c r="C6" s="30" t="n">
        <v>0.0</v>
      </c>
      <c r="D6" s="31" t="n">
        <v>0.0</v>
      </c>
      <c r="E6" s="30" t="n">
        <v>2904.0</v>
      </c>
      <c r="F6" s="30" t="n">
        <v>855255.0</v>
      </c>
      <c r="G6" s="31" t="n">
        <v>1018.0</v>
      </c>
      <c r="H6" s="30" t="n">
        <v>308.0</v>
      </c>
      <c r="I6" s="30" t="n">
        <v>2304912.0</v>
      </c>
      <c r="J6" s="31" t="n">
        <v>2868.0</v>
      </c>
      <c r="K6" s="30" t="n">
        <v>258.0</v>
      </c>
      <c r="L6" s="30" t="n">
        <v>146433.0</v>
      </c>
      <c r="M6" s="31" t="n">
        <v>166.0</v>
      </c>
      <c r="N6" s="30" t="n">
        <v>250.0</v>
      </c>
      <c r="O6" s="30" t="n">
        <v>1060455.0</v>
      </c>
      <c r="P6" s="32" t="n">
        <v>1287.0</v>
      </c>
      <c r="Q6" s="29" t="n">
        <v>5231.0</v>
      </c>
      <c r="R6" s="33">
        <f>C6+F6+I6+L6+O6</f>
        <v>4367055</v>
      </c>
      <c r="S6" s="34">
        <f>D6+G6+J6+M6+P6</f>
        <v>5346.2680273437518</v>
      </c>
      <c r="T6" s="59">
        <f>F6/ABRIL!F29</f>
        <v>0.55708518321660827</v>
      </c>
      <c r="U6" s="60">
        <f>(I6+L6+O6)/(ABRIL!I29+ABRIL!L29+ABRIL!O29)</f>
        <v>2.6539463452125358</v>
      </c>
      <c r="AG6" s="62">
        <f>Q6</f>
        <v>5231</v>
      </c>
      <c r="AH6" s="66">
        <f>R6/1024</f>
        <v>4264.7021484375</v>
      </c>
      <c r="AI6" s="67">
        <f>S6</f>
        <v>5346.2680273437518</v>
      </c>
      <c r="AJ6" s="62" t="n">
        <v>3920.0</v>
      </c>
      <c r="AK6" s="66" t="n">
        <v>3651.0</v>
      </c>
      <c r="AL6" s="67" t="n">
        <v>4542.0</v>
      </c>
      <c r="AM6" s="108">
        <f>IF(   ((AG6/AJ6)-1)&gt;=0, ((AG6/AJ6)-1),  ((AJ6/AG6)-1))</f>
        <v>0.33443877551020407</v>
      </c>
      <c r="AN6" s="109">
        <f t="shared" ref="AN6:AO36" si="0">IF(   ((AH6/AK6)-1)&gt;=0, ((AH6/AK6)-1),  ((AK6/AH6)-1))</f>
        <v>0.11630057326962917</v>
      </c>
      <c r="AO6" s="110">
        <f t="shared" si="0"/>
        <v>0.10594801850734603</v>
      </c>
    </row>
    <row r="7" spans="1:41" x14ac:dyDescent="0.25">
      <c r="A7" s="61">
        <f>A6+1</f>
        <v>41792</v>
      </c>
      <c r="B7" s="62" t="n">
        <v>4439.0</v>
      </c>
      <c r="C7" s="63" t="n">
        <v>0.0</v>
      </c>
      <c r="D7" s="64" t="n">
        <v>0.0</v>
      </c>
      <c r="E7" s="63" t="n">
        <v>3528.0</v>
      </c>
      <c r="F7" s="63" t="n">
        <v>957953.0</v>
      </c>
      <c r="G7" s="64" t="n">
        <v>1151.0</v>
      </c>
      <c r="H7" s="63" t="n">
        <v>396.0</v>
      </c>
      <c r="I7" s="63" t="n">
        <v>2193040.0</v>
      </c>
      <c r="J7" s="64" t="n">
        <v>2688.0</v>
      </c>
      <c r="K7" s="63" t="n">
        <v>364.0</v>
      </c>
      <c r="L7" s="63" t="n">
        <v>668671.0</v>
      </c>
      <c r="M7" s="64" t="n">
        <v>826.0</v>
      </c>
      <c r="N7" s="63" t="n">
        <v>318.0</v>
      </c>
      <c r="O7" s="63" t="n">
        <v>1043936.0</v>
      </c>
      <c r="P7" s="65" t="n">
        <v>1275.0</v>
      </c>
      <c r="Q7" s="62" t="n">
        <v>6295.0</v>
      </c>
      <c r="R7" s="66">
        <f t="shared" ref="R7:S36" si="1">C7+F7+I7+L7+O7</f>
        <v>4863600</v>
      </c>
      <c r="S7" s="67">
        <f t="shared" si="1"/>
        <v>5941.3767968750144</v>
      </c>
      <c r="T7" s="68">
        <f>F7/ABRIL!F30</f>
        <v>0.65491700673202946</v>
      </c>
      <c r="U7" s="69">
        <f>(I7+L7+O7)/(ABRIL!I30+ABRIL!L30+ABRIL!O30)</f>
        <v>2.4836535263627466</v>
      </c>
      <c r="AG7" s="62">
        <f t="shared" ref="AG7:AG36" si="2">Q7</f>
        <v>6295</v>
      </c>
      <c r="AH7" s="66">
        <f t="shared" ref="AH7:AH36" si="3">R7/1024</f>
        <v>4749.609375</v>
      </c>
      <c r="AI7" s="67">
        <f t="shared" ref="AI7:AI36" si="4">S7</f>
        <v>5941.3767968750144</v>
      </c>
      <c r="AJ7" s="62" t="n">
        <v>4697.0</v>
      </c>
      <c r="AK7" s="66" t="n">
        <v>5319.0</v>
      </c>
      <c r="AL7" s="67" t="n">
        <v>6675.0</v>
      </c>
      <c r="AM7" s="108">
        <f t="shared" ref="AM7:AO37" si="5">IF(   ((AG7/AJ7)-1)&gt;=0, ((AG7/AJ7)-1),  ((AJ7/AG7)-1))</f>
        <v>0.34021715988929113</v>
      </c>
      <c r="AN7" s="109">
        <f t="shared" si="0"/>
        <v>0.37594785755407512</v>
      </c>
      <c r="AO7" s="110">
        <f t="shared" si="0"/>
        <v>0.37287274586489061</v>
      </c>
    </row>
    <row r="8" spans="1:41" x14ac:dyDescent="0.25">
      <c r="A8" s="61">
        <f t="shared" ref="A8:A36" si="6">A7+1</f>
        <v>41793</v>
      </c>
      <c r="B8" s="62" t="n">
        <v>4565.0</v>
      </c>
      <c r="C8" s="63" t="n">
        <v>0.0</v>
      </c>
      <c r="D8" s="64" t="n">
        <v>0.0</v>
      </c>
      <c r="E8" s="63" t="n">
        <v>3732.0</v>
      </c>
      <c r="F8" s="63" t="n">
        <v>1154613.0</v>
      </c>
      <c r="G8" s="64" t="n">
        <v>1385.0</v>
      </c>
      <c r="H8" s="63" t="n">
        <v>458.0</v>
      </c>
      <c r="I8" s="63" t="n">
        <v>2603249.0</v>
      </c>
      <c r="J8" s="64" t="n">
        <v>3196.0</v>
      </c>
      <c r="K8" s="63" t="n">
        <v>393.0</v>
      </c>
      <c r="L8" s="63" t="n">
        <v>327313.0</v>
      </c>
      <c r="M8" s="64" t="n">
        <v>392.0</v>
      </c>
      <c r="N8" s="63" t="n">
        <v>372.0</v>
      </c>
      <c r="O8" s="63" t="n">
        <v>1016300.0</v>
      </c>
      <c r="P8" s="65" t="n">
        <v>1246.0</v>
      </c>
      <c r="Q8" s="62" t="n">
        <v>6567.0</v>
      </c>
      <c r="R8" s="66">
        <f t="shared" si="1"/>
        <v>5101475</v>
      </c>
      <c r="S8" s="67">
        <f t="shared" si="1"/>
        <v>6215.9870703125107</v>
      </c>
      <c r="T8" s="68">
        <f>F8/ABRIL!F31</f>
        <v>0.85571766526444981</v>
      </c>
      <c r="U8" s="69">
        <f>(I8+L8+O8)/(ABRIL!I31+ABRIL!L31+ABRIL!O31)</f>
        <v>1.023122813766473</v>
      </c>
      <c r="AG8" s="62">
        <f t="shared" si="2"/>
        <v>6567</v>
      </c>
      <c r="AH8" s="66">
        <f t="shared" si="3"/>
        <v>4981.9091796875</v>
      </c>
      <c r="AI8" s="67">
        <f t="shared" si="4"/>
        <v>6215.9870703125107</v>
      </c>
      <c r="AJ8" s="62" t="n">
        <v>4883.0</v>
      </c>
      <c r="AK8" s="66" t="n">
        <v>5168.0</v>
      </c>
      <c r="AL8" s="67" t="n">
        <v>6442.0</v>
      </c>
      <c r="AM8" s="108">
        <f t="shared" si="5"/>
        <v>0.34486995699365153</v>
      </c>
      <c r="AN8" s="109">
        <f t="shared" si="0"/>
        <v>0.50015475916279106</v>
      </c>
      <c r="AO8" s="110">
        <f t="shared" si="0"/>
        <v>0.49324622675165819</v>
      </c>
    </row>
    <row r="9" spans="1:41" x14ac:dyDescent="0.25">
      <c r="A9" s="61">
        <f t="shared" si="6"/>
        <v>41794</v>
      </c>
      <c r="B9" s="62" t="n">
        <v>4836.0</v>
      </c>
      <c r="C9" s="63" t="n">
        <v>0.0</v>
      </c>
      <c r="D9" s="64" t="n">
        <v>0.0</v>
      </c>
      <c r="E9" s="63" t="n">
        <v>3839.0</v>
      </c>
      <c r="F9" s="63" t="n">
        <v>1077616.0</v>
      </c>
      <c r="G9" s="64" t="n">
        <v>1290.0</v>
      </c>
      <c r="H9" s="63" t="n">
        <v>494.0</v>
      </c>
      <c r="I9" s="63" t="n">
        <v>5100727.0</v>
      </c>
      <c r="J9" s="64" t="n">
        <v>6271.0</v>
      </c>
      <c r="K9" s="63" t="n">
        <v>497.0</v>
      </c>
      <c r="L9" s="63" t="n">
        <v>234905.0</v>
      </c>
      <c r="M9" s="64" t="n">
        <v>268.0</v>
      </c>
      <c r="N9" s="63" t="n">
        <v>404.0</v>
      </c>
      <c r="O9" s="63" t="n">
        <v>1198559.0</v>
      </c>
      <c r="P9" s="65" t="n">
        <v>1478.0</v>
      </c>
      <c r="Q9" s="62" t="n">
        <v>6821.0</v>
      </c>
      <c r="R9" s="66">
        <f t="shared" si="1"/>
        <v>7611807</v>
      </c>
      <c r="S9" s="67">
        <f t="shared" si="1"/>
        <v>9312.86332031251</v>
      </c>
      <c r="T9" s="68">
        <f>F9/ABRIL!F32</f>
        <v>1.0227670487116896</v>
      </c>
      <c r="U9" s="69">
        <f>(I9+L9+O9)/(ABRIL!I32+ABRIL!L32+ABRIL!O32)</f>
        <v>3.5057888894313805</v>
      </c>
      <c r="AG9" s="62">
        <f t="shared" si="2"/>
        <v>6821</v>
      </c>
      <c r="AH9" s="66">
        <f t="shared" si="3"/>
        <v>7433.4052734375</v>
      </c>
      <c r="AI9" s="67">
        <f t="shared" si="4"/>
        <v>9312.86332031251</v>
      </c>
      <c r="AJ9" s="62" t="n">
        <v>5018.0</v>
      </c>
      <c r="AK9" s="66" t="n">
        <v>4551.0</v>
      </c>
      <c r="AL9" s="67" t="n">
        <v>5522.0</v>
      </c>
      <c r="AM9" s="108">
        <f t="shared" si="5"/>
        <v>0.35930649661219616</v>
      </c>
      <c r="AN9" s="109">
        <f t="shared" si="0"/>
        <v>0.15776923928838449</v>
      </c>
      <c r="AO9" s="110">
        <f t="shared" si="0"/>
        <v>0.15246829233394599</v>
      </c>
    </row>
    <row r="10" spans="1:41" x14ac:dyDescent="0.25">
      <c r="A10" s="61">
        <f t="shared" si="6"/>
        <v>41795</v>
      </c>
      <c r="B10" s="62" t="n">
        <v>4877.0</v>
      </c>
      <c r="C10" s="63" t="n">
        <v>0.0</v>
      </c>
      <c r="D10" s="64" t="n">
        <v>0.0</v>
      </c>
      <c r="E10" s="63" t="n">
        <v>3878.0</v>
      </c>
      <c r="F10" s="63" t="n">
        <v>1122005.0</v>
      </c>
      <c r="G10" s="64" t="n">
        <v>1341.0</v>
      </c>
      <c r="H10" s="63" t="n">
        <v>384.0</v>
      </c>
      <c r="I10" s="63" t="n">
        <v>3937161.0</v>
      </c>
      <c r="J10" s="64" t="n">
        <v>4832.0</v>
      </c>
      <c r="K10" s="63" t="n">
        <v>373.0</v>
      </c>
      <c r="L10" s="63" t="n">
        <v>235738.0</v>
      </c>
      <c r="M10" s="64" t="n">
        <v>268.0</v>
      </c>
      <c r="N10" s="63" t="n">
        <v>304.0</v>
      </c>
      <c r="O10" s="63" t="n">
        <v>1100869.0</v>
      </c>
      <c r="P10" s="65" t="n">
        <v>1355.0</v>
      </c>
      <c r="Q10" s="62" t="n">
        <v>6914.0</v>
      </c>
      <c r="R10" s="66">
        <f t="shared" si="1"/>
        <v>6395773</v>
      </c>
      <c r="S10" s="67">
        <f t="shared" si="1"/>
        <v>7802.6553515625155</v>
      </c>
      <c r="T10" s="68">
        <f>F10/ABRIL!F33</f>
        <v>1.1433036028168755</v>
      </c>
      <c r="U10" s="69">
        <f>(I10+L10+O10)/(ABRIL!I33+ABRIL!L33+ABRIL!O33)</f>
        <v>5.4413338767340242</v>
      </c>
      <c r="AG10" s="62">
        <f t="shared" si="2"/>
        <v>6914</v>
      </c>
      <c r="AH10" s="66">
        <f t="shared" si="3"/>
        <v>6245.8720703125</v>
      </c>
      <c r="AI10" s="67">
        <f t="shared" si="4"/>
        <v>7802.6553515625155</v>
      </c>
      <c r="AJ10" s="62" t="n">
        <v>5115.0</v>
      </c>
      <c r="AK10" s="66" t="n">
        <v>3676.0</v>
      </c>
      <c r="AL10" s="67" t="n">
        <v>4500.0</v>
      </c>
      <c r="AM10" s="108">
        <f t="shared" si="5"/>
        <v>0.3519749706687525</v>
      </c>
      <c r="AN10" s="109">
        <f t="shared" si="0"/>
        <v>0.27465989428078719</v>
      </c>
      <c r="AO10" s="110">
        <f t="shared" si="0"/>
        <v>0.30567216237544237</v>
      </c>
    </row>
    <row r="11" spans="1:41" x14ac:dyDescent="0.25">
      <c r="A11" s="61">
        <f t="shared" si="6"/>
        <v>41796</v>
      </c>
      <c r="B11" s="62" t="n">
        <v>4935.0</v>
      </c>
      <c r="C11" s="63" t="n">
        <v>0.0</v>
      </c>
      <c r="D11" s="64" t="n">
        <v>0.0</v>
      </c>
      <c r="E11" s="63" t="n">
        <v>4198.0</v>
      </c>
      <c r="F11" s="63" t="n">
        <v>1153878.0</v>
      </c>
      <c r="G11" s="64" t="n">
        <v>1391.0</v>
      </c>
      <c r="H11" s="63" t="n">
        <v>462.0</v>
      </c>
      <c r="I11" s="63" t="n">
        <v>2682077.0</v>
      </c>
      <c r="J11" s="64" t="n">
        <v>3279.0</v>
      </c>
      <c r="K11" s="63" t="n">
        <v>362.0</v>
      </c>
      <c r="L11" s="63" t="n">
        <v>234623.0</v>
      </c>
      <c r="M11" s="64" t="n">
        <v>276.0</v>
      </c>
      <c r="N11" s="63" t="n">
        <v>382.0</v>
      </c>
      <c r="O11" s="63" t="n">
        <v>1129040.0</v>
      </c>
      <c r="P11" s="65" t="n">
        <v>1370.0</v>
      </c>
      <c r="Q11" s="62" t="n">
        <v>7082.0</v>
      </c>
      <c r="R11" s="66">
        <f t="shared" si="1"/>
        <v>89996</v>
      </c>
      <c r="S11" s="67">
        <f t="shared" si="1"/>
        <v>105.50083984375001</v>
      </c>
      <c r="T11" s="68">
        <f>F11/ABRIL!F34</f>
        <v>2.6363358440316714E-2</v>
      </c>
      <c r="U11" s="69">
        <f>(I11+L11+O11)/(ABRIL!I34+ABRIL!L34+ABRIL!O34)</f>
        <v>3.2962785242055877E-2</v>
      </c>
      <c r="AG11" s="62">
        <f t="shared" si="2"/>
        <v>856</v>
      </c>
      <c r="AH11" s="66">
        <f t="shared" si="3"/>
        <v>87.88671875</v>
      </c>
      <c r="AI11" s="67">
        <f t="shared" si="4"/>
        <v>105.50083984375001</v>
      </c>
      <c r="AJ11" s="62" t="n">
        <v>5504.0</v>
      </c>
      <c r="AK11" s="66" t="n">
        <v>4962.0</v>
      </c>
      <c r="AL11" s="67" t="n">
        <v>6117.0</v>
      </c>
      <c r="AM11" s="108">
        <f t="shared" si="5"/>
        <v>5.4299065420560746</v>
      </c>
      <c r="AN11" s="109">
        <f t="shared" si="0"/>
        <v>86.755889150628917</v>
      </c>
      <c r="AO11" s="110">
        <f t="shared" si="0"/>
        <v>90.274440387859755</v>
      </c>
    </row>
    <row r="12" spans="1:41" x14ac:dyDescent="0.25">
      <c r="A12" s="28">
        <f t="shared" si="6"/>
        <v>41797</v>
      </c>
      <c r="B12" s="29" t="n">
        <v>4270.0</v>
      </c>
      <c r="C12" s="30" t="n">
        <v>0.0</v>
      </c>
      <c r="D12" s="31" t="n">
        <v>0.0</v>
      </c>
      <c r="E12" s="30" t="n">
        <v>3410.0</v>
      </c>
      <c r="F12" s="30" t="n">
        <v>1111157.0</v>
      </c>
      <c r="G12" s="31" t="n">
        <v>1319.0</v>
      </c>
      <c r="H12" s="30" t="n">
        <v>386.0</v>
      </c>
      <c r="I12" s="30" t="n">
        <v>6896804.0</v>
      </c>
      <c r="J12" s="31" t="n">
        <v>8617.0</v>
      </c>
      <c r="K12" s="30" t="n">
        <v>348.0</v>
      </c>
      <c r="L12" s="30" t="n">
        <v>244909.0</v>
      </c>
      <c r="M12" s="31" t="n">
        <v>280.0</v>
      </c>
      <c r="N12" s="30" t="n">
        <v>316.0</v>
      </c>
      <c r="O12" s="30" t="n">
        <v>1215346.0</v>
      </c>
      <c r="P12" s="32" t="n">
        <v>1462.0</v>
      </c>
      <c r="Q12" s="29" t="n">
        <v>5995.0</v>
      </c>
      <c r="R12" s="33">
        <f t="shared" si="1"/>
        <v>9468216</v>
      </c>
      <c r="S12" s="34">
        <f t="shared" si="1"/>
        <v>11684.226835937514</v>
      </c>
      <c r="T12" s="59">
        <f>F12/ABRIL!F35</f>
        <v>1.1215232393008578</v>
      </c>
      <c r="U12" s="60">
        <f>(I12+L12+O12)/(ABRIL!I35+ABRIL!L35+ABRIL!O35)</f>
        <v>7.6083446299959849</v>
      </c>
      <c r="AG12" s="62">
        <f t="shared" si="2"/>
        <v>5995</v>
      </c>
      <c r="AH12" s="66">
        <f t="shared" si="3"/>
        <v>9246.3046875</v>
      </c>
      <c r="AI12" s="67">
        <f t="shared" si="4"/>
        <v>11684.226835937514</v>
      </c>
      <c r="AJ12" s="62" t="n">
        <v>4506.0</v>
      </c>
      <c r="AK12" s="66" t="n">
        <v>5834.0</v>
      </c>
      <c r="AL12" s="67" t="n">
        <v>7032.0</v>
      </c>
      <c r="AM12" s="108">
        <f t="shared" si="5"/>
        <v>0.33044829116733254</v>
      </c>
      <c r="AN12" s="109">
        <f t="shared" si="0"/>
        <v>0.36409065722947243</v>
      </c>
      <c r="AO12" s="110">
        <f t="shared" si="0"/>
        <v>0.42741963826054508</v>
      </c>
    </row>
    <row r="13" spans="1:41" x14ac:dyDescent="0.25">
      <c r="A13" s="28">
        <f t="shared" si="6"/>
        <v>41798</v>
      </c>
      <c r="B13" s="29" t="n">
        <v>3885.0</v>
      </c>
      <c r="C13" s="30" t="n">
        <v>0.0</v>
      </c>
      <c r="D13" s="31" t="n">
        <v>0.0</v>
      </c>
      <c r="E13" s="30" t="n">
        <v>2929.0</v>
      </c>
      <c r="F13" s="30" t="n">
        <v>1080861.0</v>
      </c>
      <c r="G13" s="31" t="n">
        <v>1289.0</v>
      </c>
      <c r="H13" s="30" t="n">
        <v>259.0</v>
      </c>
      <c r="I13" s="30" t="n">
        <v>2334926.0</v>
      </c>
      <c r="J13" s="31" t="n">
        <v>2728.0</v>
      </c>
      <c r="K13" s="30" t="n">
        <v>261.0</v>
      </c>
      <c r="L13" s="30" t="n">
        <v>176097.0</v>
      </c>
      <c r="M13" s="31" t="n">
        <v>198.0</v>
      </c>
      <c r="N13" s="30" t="n">
        <v>216.0</v>
      </c>
      <c r="O13" s="30" t="n">
        <v>1028963.0</v>
      </c>
      <c r="P13" s="32" t="n">
        <v>1272.0</v>
      </c>
      <c r="Q13" s="29" t="n">
        <v>5291.0</v>
      </c>
      <c r="R13" s="33">
        <f t="shared" si="1"/>
        <v>4552237</v>
      </c>
      <c r="S13" s="34">
        <f t="shared" si="1"/>
        <v>5403.1234765625031</v>
      </c>
      <c r="T13" s="59">
        <f>F13/F6</f>
        <v>1.244577348276245</v>
      </c>
      <c r="U13" s="60">
        <f>(I13+L13+O13)/(I6+L6+O6)</f>
        <v>0.99316760635571499</v>
      </c>
      <c r="AG13" s="62">
        <f t="shared" si="2"/>
        <v>5280</v>
      </c>
      <c r="AH13" s="66">
        <f t="shared" si="3"/>
        <v>4445.5439453125</v>
      </c>
      <c r="AI13" s="67">
        <f t="shared" si="4"/>
        <v>5403.1234765625031</v>
      </c>
      <c r="AJ13" s="62" t="n">
        <v>3991.0</v>
      </c>
      <c r="AK13" s="66" t="n">
        <v>4925.0</v>
      </c>
      <c r="AL13" s="67" t="n">
        <v>6177.0</v>
      </c>
      <c r="AM13" s="108">
        <f t="shared" si="5"/>
        <v>0.3229766975695314</v>
      </c>
      <c r="AN13" s="109">
        <f t="shared" si="0"/>
        <v>0.22703826712009945</v>
      </c>
      <c r="AO13" s="110">
        <f t="shared" si="0"/>
        <v>0.25879076845604287</v>
      </c>
    </row>
    <row r="14" spans="1:41" x14ac:dyDescent="0.25">
      <c r="A14" s="61">
        <f t="shared" si="6"/>
        <v>41799</v>
      </c>
      <c r="B14" s="62" t="n">
        <v>4645.0</v>
      </c>
      <c r="C14" s="63" t="n">
        <v>0.0</v>
      </c>
      <c r="D14" s="64" t="n">
        <v>0.0</v>
      </c>
      <c r="E14" s="63" t="n">
        <v>3757.0</v>
      </c>
      <c r="F14" s="63" t="n">
        <v>1223108.0</v>
      </c>
      <c r="G14" s="64" t="n">
        <v>1458.0</v>
      </c>
      <c r="H14" s="63" t="n">
        <v>332.0</v>
      </c>
      <c r="I14" s="63" t="n">
        <v>3057928.0</v>
      </c>
      <c r="J14" s="64" t="n">
        <v>3795.0</v>
      </c>
      <c r="K14" s="63" t="n">
        <v>280.0</v>
      </c>
      <c r="L14" s="63" t="n">
        <v>183455.0</v>
      </c>
      <c r="M14" s="64" t="n">
        <v>204.0</v>
      </c>
      <c r="N14" s="63" t="n">
        <v>265.0</v>
      </c>
      <c r="O14" s="63" t="n">
        <v>1884621.0</v>
      </c>
      <c r="P14" s="65" t="n">
        <v>2296.0</v>
      </c>
      <c r="Q14" s="62" t="n">
        <v>6584.0</v>
      </c>
      <c r="R14" s="66">
        <f t="shared" si="1"/>
        <v>0</v>
      </c>
      <c r="S14" s="67">
        <f t="shared" si="1"/>
        <v>0</v>
      </c>
      <c r="T14" s="68">
        <f t="shared" ref="T14:T36" si="7">F14/F7</f>
        <v>0</v>
      </c>
      <c r="U14" s="69">
        <f t="shared" ref="U14:U36" si="8">(I14+L14+O14)/(I7+L7+O7)</f>
        <v>0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 t="n">
        <v>4929.0</v>
      </c>
      <c r="AK14" s="66" t="n">
        <v>5743.0</v>
      </c>
      <c r="AL14" s="67" t="n">
        <v>7212.0</v>
      </c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41800</v>
      </c>
      <c r="B15" s="62" t="n">
        <v>4880.0</v>
      </c>
      <c r="C15" s="63" t="n">
        <v>0.0</v>
      </c>
      <c r="D15" s="64" t="n">
        <v>0.0</v>
      </c>
      <c r="E15" s="63" t="n">
        <v>4057.0</v>
      </c>
      <c r="F15" s="63" t="n">
        <v>1347041.0</v>
      </c>
      <c r="G15" s="64" t="n">
        <v>1634.0</v>
      </c>
      <c r="H15" s="63" t="n">
        <v>389.0</v>
      </c>
      <c r="I15" s="63" t="n">
        <v>8329485.0</v>
      </c>
      <c r="J15" s="64" t="n">
        <v>10420.0</v>
      </c>
      <c r="K15" s="63" t="n">
        <v>317.0</v>
      </c>
      <c r="L15" s="63" t="n">
        <v>346897.0</v>
      </c>
      <c r="M15" s="64" t="n">
        <v>429.0</v>
      </c>
      <c r="N15" s="63" t="n">
        <v>314.0</v>
      </c>
      <c r="O15" s="63" t="n">
        <v>987620.0</v>
      </c>
      <c r="P15" s="65" t="n">
        <v>1197.0</v>
      </c>
      <c r="Q15" s="62" t="n">
        <v>6988.0</v>
      </c>
      <c r="R15" s="66">
        <f t="shared" si="1"/>
        <v>0</v>
      </c>
      <c r="S15" s="67">
        <f t="shared" si="1"/>
        <v>0</v>
      </c>
      <c r="T15" s="68">
        <f t="shared" si="7"/>
        <v>0</v>
      </c>
      <c r="U15" s="69">
        <f t="shared" si="8"/>
        <v>0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 t="n">
        <v>5004.0</v>
      </c>
      <c r="AK15" s="66" t="n">
        <v>4430.0</v>
      </c>
      <c r="AL15" s="67" t="n">
        <v>5471.0</v>
      </c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41801</v>
      </c>
      <c r="B16" s="62" t="n">
        <v>4926.0</v>
      </c>
      <c r="C16" s="63" t="n">
        <v>0.0</v>
      </c>
      <c r="D16" s="64" t="n">
        <v>0.0</v>
      </c>
      <c r="E16" s="63" t="n">
        <v>4163.0</v>
      </c>
      <c r="F16" s="63" t="n">
        <v>1342317.0</v>
      </c>
      <c r="G16" s="64" t="n">
        <v>1606.0</v>
      </c>
      <c r="H16" s="63" t="n">
        <v>372.0</v>
      </c>
      <c r="I16" s="63" t="n">
        <v>3144095.0</v>
      </c>
      <c r="J16" s="64" t="n">
        <v>3880.0</v>
      </c>
      <c r="K16" s="63" t="n">
        <v>329.0</v>
      </c>
      <c r="L16" s="63" t="n">
        <v>133448.0</v>
      </c>
      <c r="M16" s="64" t="n">
        <v>159.0</v>
      </c>
      <c r="N16" s="63" t="n">
        <v>311.0</v>
      </c>
      <c r="O16" s="63" t="n">
        <v>1132229.0</v>
      </c>
      <c r="P16" s="65" t="n">
        <v>1374.0</v>
      </c>
      <c r="Q16" s="62" t="n">
        <v>7136.0</v>
      </c>
      <c r="R16" s="66">
        <f t="shared" si="1"/>
        <v>0</v>
      </c>
      <c r="S16" s="67">
        <f t="shared" si="1"/>
        <v>0</v>
      </c>
      <c r="T16" s="68">
        <f t="shared" si="7"/>
        <v>0</v>
      </c>
      <c r="U16" s="69">
        <f t="shared" si="8"/>
        <v>0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 t="n">
        <v>5092.0</v>
      </c>
      <c r="AK16" s="66" t="n">
        <v>6151.0</v>
      </c>
      <c r="AL16" s="67" t="n">
        <v>7742.0</v>
      </c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41802</v>
      </c>
      <c r="B17" s="62" t="n">
        <v>5800.0</v>
      </c>
      <c r="C17" s="63" t="n">
        <v>0.0</v>
      </c>
      <c r="D17" s="64" t="n">
        <v>0.0</v>
      </c>
      <c r="E17" s="63" t="n">
        <v>4610.0</v>
      </c>
      <c r="F17" s="63" t="n">
        <v>1320114.0</v>
      </c>
      <c r="G17" s="64" t="n">
        <v>1596.0</v>
      </c>
      <c r="H17" s="63" t="n">
        <v>420.0</v>
      </c>
      <c r="I17" s="63" t="n">
        <v>4023643.0</v>
      </c>
      <c r="J17" s="64" t="n">
        <v>4795.0</v>
      </c>
      <c r="K17" s="63" t="n">
        <v>442.0</v>
      </c>
      <c r="L17" s="63" t="n">
        <v>470647.0</v>
      </c>
      <c r="M17" s="64" t="n">
        <v>581.0</v>
      </c>
      <c r="N17" s="63" t="n">
        <v>318.0</v>
      </c>
      <c r="O17" s="63" t="n">
        <v>970671.0</v>
      </c>
      <c r="P17" s="65" t="n">
        <v>1171.0</v>
      </c>
      <c r="Q17" s="62" t="n">
        <v>8198.0</v>
      </c>
      <c r="R17" s="66">
        <f t="shared" si="1"/>
        <v>0</v>
      </c>
      <c r="S17" s="67">
        <f t="shared" si="1"/>
        <v>0</v>
      </c>
      <c r="T17" s="68">
        <f t="shared" si="7"/>
        <v>0</v>
      </c>
      <c r="U17" s="69">
        <f t="shared" si="8"/>
        <v>0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 t="n">
        <v>5895.0</v>
      </c>
      <c r="AK17" s="66" t="n">
        <v>8004.0</v>
      </c>
      <c r="AL17" s="67" t="n">
        <v>10041.0</v>
      </c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41803</v>
      </c>
      <c r="B18" s="62" t="n">
        <v>5024.0</v>
      </c>
      <c r="C18" s="63" t="n">
        <v>0.0</v>
      </c>
      <c r="D18" s="64" t="n">
        <v>0.0</v>
      </c>
      <c r="E18" s="63" t="n">
        <v>4175.0</v>
      </c>
      <c r="F18" s="63" t="n">
        <v>1291417.0</v>
      </c>
      <c r="G18" s="64" t="n">
        <v>1558.0</v>
      </c>
      <c r="H18" s="63" t="n">
        <v>396.0</v>
      </c>
      <c r="I18" s="63" t="n">
        <v>4641258.0</v>
      </c>
      <c r="J18" s="64" t="n">
        <v>5674.0</v>
      </c>
      <c r="K18" s="63" t="n">
        <v>400.0</v>
      </c>
      <c r="L18" s="63" t="n">
        <v>213136.0</v>
      </c>
      <c r="M18" s="64" t="n">
        <v>251.0</v>
      </c>
      <c r="N18" s="63" t="n">
        <v>317.0</v>
      </c>
      <c r="O18" s="63" t="n">
        <v>2538598.0</v>
      </c>
      <c r="P18" s="65" t="n">
        <v>3112.0</v>
      </c>
      <c r="Q18" s="62" t="n">
        <v>7203.0</v>
      </c>
      <c r="R18" s="66">
        <f t="shared" si="1"/>
        <v>0</v>
      </c>
      <c r="S18" s="67">
        <f t="shared" si="1"/>
        <v>0</v>
      </c>
      <c r="T18" s="68">
        <f t="shared" si="7"/>
        <v>0</v>
      </c>
      <c r="U18" s="69">
        <f t="shared" si="8"/>
        <v>0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 t="n">
        <v>5078.0</v>
      </c>
      <c r="AK18" s="66" t="n">
        <v>5112.0</v>
      </c>
      <c r="AL18" s="67" t="n">
        <v>6344.0</v>
      </c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41804</v>
      </c>
      <c r="B19" s="29" t="n">
        <v>4403.0</v>
      </c>
      <c r="C19" s="30" t="n">
        <v>0.0</v>
      </c>
      <c r="D19" s="31" t="n">
        <v>0.0</v>
      </c>
      <c r="E19" s="30" t="n">
        <v>3595.0</v>
      </c>
      <c r="F19" s="30" t="n">
        <v>1126783.0</v>
      </c>
      <c r="G19" s="31" t="n">
        <v>1347.0</v>
      </c>
      <c r="H19" s="30" t="n">
        <v>317.0</v>
      </c>
      <c r="I19" s="30" t="n">
        <v>3336203.0</v>
      </c>
      <c r="J19" s="31" t="n">
        <v>4123.0</v>
      </c>
      <c r="K19" s="30" t="n">
        <v>336.0</v>
      </c>
      <c r="L19" s="30" t="n">
        <v>214216.0</v>
      </c>
      <c r="M19" s="31" t="n">
        <v>250.0</v>
      </c>
      <c r="N19" s="30" t="n">
        <v>260.0</v>
      </c>
      <c r="O19" s="30" t="n">
        <v>1369310.0</v>
      </c>
      <c r="P19" s="32" t="n">
        <v>1670.0</v>
      </c>
      <c r="Q19" s="29" t="n">
        <v>6273.0</v>
      </c>
      <c r="R19" s="33">
        <f t="shared" si="1"/>
        <v>0</v>
      </c>
      <c r="S19" s="34">
        <f t="shared" si="1"/>
        <v>0</v>
      </c>
      <c r="T19" s="59">
        <f t="shared" si="7"/>
        <v>0</v>
      </c>
      <c r="U19" s="60">
        <f t="shared" si="8"/>
        <v>0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 t="n">
        <v>4453.0</v>
      </c>
      <c r="AK19" s="66" t="n">
        <v>3145.0</v>
      </c>
      <c r="AL19" s="67" t="n">
        <v>3865.0</v>
      </c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28">
        <f t="shared" si="6"/>
        <v>41805</v>
      </c>
      <c r="B20" s="29" t="n">
        <v>3835.0</v>
      </c>
      <c r="C20" s="30" t="n">
        <v>0.0</v>
      </c>
      <c r="D20" s="31" t="n">
        <v>0.0</v>
      </c>
      <c r="E20" s="30" t="n">
        <v>3121.0</v>
      </c>
      <c r="F20" s="30" t="n">
        <v>1006919.0</v>
      </c>
      <c r="G20" s="31" t="n">
        <v>1213.0</v>
      </c>
      <c r="H20" s="30" t="n">
        <v>260.0</v>
      </c>
      <c r="I20" s="30" t="n">
        <v>2829660.0</v>
      </c>
      <c r="J20" s="31" t="n">
        <v>3341.0</v>
      </c>
      <c r="K20" s="30" t="n">
        <v>267.0</v>
      </c>
      <c r="L20" s="30" t="n">
        <v>136300.0</v>
      </c>
      <c r="M20" s="31" t="n">
        <v>163.0</v>
      </c>
      <c r="N20" s="30" t="n">
        <v>211.0</v>
      </c>
      <c r="O20" s="30" t="n">
        <v>940783.0</v>
      </c>
      <c r="P20" s="32" t="n">
        <v>1126.0</v>
      </c>
      <c r="Q20" s="29" t="n">
        <v>5439.0</v>
      </c>
      <c r="R20" s="33">
        <f t="shared" si="1"/>
        <v>0</v>
      </c>
      <c r="S20" s="34">
        <f t="shared" si="1"/>
        <v>0</v>
      </c>
      <c r="T20" s="59">
        <f t="shared" si="7"/>
        <v>0</v>
      </c>
      <c r="U20" s="60">
        <f t="shared" si="8"/>
        <v>0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 t="n">
        <v>3932.0</v>
      </c>
      <c r="AK20" s="66" t="n">
        <v>2404.0</v>
      </c>
      <c r="AL20" s="67" t="n">
        <v>3033.0</v>
      </c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41806</v>
      </c>
      <c r="B21" s="62" t="n">
        <v>4789.0</v>
      </c>
      <c r="C21" s="63" t="n">
        <v>0.0</v>
      </c>
      <c r="D21" s="64" t="n">
        <v>0.0</v>
      </c>
      <c r="E21" s="63" t="n">
        <v>3912.0</v>
      </c>
      <c r="F21" s="63" t="n">
        <v>989807.0</v>
      </c>
      <c r="G21" s="64" t="n">
        <v>1192.0</v>
      </c>
      <c r="H21" s="63" t="n">
        <v>383.0</v>
      </c>
      <c r="I21" s="63" t="n">
        <v>3108785.0</v>
      </c>
      <c r="J21" s="64" t="n">
        <v>3740.0</v>
      </c>
      <c r="K21" s="63" t="n">
        <v>357.0</v>
      </c>
      <c r="L21" s="63" t="n">
        <v>284110.0</v>
      </c>
      <c r="M21" s="64" t="n">
        <v>323.0</v>
      </c>
      <c r="N21" s="63" t="n">
        <v>302.0</v>
      </c>
      <c r="O21" s="63" t="n">
        <v>1508950.0</v>
      </c>
      <c r="P21" s="65" t="n">
        <v>1847.0</v>
      </c>
      <c r="Q21" s="62" t="n">
        <v>6865.0</v>
      </c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 t="n">
        <v>4873.0</v>
      </c>
      <c r="AK21" s="66" t="n">
        <v>3717.0</v>
      </c>
      <c r="AL21" s="67" t="n">
        <v>4592.0</v>
      </c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41807</v>
      </c>
      <c r="B22" s="62" t="n">
        <v>4626.0</v>
      </c>
      <c r="C22" s="63" t="n">
        <v>0.0</v>
      </c>
      <c r="D22" s="64" t="n">
        <v>0.0</v>
      </c>
      <c r="E22" s="63" t="n">
        <v>3951.0</v>
      </c>
      <c r="F22" s="63" t="n">
        <v>1071787.0</v>
      </c>
      <c r="G22" s="64" t="n">
        <v>1294.0</v>
      </c>
      <c r="H22" s="63" t="n">
        <v>440.0</v>
      </c>
      <c r="I22" s="63" t="n">
        <v>2521748.0</v>
      </c>
      <c r="J22" s="64" t="n">
        <v>3001.0</v>
      </c>
      <c r="K22" s="63" t="n">
        <v>397.0</v>
      </c>
      <c r="L22" s="63" t="n">
        <v>256758.0</v>
      </c>
      <c r="M22" s="64" t="n">
        <v>304.0</v>
      </c>
      <c r="N22" s="63" t="n">
        <v>352.0</v>
      </c>
      <c r="O22" s="63" t="n">
        <v>2103714.0</v>
      </c>
      <c r="P22" s="65" t="n">
        <v>2575.0</v>
      </c>
      <c r="Q22" s="62" t="n">
        <v>6762.0</v>
      </c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 t="n">
        <v>4747.0</v>
      </c>
      <c r="AK22" s="66" t="n">
        <v>7280.0</v>
      </c>
      <c r="AL22" s="67" t="n">
        <v>9215.0</v>
      </c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41808</v>
      </c>
      <c r="B23" s="62" t="n">
        <v>4878.0</v>
      </c>
      <c r="C23" s="63" t="n">
        <v>0.0</v>
      </c>
      <c r="D23" s="64" t="n">
        <v>0.0</v>
      </c>
      <c r="E23" s="63" t="n">
        <v>4233.0</v>
      </c>
      <c r="F23" s="63" t="n">
        <v>1134849.0</v>
      </c>
      <c r="G23" s="64" t="n">
        <v>1375.0</v>
      </c>
      <c r="H23" s="63" t="n">
        <v>453.0</v>
      </c>
      <c r="I23" s="63" t="n">
        <v>4102294.0</v>
      </c>
      <c r="J23" s="64" t="n">
        <v>4863.0</v>
      </c>
      <c r="K23" s="63" t="n">
        <v>473.0</v>
      </c>
      <c r="L23" s="63" t="n">
        <v>707097.0</v>
      </c>
      <c r="M23" s="64" t="n">
        <v>874.0</v>
      </c>
      <c r="N23" s="63" t="n">
        <v>392.0</v>
      </c>
      <c r="O23" s="63" t="n">
        <v>2791344.0</v>
      </c>
      <c r="P23" s="65" t="n">
        <v>3479.0</v>
      </c>
      <c r="Q23" s="62" t="n">
        <v>7186.0</v>
      </c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 t="n">
        <v>5071.0</v>
      </c>
      <c r="AK23" s="66" t="n">
        <v>5108.0</v>
      </c>
      <c r="AL23" s="67" t="n">
        <v>6472.0</v>
      </c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41809</v>
      </c>
      <c r="B24" s="62" t="n">
        <v>4934.0</v>
      </c>
      <c r="C24" s="63" t="n">
        <v>0.0</v>
      </c>
      <c r="D24" s="64" t="n">
        <v>0.0</v>
      </c>
      <c r="E24" s="63" t="n">
        <v>4418.0</v>
      </c>
      <c r="F24" s="63" t="n">
        <v>1270149.0</v>
      </c>
      <c r="G24" s="64" t="n">
        <v>1537.0</v>
      </c>
      <c r="H24" s="63" t="n">
        <v>488.0</v>
      </c>
      <c r="I24" s="63" t="n">
        <v>3297479.0</v>
      </c>
      <c r="J24" s="64" t="n">
        <v>3924.0</v>
      </c>
      <c r="K24" s="63" t="n">
        <v>477.0</v>
      </c>
      <c r="L24" s="63" t="n">
        <v>271439.0</v>
      </c>
      <c r="M24" s="64" t="n">
        <v>327.0</v>
      </c>
      <c r="N24" s="63" t="n">
        <v>398.0</v>
      </c>
      <c r="O24" s="63" t="n">
        <v>2369125.0</v>
      </c>
      <c r="P24" s="65" t="n">
        <v>2866.0</v>
      </c>
      <c r="Q24" s="62" t="n">
        <v>7356.0</v>
      </c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 t="n">
        <v>5549.0</v>
      </c>
      <c r="AK24" s="66" t="n">
        <v>5869.0</v>
      </c>
      <c r="AL24" s="67" t="n">
        <v>7254.0</v>
      </c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41810</v>
      </c>
      <c r="B25" s="62" t="n">
        <v>5198.0</v>
      </c>
      <c r="C25" s="63" t="n">
        <v>0.0</v>
      </c>
      <c r="D25" s="64" t="n">
        <v>0.0</v>
      </c>
      <c r="E25" s="63" t="n">
        <v>4570.0</v>
      </c>
      <c r="F25" s="63" t="n">
        <v>1308164.0</v>
      </c>
      <c r="G25" s="64" t="n">
        <v>1579.0</v>
      </c>
      <c r="H25" s="63" t="n">
        <v>522.0</v>
      </c>
      <c r="I25" s="63" t="n">
        <v>3719424.0</v>
      </c>
      <c r="J25" s="64" t="n">
        <v>4085.0</v>
      </c>
      <c r="K25" s="63" t="n">
        <v>492.0</v>
      </c>
      <c r="L25" s="63" t="n">
        <v>314925.0</v>
      </c>
      <c r="M25" s="64" t="n">
        <v>365.0</v>
      </c>
      <c r="N25" s="63" t="n">
        <v>427.0</v>
      </c>
      <c r="O25" s="63" t="n">
        <v>1987325.0</v>
      </c>
      <c r="P25" s="65" t="n">
        <v>2421.0</v>
      </c>
      <c r="Q25" s="62" t="n">
        <v>7646.0</v>
      </c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 t="n">
        <v>5713.0</v>
      </c>
      <c r="AK25" s="66" t="n">
        <v>5257.0</v>
      </c>
      <c r="AL25" s="67" t="n">
        <v>6221.0</v>
      </c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41811</v>
      </c>
      <c r="B26" s="29" t="n">
        <v>4498.0</v>
      </c>
      <c r="C26" s="30" t="n">
        <v>0.0</v>
      </c>
      <c r="D26" s="31" t="n">
        <v>0.0</v>
      </c>
      <c r="E26" s="30" t="n">
        <v>3888.0</v>
      </c>
      <c r="F26" s="30" t="n">
        <v>1159775.0</v>
      </c>
      <c r="G26" s="31" t="n">
        <v>1404.0</v>
      </c>
      <c r="H26" s="30" t="n">
        <v>473.0</v>
      </c>
      <c r="I26" s="30" t="n">
        <v>4143503.0</v>
      </c>
      <c r="J26" s="31" t="n">
        <v>4827.0</v>
      </c>
      <c r="K26" s="30" t="n">
        <v>479.0</v>
      </c>
      <c r="L26" s="30" t="n">
        <v>315634.0</v>
      </c>
      <c r="M26" s="31" t="n">
        <v>371.0</v>
      </c>
      <c r="N26" s="30" t="n">
        <v>389.0</v>
      </c>
      <c r="O26" s="30" t="n">
        <v>1821769.0</v>
      </c>
      <c r="P26" s="32" t="n">
        <v>2180.0</v>
      </c>
      <c r="Q26" s="29" t="n">
        <v>6530.0</v>
      </c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 t="n">
        <v>4884.0</v>
      </c>
      <c r="AK26" s="66" t="n">
        <v>5033.0</v>
      </c>
      <c r="AL26" s="67" t="n">
        <v>6267.0</v>
      </c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28">
        <f t="shared" si="6"/>
        <v>41812</v>
      </c>
      <c r="B27" s="29" t="n">
        <v>4251.0</v>
      </c>
      <c r="C27" s="30" t="n">
        <v>0.0</v>
      </c>
      <c r="D27" s="31" t="n">
        <v>0.0</v>
      </c>
      <c r="E27" s="30" t="n">
        <v>3313.0</v>
      </c>
      <c r="F27" s="30" t="n">
        <v>952101.0</v>
      </c>
      <c r="G27" s="31" t="n">
        <v>1134.0</v>
      </c>
      <c r="H27" s="30" t="n">
        <v>353.0</v>
      </c>
      <c r="I27" s="30" t="n">
        <v>3205908.0</v>
      </c>
      <c r="J27" s="31" t="n">
        <v>3814.0</v>
      </c>
      <c r="K27" s="30" t="n">
        <v>518.0</v>
      </c>
      <c r="L27" s="30" t="n">
        <v>833837.0</v>
      </c>
      <c r="M27" s="31" t="n">
        <v>1030.0</v>
      </c>
      <c r="N27" s="30" t="n">
        <v>290.0</v>
      </c>
      <c r="O27" s="30" t="n">
        <v>1127918.0</v>
      </c>
      <c r="P27" s="32" t="n">
        <v>1391.0</v>
      </c>
      <c r="Q27" s="29" t="n">
        <v>5813.0</v>
      </c>
      <c r="R27" s="33">
        <f t="shared" si="1"/>
        <v>0</v>
      </c>
      <c r="S27" s="34">
        <f t="shared" si="1"/>
        <v>0</v>
      </c>
      <c r="T27" s="59" t="e">
        <f t="shared" si="7"/>
        <v>#DIV/0!</v>
      </c>
      <c r="U27" s="60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 t="n">
        <v>4304.0</v>
      </c>
      <c r="AK27" s="66" t="n">
        <v>3893.0</v>
      </c>
      <c r="AL27" s="67" t="n">
        <v>4776.0</v>
      </c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41813</v>
      </c>
      <c r="B28" s="62" t="n">
        <v>4423.0</v>
      </c>
      <c r="C28" s="63" t="n">
        <v>0.0</v>
      </c>
      <c r="D28" s="64" t="n">
        <v>0.0</v>
      </c>
      <c r="E28" s="63" t="n">
        <v>4161.0</v>
      </c>
      <c r="F28" s="63" t="n">
        <v>1060578.0</v>
      </c>
      <c r="G28" s="64" t="n">
        <v>1271.0</v>
      </c>
      <c r="H28" s="63" t="n">
        <v>535.0</v>
      </c>
      <c r="I28" s="63" t="n">
        <v>5773595.0</v>
      </c>
      <c r="J28" s="64" t="n">
        <v>7172.0</v>
      </c>
      <c r="K28" s="63" t="n">
        <v>528.0</v>
      </c>
      <c r="L28" s="63" t="n">
        <v>476272.0</v>
      </c>
      <c r="M28" s="64" t="n">
        <v>577.0</v>
      </c>
      <c r="N28" s="63" t="n">
        <v>443.0</v>
      </c>
      <c r="O28" s="63" t="n">
        <v>1929699.0</v>
      </c>
      <c r="P28" s="65" t="n">
        <v>2364.0</v>
      </c>
      <c r="Q28" s="62" t="n">
        <v>6754.0</v>
      </c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 t="n">
        <v>5194.0</v>
      </c>
      <c r="AK28" s="66" t="n">
        <v>7357.0</v>
      </c>
      <c r="AL28" s="67" t="n">
        <v>9267.0</v>
      </c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41814</v>
      </c>
      <c r="B29" s="62" t="n">
        <v>4873.0</v>
      </c>
      <c r="C29" s="63" t="n">
        <v>0.0</v>
      </c>
      <c r="D29" s="64" t="n">
        <v>0.0</v>
      </c>
      <c r="E29" s="63" t="n">
        <v>4543.0</v>
      </c>
      <c r="F29" s="63" t="n">
        <v>1172977.0</v>
      </c>
      <c r="G29" s="64" t="n">
        <v>1420.0</v>
      </c>
      <c r="H29" s="63" t="n">
        <v>613.0</v>
      </c>
      <c r="I29" s="63" t="n">
        <v>5227406.0</v>
      </c>
      <c r="J29" s="64" t="n">
        <v>6007.0</v>
      </c>
      <c r="K29" s="63" t="n">
        <v>588.0</v>
      </c>
      <c r="L29" s="63" t="n">
        <v>681147.0</v>
      </c>
      <c r="M29" s="64" t="n">
        <v>841.0</v>
      </c>
      <c r="N29" s="63" t="n">
        <v>502.0</v>
      </c>
      <c r="O29" s="63" t="n">
        <v>3737186.0</v>
      </c>
      <c r="P29" s="65" t="n">
        <v>4638.0</v>
      </c>
      <c r="Q29" s="62" t="n">
        <v>7401.0</v>
      </c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 t="n">
        <v>5678.0</v>
      </c>
      <c r="AK29" s="66" t="n">
        <v>10254.0</v>
      </c>
      <c r="AL29" s="67" t="n">
        <v>12451.0</v>
      </c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41815</v>
      </c>
      <c r="B30" s="62" t="n">
        <v>4881.0</v>
      </c>
      <c r="C30" s="63" t="n">
        <v>0.0</v>
      </c>
      <c r="D30" s="64" t="n">
        <v>0.0</v>
      </c>
      <c r="E30" s="63" t="n">
        <v>4461.0</v>
      </c>
      <c r="F30" s="63" t="n">
        <v>1153173.0</v>
      </c>
      <c r="G30" s="64" t="n">
        <v>1388.0</v>
      </c>
      <c r="H30" s="63" t="n">
        <v>650.0</v>
      </c>
      <c r="I30" s="63" t="n">
        <v>5835394.0</v>
      </c>
      <c r="J30" s="64" t="n">
        <v>7105.0</v>
      </c>
      <c r="K30" s="63" t="n">
        <v>643.0</v>
      </c>
      <c r="L30" s="63" t="n">
        <v>479933.0</v>
      </c>
      <c r="M30" s="64" t="n">
        <v>566.0</v>
      </c>
      <c r="N30" s="63" t="n">
        <v>535.0</v>
      </c>
      <c r="O30" s="63" t="n">
        <v>4515478.0</v>
      </c>
      <c r="P30" s="65" t="n">
        <v>5642.0</v>
      </c>
      <c r="Q30" s="62" t="n">
        <v>7360.0</v>
      </c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 t="n">
        <v>5571.0</v>
      </c>
      <c r="AK30" s="66" t="n">
        <v>7786.0</v>
      </c>
      <c r="AL30" s="67" t="n">
        <v>9680.0</v>
      </c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41816</v>
      </c>
      <c r="B31" s="62" t="n">
        <v>4931.0</v>
      </c>
      <c r="C31" s="63" t="n">
        <v>0.0</v>
      </c>
      <c r="D31" s="64" t="n">
        <v>0.0</v>
      </c>
      <c r="E31" s="63" t="n">
        <v>4616.0</v>
      </c>
      <c r="F31" s="63" t="n">
        <v>1311339.0</v>
      </c>
      <c r="G31" s="64" t="n">
        <v>1580.0</v>
      </c>
      <c r="H31" s="63" t="n">
        <v>684.0</v>
      </c>
      <c r="I31" s="63" t="n">
        <v>4903168.0</v>
      </c>
      <c r="J31" s="64" t="n">
        <v>5886.0</v>
      </c>
      <c r="K31" s="63" t="n">
        <v>671.0</v>
      </c>
      <c r="L31" s="63" t="n">
        <v>561350.0</v>
      </c>
      <c r="M31" s="64" t="n">
        <v>675.0</v>
      </c>
      <c r="N31" s="63" t="n">
        <v>569.0</v>
      </c>
      <c r="O31" s="63" t="n">
        <v>3781789.0</v>
      </c>
      <c r="P31" s="65" t="n">
        <v>4666.0</v>
      </c>
      <c r="Q31" s="62" t="n">
        <v>7551.0</v>
      </c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 t="n">
        <v>5746.0</v>
      </c>
      <c r="AK31" s="66" t="n">
        <v>7454.0</v>
      </c>
      <c r="AL31" s="67" t="n">
        <v>9254.0</v>
      </c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41817</v>
      </c>
      <c r="B32" s="62" t="n">
        <v>0.0</v>
      </c>
      <c r="C32" s="63" t="n">
        <v>0.0</v>
      </c>
      <c r="D32" s="64" t="n">
        <v>0.0</v>
      </c>
      <c r="E32" s="63" t="n">
        <v>0.0</v>
      </c>
      <c r="F32" s="63" t="n">
        <v>0.0</v>
      </c>
      <c r="G32" s="64" t="n">
        <v>0.0</v>
      </c>
      <c r="H32" s="63" t="n">
        <v>0.0</v>
      </c>
      <c r="I32" s="63" t="n">
        <v>0.0</v>
      </c>
      <c r="J32" s="64" t="n">
        <v>0.0</v>
      </c>
      <c r="K32" s="63" t="n">
        <v>0.0</v>
      </c>
      <c r="L32" s="63" t="n">
        <v>0.0</v>
      </c>
      <c r="M32" s="64" t="n">
        <v>0.0</v>
      </c>
      <c r="N32" s="63" t="n">
        <v>0.0</v>
      </c>
      <c r="O32" s="63" t="n">
        <v>0.0</v>
      </c>
      <c r="P32" s="65" t="n">
        <v>0.0</v>
      </c>
      <c r="Q32" s="62" t="n">
        <v>0.0</v>
      </c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 t="n">
        <v>6206.0</v>
      </c>
      <c r="AK32" s="66" t="n">
        <v>8036.0</v>
      </c>
      <c r="AL32" s="67" t="n">
        <v>9812.0</v>
      </c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41818</v>
      </c>
      <c r="B33" s="29" t="n">
        <v>0.0</v>
      </c>
      <c r="C33" s="30" t="n">
        <v>0.0</v>
      </c>
      <c r="D33" s="31" t="n">
        <v>0.0</v>
      </c>
      <c r="E33" s="30" t="n">
        <v>0.0</v>
      </c>
      <c r="F33" s="30" t="n">
        <v>0.0</v>
      </c>
      <c r="G33" s="31" t="n">
        <v>0.0</v>
      </c>
      <c r="H33" s="30" t="n">
        <v>0.0</v>
      </c>
      <c r="I33" s="30" t="n">
        <v>0.0</v>
      </c>
      <c r="J33" s="31" t="n">
        <v>0.0</v>
      </c>
      <c r="K33" s="30" t="n">
        <v>0.0</v>
      </c>
      <c r="L33" s="30" t="n">
        <v>0.0</v>
      </c>
      <c r="M33" s="31" t="n">
        <v>0.0</v>
      </c>
      <c r="N33" s="30" t="n">
        <v>0.0</v>
      </c>
      <c r="O33" s="30" t="n">
        <v>0.0</v>
      </c>
      <c r="P33" s="32" t="n">
        <v>0.0</v>
      </c>
      <c r="Q33" s="29" t="n">
        <v>0.0</v>
      </c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 t="n">
        <v>5143.0</v>
      </c>
      <c r="AK33" s="66" t="n">
        <v>4184.0</v>
      </c>
      <c r="AL33" s="67" t="n">
        <v>5149.0</v>
      </c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28">
        <f t="shared" si="6"/>
        <v>41819</v>
      </c>
      <c r="B34" s="29" t="n">
        <v>0.0</v>
      </c>
      <c r="C34" s="30" t="n">
        <v>0.0</v>
      </c>
      <c r="D34" s="31" t="n">
        <v>0.0</v>
      </c>
      <c r="E34" s="30" t="n">
        <v>0.0</v>
      </c>
      <c r="F34" s="30" t="n">
        <v>0.0</v>
      </c>
      <c r="G34" s="31" t="n">
        <v>0.0</v>
      </c>
      <c r="H34" s="30" t="n">
        <v>0.0</v>
      </c>
      <c r="I34" s="30" t="n">
        <v>0.0</v>
      </c>
      <c r="J34" s="31" t="n">
        <v>0.0</v>
      </c>
      <c r="K34" s="30" t="n">
        <v>0.0</v>
      </c>
      <c r="L34" s="30" t="n">
        <v>0.0</v>
      </c>
      <c r="M34" s="31" t="n">
        <v>0.0</v>
      </c>
      <c r="N34" s="30" t="n">
        <v>0.0</v>
      </c>
      <c r="O34" s="30" t="n">
        <v>0.0</v>
      </c>
      <c r="P34" s="32" t="n">
        <v>0.0</v>
      </c>
      <c r="Q34" s="29" t="n">
        <v>0.0</v>
      </c>
      <c r="R34" s="33">
        <f t="shared" si="1"/>
        <v>0</v>
      </c>
      <c r="S34" s="34">
        <f t="shared" si="1"/>
        <v>0</v>
      </c>
      <c r="T34" s="59" t="e">
        <f t="shared" si="7"/>
        <v>#DIV/0!</v>
      </c>
      <c r="U34" s="60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 t="n">
        <v>4109.0</v>
      </c>
      <c r="AK34" s="66" t="n">
        <v>4638.0</v>
      </c>
      <c r="AL34" s="67" t="n">
        <v>5644.0</v>
      </c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41820</v>
      </c>
      <c r="B35" s="62" t="n">
        <v>0.0</v>
      </c>
      <c r="C35" s="63" t="n">
        <v>0.0</v>
      </c>
      <c r="D35" s="64" t="n">
        <v>0.0</v>
      </c>
      <c r="E35" s="63" t="n">
        <v>0.0</v>
      </c>
      <c r="F35" s="63" t="n">
        <v>0.0</v>
      </c>
      <c r="G35" s="64" t="n">
        <v>0.0</v>
      </c>
      <c r="H35" s="63" t="n">
        <v>0.0</v>
      </c>
      <c r="I35" s="63" t="n">
        <v>0.0</v>
      </c>
      <c r="J35" s="64" t="n">
        <v>0.0</v>
      </c>
      <c r="K35" s="63" t="n">
        <v>0.0</v>
      </c>
      <c r="L35" s="63" t="n">
        <v>0.0</v>
      </c>
      <c r="M35" s="64" t="n">
        <v>0.0</v>
      </c>
      <c r="N35" s="63" t="n">
        <v>0.0</v>
      </c>
      <c r="O35" s="63" t="n">
        <v>0.0</v>
      </c>
      <c r="P35" s="65" t="n">
        <v>0.0</v>
      </c>
      <c r="Q35" s="62" t="n">
        <v>0.0</v>
      </c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 t="n">
        <v>5638.0</v>
      </c>
      <c r="AK35" s="66" t="n">
        <v>9038.0</v>
      </c>
      <c r="AL35" s="67" t="n">
        <v>11197.0</v>
      </c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41821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 t="n">
        <v>43307.0</v>
      </c>
      <c r="C37" s="38">
        <f>SUM(C6:C36)</f>
        <v>0</v>
      </c>
      <c r="D37" s="38">
        <f t="shared" ref="D37" si="9">SUM(D6:D36)</f>
        <v>0</v>
      </c>
      <c r="E37" s="38" t="n">
        <v>40009.0</v>
      </c>
      <c r="F37" s="38">
        <f>SUM(F6:F36)</f>
        <v>7368728</v>
      </c>
      <c r="G37" s="39">
        <f t="shared" ref="G37" si="10">SUM(G6:G36)</f>
        <v>8835.4558398438039</v>
      </c>
      <c r="H37" s="38" t="n">
        <v>5319.0</v>
      </c>
      <c r="I37" s="38">
        <f>SUM(I6:I36)</f>
        <v>25391796</v>
      </c>
      <c r="J37" s="39">
        <f t="shared" ref="J37" si="11">SUM(J6:J36)</f>
        <v>31214.648867187512</v>
      </c>
      <c r="K37" s="38" t="n">
        <v>3094.0</v>
      </c>
      <c r="L37" s="38">
        <f>SUM(L6:L36)</f>
        <v>2041159</v>
      </c>
      <c r="M37" s="39">
        <f t="shared" ref="M37" si="12">SUM(M6:M36)</f>
        <v>2402.7161132812498</v>
      </c>
      <c r="N37" s="38" t="n">
        <v>4457.0</v>
      </c>
      <c r="O37" s="38">
        <f>SUM(O6:O36)</f>
        <v>7648476</v>
      </c>
      <c r="P37" s="39">
        <f t="shared" ref="P37" si="13">SUM(P6:P36)</f>
        <v>9359.1808984375039</v>
      </c>
      <c r="Q37" s="38" t="n">
        <v>57736.0</v>
      </c>
      <c r="R37" s="38">
        <f t="shared" ref="R37:S37" si="14">SUM(R6:R36)</f>
        <v>42450159</v>
      </c>
      <c r="S37" s="41">
        <f t="shared" si="14"/>
        <v>51812.001718750071</v>
      </c>
      <c r="AG37" s="37">
        <f>Q37</f>
        <v>27926</v>
      </c>
      <c r="AH37" s="38">
        <f t="shared" ref="AH37:AL37" si="15">SUM(AH6:AH36)</f>
        <v>41455.2333984375</v>
      </c>
      <c r="AI37" s="41">
        <f t="shared" si="15"/>
        <v>51812.001718750071</v>
      </c>
      <c r="AJ37" s="37" t="n">
        <v>47887.0</v>
      </c>
      <c r="AK37" s="38">
        <f t="shared" si="15"/>
        <v>89365.927734375</v>
      </c>
      <c r="AL37" s="41">
        <f t="shared" si="15"/>
        <v>111226.99630859382</v>
      </c>
      <c r="AM37" s="102" t="e">
        <f t="shared" si="5"/>
        <v>#DIV/0!</v>
      </c>
      <c r="AN37" s="103">
        <f t="shared" si="5"/>
        <v>1.1557212541889421</v>
      </c>
      <c r="AO37" s="104">
        <f t="shared" si="5"/>
        <v>1.1467419250150734</v>
      </c>
    </row>
    <row r="38" spans="1:41" ht="15.75" thickBot="1" x14ac:dyDescent="0.3">
      <c r="A38" s="42" t="s">
        <v>21</v>
      </c>
      <c r="B38" s="43">
        <f>B37</f>
        <v>18140</v>
      </c>
      <c r="C38" s="44">
        <f>C37/1024</f>
        <v>0</v>
      </c>
      <c r="D38" s="45">
        <f>D37</f>
        <v>0</v>
      </c>
      <c r="E38" s="46">
        <f>E37</f>
        <v>15507</v>
      </c>
      <c r="F38" s="44">
        <f>F37/1024</f>
        <v>7196.0234375</v>
      </c>
      <c r="G38" s="45">
        <f>G37</f>
        <v>8835.4558398438039</v>
      </c>
      <c r="H38" s="46">
        <f>H37</f>
        <v>1724</v>
      </c>
      <c r="I38" s="44">
        <f>I37/1024</f>
        <v>24796.67578125</v>
      </c>
      <c r="J38" s="45">
        <f>J37</f>
        <v>31214.648867187512</v>
      </c>
      <c r="K38" s="46">
        <f>K37</f>
        <v>1257</v>
      </c>
      <c r="L38" s="44">
        <f>L37/1024</f>
        <v>1993.3193359375</v>
      </c>
      <c r="M38" s="45">
        <f>M37</f>
        <v>2402.7161132812498</v>
      </c>
      <c r="N38" s="46">
        <f>N37</f>
        <v>1425</v>
      </c>
      <c r="O38" s="44">
        <f>O37/1024</f>
        <v>7469.21484375</v>
      </c>
      <c r="P38" s="45">
        <f>P37</f>
        <v>9359.1808984375039</v>
      </c>
      <c r="Q38" s="46">
        <f>Q37</f>
        <v>27926</v>
      </c>
      <c r="R38" s="44">
        <f>R37/1024</f>
        <v>41455.2333984375</v>
      </c>
      <c r="S38" s="47">
        <f>S37</f>
        <v>51812.001718750071</v>
      </c>
    </row>
    <row r="39" spans="1:41" ht="15.75" thickBot="1" x14ac:dyDescent="0.3">
      <c r="A39" s="48" t="s">
        <v>22</v>
      </c>
      <c r="B39" s="49">
        <f>B37/$Q$37</f>
        <v>0.64957387380935327</v>
      </c>
      <c r="C39" s="50">
        <f>C37/$R$37</f>
        <v>0</v>
      </c>
      <c r="D39" s="50">
        <f>D37/$S$37</f>
        <v>0</v>
      </c>
      <c r="E39" s="50">
        <f>E37/$Q$37</f>
        <v>0.55528897801332089</v>
      </c>
      <c r="F39" s="50">
        <f>F37/$R$37</f>
        <v>0.17358540400284483</v>
      </c>
      <c r="G39" s="50">
        <f>G37/$S$37</f>
        <v>0.17052913507965028</v>
      </c>
      <c r="H39" s="50">
        <f>H37/$Q$37</f>
        <v>6.1734584258397195E-2</v>
      </c>
      <c r="I39" s="50">
        <f>I37/$R$37</f>
        <v>0.59815549807481283</v>
      </c>
      <c r="J39" s="50">
        <f>J37/$S$37</f>
        <v>0.60245981301068607</v>
      </c>
      <c r="K39" s="50">
        <f>K37/$Q$37</f>
        <v>4.5011816944782637E-2</v>
      </c>
      <c r="L39" s="50">
        <f>L37/$R$37</f>
        <v>4.8083659710202738E-2</v>
      </c>
      <c r="M39" s="50">
        <f>M37/$S$37</f>
        <v>4.637373646213979E-2</v>
      </c>
      <c r="N39" s="50">
        <f>N37/$Q$37</f>
        <v>5.1027716106853825E-2</v>
      </c>
      <c r="O39" s="50">
        <f>O37/$R$37</f>
        <v>0.18017543821213955</v>
      </c>
      <c r="P39" s="50">
        <f>P37/$S$37</f>
        <v>0.18063731544752384</v>
      </c>
      <c r="Q39" s="51"/>
      <c r="R39" s="51"/>
      <c r="S39" s="52"/>
    </row>
  </sheetData>
  <sheetCalcPr fullCalcOnLoad="true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19" activePane="bottomLeft" state="frozen"/>
      <selection pane="bottomLeft" activeCell="A31" sqref="A31:U32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41821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41822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41823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41824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28">
        <f t="shared" si="6"/>
        <v>41825</v>
      </c>
      <c r="B10" s="29"/>
      <c r="C10" s="30"/>
      <c r="D10" s="31"/>
      <c r="E10" s="30"/>
      <c r="F10" s="30"/>
      <c r="G10" s="31"/>
      <c r="H10" s="30"/>
      <c r="I10" s="30"/>
      <c r="J10" s="31"/>
      <c r="K10" s="30"/>
      <c r="L10" s="30"/>
      <c r="M10" s="31"/>
      <c r="N10" s="30"/>
      <c r="O10" s="30"/>
      <c r="P10" s="32"/>
      <c r="Q10" s="29"/>
      <c r="R10" s="33">
        <f t="shared" si="1"/>
        <v>0</v>
      </c>
      <c r="S10" s="34">
        <f t="shared" si="1"/>
        <v>0</v>
      </c>
      <c r="T10" s="59">
        <f>F10/ABRIL!F33</f>
        <v>0</v>
      </c>
      <c r="U10" s="60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41826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41827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41828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41829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41830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41831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28">
        <f t="shared" si="6"/>
        <v>41832</v>
      </c>
      <c r="B17" s="29"/>
      <c r="C17" s="30"/>
      <c r="D17" s="31"/>
      <c r="E17" s="30"/>
      <c r="F17" s="30"/>
      <c r="G17" s="31"/>
      <c r="H17" s="30"/>
      <c r="I17" s="30"/>
      <c r="J17" s="31"/>
      <c r="K17" s="30"/>
      <c r="L17" s="30"/>
      <c r="M17" s="31"/>
      <c r="N17" s="30"/>
      <c r="O17" s="30"/>
      <c r="P17" s="32"/>
      <c r="Q17" s="29"/>
      <c r="R17" s="33">
        <f t="shared" si="1"/>
        <v>0</v>
      </c>
      <c r="S17" s="34">
        <f t="shared" si="1"/>
        <v>0</v>
      </c>
      <c r="T17" s="59" t="e">
        <f t="shared" si="7"/>
        <v>#DIV/0!</v>
      </c>
      <c r="U17" s="60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41833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41834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41835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41836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41837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41838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28">
        <f t="shared" si="6"/>
        <v>41839</v>
      </c>
      <c r="B24" s="29"/>
      <c r="C24" s="30"/>
      <c r="D24" s="31"/>
      <c r="E24" s="30"/>
      <c r="F24" s="30"/>
      <c r="G24" s="31"/>
      <c r="H24" s="30"/>
      <c r="I24" s="30"/>
      <c r="J24" s="31"/>
      <c r="K24" s="30"/>
      <c r="L24" s="30"/>
      <c r="M24" s="31"/>
      <c r="N24" s="30"/>
      <c r="O24" s="30"/>
      <c r="P24" s="32"/>
      <c r="Q24" s="29"/>
      <c r="R24" s="33">
        <f t="shared" si="1"/>
        <v>0</v>
      </c>
      <c r="S24" s="34">
        <f t="shared" si="1"/>
        <v>0</v>
      </c>
      <c r="T24" s="59" t="e">
        <f t="shared" si="7"/>
        <v>#DIV/0!</v>
      </c>
      <c r="U24" s="60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41840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41841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41842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41843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41844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41845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41846</v>
      </c>
      <c r="B31" s="29"/>
      <c r="C31" s="30"/>
      <c r="D31" s="31"/>
      <c r="E31" s="30"/>
      <c r="F31" s="30"/>
      <c r="G31" s="31"/>
      <c r="H31" s="30"/>
      <c r="I31" s="30"/>
      <c r="J31" s="31"/>
      <c r="K31" s="30"/>
      <c r="L31" s="30"/>
      <c r="M31" s="31"/>
      <c r="N31" s="30"/>
      <c r="O31" s="30"/>
      <c r="P31" s="32"/>
      <c r="Q31" s="29"/>
      <c r="R31" s="33">
        <f t="shared" si="1"/>
        <v>0</v>
      </c>
      <c r="S31" s="34">
        <f t="shared" si="1"/>
        <v>0</v>
      </c>
      <c r="T31" s="59" t="e">
        <f t="shared" si="7"/>
        <v>#DIV/0!</v>
      </c>
      <c r="U31" s="60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41847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41848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41849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41850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41851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5" sqref="A35:U3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41852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41853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28">
        <f t="shared" ref="A8:A36" si="6">A7+1</f>
        <v>41854</v>
      </c>
      <c r="B8" s="29"/>
      <c r="C8" s="30"/>
      <c r="D8" s="31"/>
      <c r="E8" s="30"/>
      <c r="F8" s="30"/>
      <c r="G8" s="31"/>
      <c r="H8" s="30"/>
      <c r="I8" s="30"/>
      <c r="J8" s="31"/>
      <c r="K8" s="30"/>
      <c r="L8" s="30"/>
      <c r="M8" s="31"/>
      <c r="N8" s="30"/>
      <c r="O8" s="30"/>
      <c r="P8" s="32"/>
      <c r="Q8" s="29"/>
      <c r="R8" s="33">
        <f t="shared" si="1"/>
        <v>0</v>
      </c>
      <c r="S8" s="34">
        <f t="shared" si="1"/>
        <v>0</v>
      </c>
      <c r="T8" s="59">
        <f>F8/ABRIL!F31</f>
        <v>0</v>
      </c>
      <c r="U8" s="60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41855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41856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41857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41858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41859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41860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28">
        <f t="shared" si="6"/>
        <v>41861</v>
      </c>
      <c r="B15" s="29"/>
      <c r="C15" s="30"/>
      <c r="D15" s="31"/>
      <c r="E15" s="30"/>
      <c r="F15" s="30"/>
      <c r="G15" s="31"/>
      <c r="H15" s="30"/>
      <c r="I15" s="30"/>
      <c r="J15" s="31"/>
      <c r="K15" s="30"/>
      <c r="L15" s="30"/>
      <c r="M15" s="31"/>
      <c r="N15" s="30"/>
      <c r="O15" s="30"/>
      <c r="P15" s="32"/>
      <c r="Q15" s="29"/>
      <c r="R15" s="33">
        <f t="shared" si="1"/>
        <v>0</v>
      </c>
      <c r="S15" s="34">
        <f t="shared" si="1"/>
        <v>0</v>
      </c>
      <c r="T15" s="59" t="e">
        <f t="shared" si="7"/>
        <v>#DIV/0!</v>
      </c>
      <c r="U15" s="60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41862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41863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41864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41865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41866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41867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28">
        <f t="shared" si="6"/>
        <v>41868</v>
      </c>
      <c r="B22" s="29"/>
      <c r="C22" s="30"/>
      <c r="D22" s="31"/>
      <c r="E22" s="30"/>
      <c r="F22" s="30"/>
      <c r="G22" s="31"/>
      <c r="H22" s="30"/>
      <c r="I22" s="30"/>
      <c r="J22" s="31"/>
      <c r="K22" s="30"/>
      <c r="L22" s="30"/>
      <c r="M22" s="31"/>
      <c r="N22" s="30"/>
      <c r="O22" s="30"/>
      <c r="P22" s="32"/>
      <c r="Q22" s="29"/>
      <c r="R22" s="33">
        <f t="shared" si="1"/>
        <v>0</v>
      </c>
      <c r="S22" s="34">
        <f t="shared" si="1"/>
        <v>0</v>
      </c>
      <c r="T22" s="59" t="e">
        <f t="shared" si="7"/>
        <v>#DIV/0!</v>
      </c>
      <c r="U22" s="60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41869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41870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41871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41872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41873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41874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28">
        <f t="shared" si="6"/>
        <v>41875</v>
      </c>
      <c r="B29" s="29"/>
      <c r="C29" s="30"/>
      <c r="D29" s="31"/>
      <c r="E29" s="30"/>
      <c r="F29" s="30"/>
      <c r="G29" s="31"/>
      <c r="H29" s="30"/>
      <c r="I29" s="30"/>
      <c r="J29" s="31"/>
      <c r="K29" s="30"/>
      <c r="L29" s="30"/>
      <c r="M29" s="31"/>
      <c r="N29" s="30"/>
      <c r="O29" s="30"/>
      <c r="P29" s="32"/>
      <c r="Q29" s="29"/>
      <c r="R29" s="33">
        <f t="shared" si="1"/>
        <v>0</v>
      </c>
      <c r="S29" s="34">
        <f t="shared" si="1"/>
        <v>0</v>
      </c>
      <c r="T29" s="59" t="e">
        <f t="shared" si="7"/>
        <v>#DIV/0!</v>
      </c>
      <c r="U29" s="60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41876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41877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41878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41879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41880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41881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28">
        <f t="shared" si="6"/>
        <v>41882</v>
      </c>
      <c r="B36" s="29"/>
      <c r="C36" s="30"/>
      <c r="D36" s="31"/>
      <c r="E36" s="30"/>
      <c r="F36" s="30"/>
      <c r="G36" s="31"/>
      <c r="H36" s="30"/>
      <c r="I36" s="30"/>
      <c r="J36" s="31"/>
      <c r="K36" s="30"/>
      <c r="L36" s="30"/>
      <c r="M36" s="31"/>
      <c r="N36" s="30"/>
      <c r="O36" s="30"/>
      <c r="P36" s="32"/>
      <c r="Q36" s="29"/>
      <c r="R36" s="33">
        <f t="shared" si="1"/>
        <v>0</v>
      </c>
      <c r="S36" s="34">
        <f t="shared" si="1"/>
        <v>0</v>
      </c>
      <c r="T36" s="59" t="e">
        <f t="shared" si="7"/>
        <v>#DIV/0!</v>
      </c>
      <c r="U36" s="60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2" sqref="A32:U33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41883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41884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41885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41886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41887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41888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41889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41890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41891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41892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41893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41894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41895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41896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41897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41898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41899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41900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41901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41902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41903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41904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41905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41906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41907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41908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41909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41910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41911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41912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41913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RESUMEN_MENSUAL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2014-05-05T13:39:40Z</dcterms:created>
  <dc:creator>Windows User</dc:creator>
  <lastModifiedBy>Windows User</lastModifiedBy>
  <dcterms:modified xsi:type="dcterms:W3CDTF">2014-06-18T14:29:13Z</dcterms:modified>
</coreProperties>
</file>