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a Davis\Desktop\Homework\kickstarter_analysis\"/>
    </mc:Choice>
  </mc:AlternateContent>
  <xr:revisionPtr revIDLastSave="0" documentId="13_ncr:1_{773CF027-6893-4E68-A6FF-B388F96C6250}" xr6:coauthVersionLast="36" xr6:coauthVersionMax="45" xr10:uidLastSave="{00000000-0000-0000-0000-000000000000}"/>
  <bookViews>
    <workbookView xWindow="864" yWindow="3084" windowWidth="26760" windowHeight="13584" activeTab="1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<sst xmlns="http://schemas.openxmlformats.org/spreadsheetml/2006/main" count="24747" uniqueCount="8350">
  <si>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</si>
  <si>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</si>
  <si>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</si>
  <si>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</si>
  <si>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</si>
  <si>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</si>
  <si>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</si>
  <si>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</si>
  <si>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</si>
  <si>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</si>
  <si>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</si>
  <si>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</si>
  <si>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</si>
  <si>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</si>
  <si>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</si>
  <si>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</si>
  <si>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</si>
  <si>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</si>
  <si>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</si>
  <si>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</si>
  <si>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</si>
  <si>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</si>
  <si>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</si>
  <si>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</si>
  <si>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</si>
  <si>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</si>
  <si>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</si>
  <si>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</si>
  <si>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</si>
  <si>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</si>
  <si>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</si>
  <si>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</si>
  <si>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</si>
  <si>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</si>
  <si>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</si>
  <si>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</si>
  <si>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</si>
  <si>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</si>
  <si>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</si>
  <si>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</si>
  <si>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</si>
  <si>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</si>
  <si>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</si>
  <si>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</si>
  <si>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</si>
  <si>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</si>
  <si>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</si>
  <si>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</si>
  <si>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</si>
  <si>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</si>
  <si>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</si>
  <si>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</si>
  <si>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</si>
  <si>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</si>
  <si>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</si>
  <si>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</si>
  <si>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</si>
  <si>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</si>
  <si>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</si>
  <si>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</si>
  <si>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</si>
  <si>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</si>
  <si>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</si>
  <si>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</si>
  <si>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</si>
  <si>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</si>
  <si>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</si>
  <si>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</si>
  <si>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</si>
  <si>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</si>
  <si>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</si>
  <si>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</si>
  <si>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</si>
  <si>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</si>
  <si>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</si>
  <si>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</si>
  <si>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</si>
  <si>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</si>
  <si>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</si>
  <si>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</si>
  <si>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</si>
  <si>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</si>
  <si>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</si>
  <si>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</si>
  <si>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</si>
  <si>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</si>
  <si>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</si>
  <si>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</si>
  <si>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</si>
  <si>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</si>
  <si>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</si>
  <si>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</si>
  <si>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</si>
  <si>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</si>
  <si>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</si>
  <si>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</si>
  <si>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</si>
  <si>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</si>
  <si>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</si>
  <si>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</si>
  <si>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</si>
  <si>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</si>
  <si>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</si>
  <si>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</si>
  <si>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</si>
  <si>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</si>
  <si>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</si>
  <si>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</si>
  <si>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</si>
  <si>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</si>
  <si>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</si>
  <si>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</si>
  <si>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</si>
  <si>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</si>
  <si>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</si>
  <si>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</si>
  <si>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</si>
  <si>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</si>
  <si>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</si>
  <si>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</si>
  <si>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</si>
  <si>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</si>
  <si>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</si>
  <si>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</si>
  <si>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</si>
  <si>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</si>
  <si>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</si>
  <si>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</si>
  <si>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</si>
  <si>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</si>
  <si>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</si>
  <si>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</si>
  <si>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</si>
  <si>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</si>
  <si>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</si>
  <si>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</si>
  <si>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</si>
  <si>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</si>
  <si>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</si>
  <si>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</si>
  <si>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</si>
  <si>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</si>
  <si>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</si>
  <si>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</si>
  <si>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</si>
  <si>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</si>
  <si>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</si>
  <si>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</si>
  <si>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</si>
  <si>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</si>
  <si>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</si>
  <si>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</si>
  <si>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</si>
  <si>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</si>
  <si>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</si>
  <si>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</si>
  <si>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</si>
  <si>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</si>
  <si>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</si>
  <si>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</si>
  <si>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</si>
  <si>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</si>
  <si>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</si>
  <si>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</si>
  <si>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</si>
  <si>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</si>
  <si>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</si>
  <si>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</si>
  <si>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</si>
  <si>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</si>
  <si>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</si>
  <si>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</si>
  <si>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</si>
  <si>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</si>
  <si>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</si>
  <si>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</si>
  <si>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</si>
  <si>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</si>
  <si>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</si>
  <si>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</si>
  <si>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</si>
  <si>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</si>
  <si>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</si>
  <si>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</si>
  <si>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</si>
  <si>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</si>
  <si>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</si>
  <si>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</si>
  <si>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</si>
  <si>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</si>
  <si>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</si>
  <si>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</si>
  <si>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</si>
  <si>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</si>
  <si>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</si>
  <si>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</si>
  <si>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</si>
  <si>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</si>
  <si>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</si>
  <si>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</si>
  <si>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</si>
  <si>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</si>
  <si>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</si>
  <si>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</si>
  <si>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</si>
  <si>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</si>
  <si>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</si>
  <si>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</si>
  <si>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</si>
  <si>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</si>
  <si>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</si>
  <si>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</si>
  <si>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</si>
  <si>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</si>
  <si>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</si>
  <si>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</si>
  <si>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</si>
  <si>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</si>
  <si>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</si>
  <si>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</si>
  <si>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</si>
  <si>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</si>
  <si>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</si>
  <si>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</si>
  <si>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</si>
  <si>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</si>
  <si>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</si>
  <si>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</si>
  <si>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</si>
  <si>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</si>
  <si>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</si>
  <si>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</si>
  <si>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</si>
  <si>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</si>
  <si>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</si>
  <si>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</si>
  <si>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</si>
  <si>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</si>
  <si>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</si>
  <si>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</si>
  <si>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</si>
  <si>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</si>
  <si>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</si>
  <si>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</si>
  <si>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</si>
  <si>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</si>
  <si>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</si>
  <si>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</si>
  <si>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</si>
  <si>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</si>
  <si>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</si>
  <si>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</si>
  <si>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</si>
  <si>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</si>
  <si>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</si>
  <si>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</si>
  <si>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</si>
  <si>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</si>
  <si>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</si>
  <si>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</si>
  <si>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</si>
  <si>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</si>
  <si>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</si>
  <si>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</si>
  <si>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</si>
  <si>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</si>
  <si>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</si>
  <si>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</si>
  <si>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</si>
  <si>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</si>
  <si>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</si>
  <si>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</si>
  <si>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</si>
  <si>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</si>
  <si>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</si>
  <si>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</si>
  <si>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</si>
  <si>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</si>
  <si>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</si>
  <si>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</si>
  <si>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</si>
  <si>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</si>
  <si>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</si>
  <si>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</si>
  <si>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</si>
  <si>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</si>
  <si>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</si>
  <si>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</si>
  <si>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</si>
  <si>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</si>
  <si>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</si>
  <si>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</si>
  <si>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</si>
  <si>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</si>
  <si>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</si>
  <si>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</si>
  <si>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</si>
  <si>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</si>
  <si>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</si>
  <si>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</si>
  <si>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</si>
  <si>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</si>
  <si>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</si>
  <si>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</si>
  <si>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</si>
  <si>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</si>
  <si>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</si>
  <si>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</si>
  <si>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</si>
  <si>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</si>
  <si>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</si>
  <si>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</si>
  <si>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</si>
  <si>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</si>
  <si>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</si>
  <si>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</si>
  <si>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</si>
  <si>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</si>
  <si>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</si>
  <si>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</si>
  <si>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</si>
  <si>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</si>
  <si>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</si>
  <si>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</si>
  <si>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</si>
  <si>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</si>
  <si>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</si>
  <si>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</si>
  <si>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</si>
  <si>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</si>
  <si>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</si>
  <si>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</si>
  <si>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</si>
  <si>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</si>
  <si>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</si>
  <si>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</si>
  <si>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</si>
  <si>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</si>
  <si>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</si>
  <si>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</si>
  <si>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</si>
  <si>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</si>
  <si>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</si>
  <si>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</si>
  <si>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</si>
  <si>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</si>
  <si>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</si>
  <si>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</si>
  <si>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</si>
  <si>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</si>
  <si>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</si>
  <si>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</si>
  <si>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</si>
  <si>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</si>
  <si>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</si>
  <si>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</si>
  <si>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</si>
  <si>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</si>
  <si>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</si>
  <si>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</si>
  <si>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</si>
  <si>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</si>
  <si>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</si>
  <si>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</si>
  <si>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</si>
  <si>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</si>
  <si>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</si>
  <si>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</si>
  <si>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</si>
  <si>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</si>
  <si>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</si>
  <si>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</si>
  <si>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</si>
  <si>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</si>
  <si>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</si>
  <si>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</si>
  <si>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</si>
  <si>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</si>
  <si>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</si>
  <si>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</si>
  <si>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</si>
  <si>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</si>
  <si>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</si>
  <si>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</si>
  <si>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</si>
  <si>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</si>
  <si>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</si>
  <si>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</si>
  <si>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</si>
  <si>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</si>
  <si>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</si>
  <si>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</si>
  <si>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</si>
  <si>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</si>
  <si>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</si>
  <si>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</si>
  <si>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</si>
  <si>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</si>
  <si>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</si>
  <si>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</si>
  <si>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</si>
  <si>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</si>
  <si>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</si>
  <si>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</si>
  <si>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</si>
  <si>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</si>
  <si>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</si>
  <si>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</si>
  <si>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</si>
  <si>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</si>
  <si>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</si>
  <si>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</si>
  <si>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</si>
  <si>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</si>
  <si>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</si>
  <si>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</si>
  <si>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</si>
  <si>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</si>
  <si>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</si>
  <si>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</si>
  <si>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</si>
  <si>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</si>
  <si>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</si>
  <si>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</si>
  <si>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</si>
  <si>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</si>
  <si>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</si>
  <si>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</si>
  <si>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</si>
  <si>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</si>
  <si>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</si>
  <si>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</si>
  <si>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</si>
  <si>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</si>
  <si>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</si>
  <si>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</si>
  <si>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</si>
  <si>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</si>
  <si>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</si>
  <si>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</si>
  <si>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</si>
  <si>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</si>
  <si>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</si>
  <si>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</si>
  <si>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</si>
  <si>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</si>
  <si>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</si>
  <si>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</si>
  <si>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</si>
  <si>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</si>
  <si>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</si>
  <si>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</si>
  <si>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</si>
  <si>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</si>
  <si>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</si>
  <si>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</si>
  <si>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</si>
  <si>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</si>
  <si>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</si>
  <si>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</si>
  <si>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</si>
  <si>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</si>
  <si>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</si>
  <si>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</si>
  <si>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</si>
  <si>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</si>
  <si>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</si>
  <si>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</si>
  <si>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</si>
  <si>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</si>
  <si>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</si>
  <si>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</si>
  <si>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</si>
  <si>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</si>
  <si>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</si>
  <si>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</si>
  <si>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</si>
  <si>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</si>
  <si>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</si>
  <si>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</si>
  <si>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</si>
  <si>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</si>
  <si>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</si>
  <si>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</si>
  <si>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</si>
  <si>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</si>
  <si>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</si>
  <si>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</si>
  <si>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</si>
  <si>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</si>
  <si>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</si>
  <si>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</si>
  <si>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</si>
  <si>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</si>
  <si>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</si>
  <si>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</si>
  <si>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</si>
  <si>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</si>
  <si>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</si>
  <si>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</si>
  <si>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</si>
  <si>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</si>
  <si>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</si>
  <si>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</si>
  <si>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</si>
  <si>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</si>
  <si>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</si>
  <si>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</si>
  <si>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</si>
  <si>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</si>
  <si>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</si>
  <si>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</si>
  <si>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</si>
  <si>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</si>
  <si>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</si>
  <si>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</si>
  <si>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</si>
  <si>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</si>
  <si>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</si>
  <si>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</si>
  <si>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</si>
  <si>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</si>
  <si>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</si>
  <si>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</si>
  <si>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</si>
  <si>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</si>
  <si>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</si>
  <si>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</si>
  <si>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</si>
  <si>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</si>
  <si>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</si>
  <si>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</si>
  <si>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</si>
  <si>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</si>
  <si>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</si>
  <si>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</si>
  <si>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</si>
  <si>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</si>
  <si>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</si>
  <si>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</si>
  <si>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</si>
  <si>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</si>
  <si>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</si>
  <si>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</si>
  <si>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</si>
  <si>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</si>
  <si>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</si>
  <si>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</si>
  <si>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</si>
  <si>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</si>
  <si>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</si>
  <si>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</si>
  <si>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</si>
  <si>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</si>
  <si>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</si>
  <si>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</si>
  <si>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</si>
  <si>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</si>
  <si>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</si>
  <si>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</si>
  <si>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</si>
  <si>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</si>
  <si>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</si>
  <si>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</si>
  <si>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</si>
  <si>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</si>
  <si>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</si>
  <si>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</si>
  <si>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</si>
  <si>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</si>
  <si>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</si>
  <si>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</si>
  <si>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</si>
  <si>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</si>
  <si>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</si>
  <si>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</si>
  <si>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</si>
  <si>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</si>
  <si>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</si>
  <si>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</si>
  <si>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</si>
  <si>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</si>
  <si>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</si>
  <si>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</si>
  <si>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</si>
  <si>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</si>
  <si>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</si>
  <si>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</si>
  <si>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</si>
  <si>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</si>
  <si>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</si>
  <si>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</si>
  <si>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</si>
  <si>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</si>
  <si>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</si>
  <si>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</si>
  <si>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</si>
  <si>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</si>
  <si>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</si>
  <si>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</si>
  <si>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</si>
  <si>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</si>
  <si>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</si>
  <si>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</si>
  <si>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</si>
  <si>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</si>
  <si>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</si>
  <si>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</si>
  <si>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</si>
  <si>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</si>
  <si>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</si>
  <si>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</si>
  <si>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</si>
  <si>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</si>
  <si>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</si>
  <si>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</si>
  <si>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</si>
  <si>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</si>
  <si>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</si>
  <si>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</si>
  <si>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</si>
  <si>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</si>
  <si>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</si>
  <si>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</si>
  <si>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</si>
  <si>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</si>
  <si>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</si>
  <si>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</si>
  <si>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</si>
  <si>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</si>
  <si>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</si>
  <si>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</si>
  <si>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</si>
  <si>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</si>
  <si>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</si>
  <si>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</si>
  <si>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</si>
  <si>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</si>
  <si>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</si>
  <si>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</si>
  <si>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</si>
  <si>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</si>
  <si>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</si>
  <si>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</si>
  <si>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</si>
  <si>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</si>
  <si>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</si>
  <si>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</si>
  <si>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</si>
  <si>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</si>
  <si>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</si>
  <si>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</si>
  <si>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</si>
  <si>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</si>
  <si>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</si>
  <si>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</si>
  <si>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</si>
  <si>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</si>
  <si>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</si>
  <si>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</si>
  <si>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</si>
  <si>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</si>
  <si>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</si>
  <si>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</si>
  <si>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</si>
  <si>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</si>
  <si>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</si>
  <si>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</si>
  <si>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</si>
  <si>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</si>
  <si>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</si>
  <si>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</si>
  <si>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</si>
  <si>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</si>
  <si>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</si>
  <si>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</si>
  <si>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</si>
  <si>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</si>
  <si>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</si>
  <si>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</si>
  <si>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</si>
  <si>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</si>
  <si>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</si>
  <si>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</si>
  <si>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</si>
  <si>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</si>
  <si>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</si>
  <si>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</si>
  <si>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</si>
  <si>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</si>
  <si>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</si>
  <si>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</si>
  <si>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</si>
  <si>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</si>
  <si>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</si>
  <si>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</si>
  <si>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</si>
  <si>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</si>
  <si>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</si>
  <si>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</si>
  <si>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</si>
  <si>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</si>
  <si>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</si>
  <si>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</si>
  <si>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</si>
  <si>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</si>
  <si>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</si>
  <si>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</si>
  <si>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</si>
  <si>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</si>
  <si>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</si>
  <si>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</si>
  <si>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</si>
  <si>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</si>
  <si>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</si>
  <si>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</si>
  <si>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</si>
  <si>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</si>
  <si>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</si>
  <si>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</si>
  <si>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</si>
  <si>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</si>
  <si>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</si>
  <si>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</si>
  <si>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</si>
  <si>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</si>
  <si>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</si>
  <si>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</si>
  <si>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</si>
  <si>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</si>
  <si>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</si>
  <si>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</si>
  <si>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</si>
  <si>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</si>
  <si>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</si>
  <si>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</si>
  <si>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</si>
  <si>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</si>
  <si>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</si>
  <si>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</si>
  <si>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</si>
  <si>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</si>
  <si>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</si>
  <si>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</si>
  <si>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</si>
  <si>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</si>
  <si>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</si>
  <si>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</si>
  <si>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</si>
  <si>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</si>
  <si>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</si>
  <si>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</si>
  <si>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</si>
  <si>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</si>
  <si>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</si>
  <si>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</si>
  <si>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</si>
  <si>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</si>
  <si>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</si>
  <si>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</si>
  <si>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</si>
  <si>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</si>
  <si>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</si>
  <si>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</si>
  <si>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</si>
  <si>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</si>
  <si>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</si>
  <si>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</si>
  <si>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</si>
  <si>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</si>
  <si>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</si>
  <si>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</si>
  <si>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</si>
  <si>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</si>
  <si>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</si>
  <si>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</si>
  <si>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</si>
  <si>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</si>
  <si>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</si>
  <si>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</si>
  <si>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</si>
  <si>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</si>
  <si>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</si>
  <si>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</si>
  <si>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</si>
  <si>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</si>
  <si>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</si>
  <si>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</si>
  <si>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</si>
  <si>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</si>
  <si>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</si>
  <si>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</si>
  <si>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</si>
  <si>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</si>
  <si>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</si>
  <si>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</si>
  <si>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</si>
  <si>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</si>
  <si>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</si>
  <si>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</si>
  <si>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</si>
  <si>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</si>
  <si>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</si>
  <si>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</si>
  <si>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</si>
  <si>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</si>
  <si>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</si>
  <si>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</si>
  <si>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</si>
  <si>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</si>
  <si>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</si>
  <si>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</si>
  <si>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</si>
  <si>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</si>
  <si>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</si>
  <si>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</si>
  <si>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</si>
  <si>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</si>
  <si>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</si>
  <si>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</si>
  <si>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</si>
  <si>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</si>
  <si>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</si>
  <si>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</si>
  <si>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</si>
  <si>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</si>
  <si>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</si>
  <si>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</si>
  <si>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</si>
  <si>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</si>
  <si>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</si>
  <si>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</si>
  <si>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</si>
  <si>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</si>
  <si>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</si>
  <si>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</si>
  <si>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</si>
  <si>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</si>
  <si>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</si>
  <si>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</si>
  <si>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</si>
  <si>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</si>
  <si>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</si>
  <si>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</si>
  <si>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</si>
  <si>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</si>
  <si>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</si>
  <si>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</si>
  <si>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</si>
  <si>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</si>
  <si>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</si>
  <si>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</si>
  <si>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</si>
  <si>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</si>
  <si>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</si>
  <si>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</si>
  <si>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</si>
  <si>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</si>
  <si>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</si>
  <si>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</si>
  <si>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</si>
  <si>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</si>
  <si>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</si>
  <si>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</si>
  <si>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</si>
  <si>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</si>
  <si>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</si>
  <si>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</si>
  <si>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</si>
  <si>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</si>
  <si>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</si>
  <si>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</si>
  <si>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</si>
  <si>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</si>
  <si>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</si>
  <si>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</si>
  <si>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</si>
  <si>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</si>
  <si>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</si>
  <si>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</si>
  <si>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</si>
  <si>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</si>
  <si>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</si>
  <si>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</si>
  <si>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</si>
  <si>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</si>
  <si>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</si>
  <si>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</si>
  <si>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</si>
  <si>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</si>
  <si>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</si>
  <si>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</si>
  <si>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</si>
  <si>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</si>
  <si>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</si>
  <si>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</si>
  <si>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</si>
  <si>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</si>
  <si>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</si>
  <si>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</si>
  <si>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</si>
  <si>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</si>
  <si>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</si>
  <si>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</si>
  <si>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</si>
  <si>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</si>
  <si>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</si>
  <si>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</si>
  <si>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</si>
  <si>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</si>
  <si>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</si>
  <si>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</si>
  <si>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</si>
  <si>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</si>
  <si>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</si>
  <si>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</si>
  <si>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</si>
  <si>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</si>
  <si>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</si>
  <si>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</si>
  <si>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</si>
  <si>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</si>
  <si>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</si>
  <si>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</si>
  <si>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</si>
  <si>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</si>
  <si>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</si>
  <si>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</si>
  <si>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</si>
  <si>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</si>
  <si>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</si>
  <si>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</si>
  <si>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</si>
  <si>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</si>
  <si>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</si>
  <si>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</si>
  <si>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</si>
  <si>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</si>
  <si>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</si>
  <si>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</si>
  <si>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</si>
  <si>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</si>
  <si>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</si>
  <si>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</si>
  <si>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</si>
  <si>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</si>
  <si>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</si>
  <si>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</si>
  <si>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</si>
  <si>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</si>
  <si>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</si>
  <si>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</si>
  <si>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</si>
  <si>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</si>
  <si>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</si>
  <si>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</si>
  <si>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</si>
  <si>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</si>
  <si>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</si>
  <si>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</si>
  <si>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</si>
  <si>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</si>
  <si>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</si>
  <si>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</si>
  <si>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</si>
  <si>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</si>
  <si>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</si>
  <si>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</si>
  <si>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</si>
  <si>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</si>
  <si>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</si>
  <si>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</si>
  <si>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</si>
  <si>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</si>
  <si>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</si>
  <si>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</si>
  <si>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</si>
  <si>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</si>
  <si>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</si>
  <si>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</si>
  <si>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</si>
  <si>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</si>
  <si>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</si>
  <si>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</si>
  <si>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</si>
  <si>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</si>
  <si>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</si>
  <si>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</si>
  <si>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</si>
  <si>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</si>
  <si>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</si>
  <si>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</si>
  <si>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</si>
  <si>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</si>
  <si>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</si>
  <si>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</si>
  <si>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</si>
  <si>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</si>
  <si>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</si>
  <si>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</si>
  <si>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</si>
  <si>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</si>
  <si>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</si>
  <si>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</si>
  <si>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</si>
  <si>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</si>
  <si>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</si>
  <si>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</si>
  <si>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</si>
  <si>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</si>
  <si>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</si>
  <si>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</si>
  <si>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</si>
  <si>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</si>
  <si>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</si>
  <si>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</si>
  <si>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</si>
  <si>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</si>
  <si>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</si>
  <si>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</si>
  <si>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</si>
  <si>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</si>
  <si>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</si>
  <si>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</si>
  <si>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</si>
  <si>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</si>
  <si>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</si>
  <si>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</si>
  <si>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</si>
  <si>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</si>
  <si>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</si>
  <si>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</si>
  <si>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</si>
  <si>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</si>
  <si>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</si>
  <si>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</si>
  <si>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</si>
  <si>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</si>
  <si>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</si>
  <si>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</si>
  <si>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</si>
  <si>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</si>
  <si>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</si>
  <si>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</si>
  <si>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</si>
  <si>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</si>
  <si>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</si>
  <si>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</si>
  <si>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</si>
  <si>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</si>
  <si>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</si>
  <si>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</si>
  <si>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</si>
  <si>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</si>
  <si>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</si>
  <si>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</si>
  <si>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</si>
  <si>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</si>
  <si>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</si>
  <si>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</si>
  <si>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</si>
  <si>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</si>
  <si>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</si>
  <si>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</si>
  <si>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</si>
  <si>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</si>
  <si>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</si>
  <si>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</si>
  <si>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</si>
  <si>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</si>
  <si>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</si>
  <si>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</si>
  <si>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</si>
  <si>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</si>
  <si>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</si>
  <si>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</si>
  <si>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</si>
  <si>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</si>
  <si>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</si>
  <si>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</si>
  <si>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</si>
  <si>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</si>
  <si>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</si>
  <si>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</si>
  <si>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</si>
  <si>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</si>
  <si>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</si>
  <si>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</si>
  <si>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</si>
  <si>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</si>
  <si>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</si>
  <si>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</si>
  <si>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</si>
  <si>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</si>
  <si>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</si>
  <si>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</si>
  <si>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</si>
  <si>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</si>
  <si>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</si>
  <si>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</si>
  <si>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</si>
  <si>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</si>
  <si>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</si>
  <si>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</si>
  <si>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</si>
  <si>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</si>
  <si>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</si>
  <si>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</si>
  <si>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</si>
  <si>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</si>
  <si>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</si>
  <si>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</si>
  <si>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</si>
  <si>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</si>
  <si>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</si>
  <si>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</si>
  <si>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</si>
  <si>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</si>
  <si>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</si>
  <si>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</si>
  <si>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</si>
  <si>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</si>
  <si>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</si>
  <si>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</si>
  <si>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</si>
  <si>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</si>
  <si>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</si>
  <si>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</si>
  <si>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</si>
  <si>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</si>
  <si>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</si>
  <si>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</si>
  <si>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</si>
  <si>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</si>
  <si>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</si>
  <si>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</si>
  <si>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</si>
  <si>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</si>
  <si>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</si>
  <si>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</si>
  <si>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</si>
  <si>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</si>
  <si>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</si>
  <si>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</si>
  <si>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</si>
  <si>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</si>
  <si>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</si>
  <si>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</si>
  <si>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</si>
  <si>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</si>
  <si>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</si>
  <si>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</si>
  <si>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</si>
  <si>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</si>
  <si>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</si>
  <si>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</si>
  <si>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</si>
  <si>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</si>
  <si>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</si>
  <si>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</si>
  <si>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</si>
  <si>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</si>
  <si>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</si>
  <si>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</si>
  <si>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</si>
  <si>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</si>
  <si>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</si>
  <si>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</si>
  <si>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</si>
  <si>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</si>
  <si>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</si>
  <si>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</si>
  <si>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</si>
  <si>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</si>
  <si>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</si>
  <si>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</si>
  <si>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</si>
  <si>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</si>
  <si>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</si>
  <si>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</si>
  <si>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</si>
  <si>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</si>
  <si>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</si>
  <si>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</si>
  <si>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</si>
  <si>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</si>
  <si>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</si>
  <si>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</si>
  <si>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</si>
  <si>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</si>
  <si>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</si>
  <si>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</si>
  <si>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</si>
  <si>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</si>
  <si>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</si>
  <si>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</si>
  <si>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</si>
  <si>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</si>
  <si>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</si>
  <si>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</si>
  <si>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</si>
  <si>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</si>
  <si>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</si>
  <si>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</si>
  <si>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</si>
  <si>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</si>
  <si>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</si>
  <si>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</si>
  <si>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</si>
  <si>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</si>
  <si>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</si>
  <si>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</si>
  <si>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</si>
  <si>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</si>
  <si>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</si>
  <si>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</si>
  <si>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</si>
  <si>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</si>
  <si>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</si>
  <si>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</si>
  <si>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</si>
  <si>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</si>
  <si>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</si>
  <si>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</si>
  <si>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</si>
  <si>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</si>
  <si>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</si>
  <si>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</si>
  <si>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</si>
  <si>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</si>
  <si>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</si>
  <si>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</si>
  <si>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</si>
  <si>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</si>
  <si>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</si>
  <si>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</si>
  <si>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</si>
  <si>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</si>
  <si>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</si>
  <si>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</si>
  <si>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</si>
  <si>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</si>
  <si>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</si>
  <si>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</si>
  <si>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</si>
  <si>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</si>
  <si>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</si>
  <si>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</si>
  <si>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</si>
  <si>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</si>
  <si>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</si>
  <si>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</si>
  <si>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</si>
  <si>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</si>
  <si>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</si>
  <si>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</si>
  <si>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</si>
  <si>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</si>
  <si>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</si>
  <si>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</si>
  <si>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</si>
  <si>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</si>
  <si>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</si>
  <si>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</si>
  <si>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</si>
  <si>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</si>
  <si>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</si>
  <si>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</si>
  <si>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</si>
  <si>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</si>
  <si>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</si>
  <si>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</si>
  <si>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</si>
  <si>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</si>
  <si>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</si>
  <si>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</si>
  <si>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</si>
  <si>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</si>
  <si>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</si>
  <si>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</si>
  <si>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</si>
  <si>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</si>
  <si>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</si>
  <si>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</si>
  <si>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</si>
  <si>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</si>
  <si>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</si>
  <si>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</si>
  <si>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</si>
  <si>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</si>
  <si>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</si>
  <si>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</si>
  <si>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</si>
  <si>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</si>
  <si>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</si>
  <si>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</si>
  <si>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</si>
  <si>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</si>
  <si>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</si>
  <si>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</si>
  <si>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</si>
  <si>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</si>
  <si>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</si>
  <si>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</si>
  <si>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</si>
  <si>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</si>
  <si>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</si>
  <si>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</si>
  <si>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</si>
  <si>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</si>
  <si>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</si>
  <si>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</si>
  <si>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</si>
  <si>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</si>
  <si>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</si>
  <si>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</si>
  <si>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</si>
  <si>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</si>
  <si>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</si>
  <si>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</si>
  <si>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</si>
  <si>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</si>
  <si>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</si>
  <si>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</si>
  <si>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</si>
  <si>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</si>
  <si>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</si>
  <si>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</si>
  <si>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</si>
  <si>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</si>
  <si>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</si>
  <si>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</si>
  <si>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</si>
  <si>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</si>
  <si>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</si>
  <si>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</si>
  <si>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</si>
  <si>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</si>
  <si>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</si>
  <si>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</si>
  <si>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</si>
  <si>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</si>
  <si>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</si>
  <si>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</si>
  <si>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</si>
  <si>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</si>
  <si>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</si>
  <si>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</si>
  <si>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</si>
  <si>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</si>
  <si>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</si>
  <si>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</si>
  <si>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</si>
  <si>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</si>
  <si>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</si>
  <si>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</si>
  <si>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</si>
  <si>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</si>
  <si>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</si>
  <si>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</si>
  <si>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</si>
  <si>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</si>
  <si>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</si>
  <si>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</si>
  <si>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</si>
  <si>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</si>
  <si>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</si>
  <si>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</si>
  <si>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</si>
  <si>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</si>
  <si>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</si>
  <si>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</si>
  <si>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</si>
  <si>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</si>
  <si>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</si>
  <si>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</si>
  <si>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</si>
  <si>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</si>
  <si>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</si>
  <si>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</si>
  <si>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</si>
  <si>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</si>
  <si>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</si>
  <si>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</si>
  <si>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</si>
  <si>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</si>
  <si>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</si>
  <si>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</si>
  <si>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</si>
  <si>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</si>
  <si>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</si>
  <si>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</si>
  <si>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</si>
  <si>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</si>
  <si>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</si>
  <si>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</si>
  <si>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</si>
  <si>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</si>
  <si>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</si>
  <si>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</si>
  <si>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</si>
  <si>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</si>
  <si>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</si>
  <si>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</si>
  <si>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</si>
  <si>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</si>
  <si>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</si>
  <si>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</si>
  <si>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</si>
  <si>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</si>
  <si>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</si>
  <si>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</si>
  <si>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</si>
  <si>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</si>
  <si>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</si>
  <si>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</si>
  <si>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</si>
  <si>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</si>
  <si>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</si>
  <si>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</si>
  <si>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</si>
  <si>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</si>
  <si>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</si>
  <si>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</si>
  <si>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</si>
  <si>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</si>
  <si>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</si>
  <si>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</si>
  <si>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</si>
  <si>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</si>
  <si>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</si>
  <si>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</si>
  <si>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</si>
  <si>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</si>
  <si>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</si>
  <si>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</si>
  <si>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</si>
  <si>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</si>
  <si>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</si>
  <si>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</si>
  <si>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</si>
  <si>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</si>
  <si>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</si>
  <si>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</si>
  <si>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</si>
  <si>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</si>
  <si>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</si>
  <si>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</si>
  <si>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</si>
  <si>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</si>
  <si>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</si>
  <si>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</si>
  <si>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</si>
  <si>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</si>
  <si>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</si>
  <si>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</si>
  <si>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</si>
  <si>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</si>
  <si>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</si>
  <si>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</si>
  <si>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</si>
  <si>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</si>
  <si>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</si>
  <si>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</si>
  <si>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</si>
  <si>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</si>
  <si>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</si>
  <si>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</si>
  <si>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</si>
  <si>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</si>
  <si>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</si>
  <si>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</si>
  <si>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</si>
  <si>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</si>
  <si>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</si>
  <si>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</si>
  <si>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</si>
  <si>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</si>
  <si>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</si>
  <si>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</si>
  <si>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</si>
  <si>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</si>
  <si>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</si>
  <si>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</si>
  <si>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</si>
  <si>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</si>
  <si>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</si>
  <si>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</si>
  <si>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</si>
  <si>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</si>
  <si>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</si>
  <si>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</si>
  <si>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</si>
  <si>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</si>
  <si>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</si>
  <si>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</si>
  <si>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</si>
  <si>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</si>
  <si>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</si>
  <si>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</si>
  <si>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</si>
  <si>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</si>
  <si>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</si>
  <si>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</si>
  <si>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</si>
  <si>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</si>
  <si>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</si>
  <si>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</si>
  <si>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</si>
  <si>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</si>
  <si>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</si>
  <si>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</si>
  <si>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</si>
  <si>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</si>
  <si>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</si>
  <si>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</si>
  <si>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</si>
  <si>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</si>
  <si>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</si>
  <si>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</si>
  <si>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</si>
  <si>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</si>
  <si>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</si>
  <si>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</si>
  <si>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</si>
  <si>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</si>
  <si>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</si>
  <si>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</si>
  <si>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</si>
  <si>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</si>
  <si>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</si>
  <si>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</si>
  <si>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</si>
  <si>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</si>
  <si>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</si>
  <si>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</si>
  <si>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</si>
  <si>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</si>
  <si>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</si>
  <si>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</si>
  <si>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</si>
  <si>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</si>
  <si>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</si>
  <si>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</si>
  <si>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</si>
  <si>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</si>
  <si>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</si>
  <si>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</si>
  <si>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</si>
  <si>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</si>
  <si>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</si>
  <si>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</si>
  <si>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</si>
  <si>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</si>
  <si>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</si>
  <si>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</si>
  <si>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</si>
  <si>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</si>
  <si>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</si>
  <si>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</si>
  <si>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</si>
  <si>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</si>
  <si>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</si>
  <si>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</si>
  <si>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</si>
  <si>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</si>
  <si>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</si>
  <si>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</si>
  <si>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</si>
  <si>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</si>
  <si>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</si>
  <si>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</si>
  <si>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</si>
  <si>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</si>
  <si>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</si>
  <si>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</si>
  <si>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</si>
  <si>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</si>
  <si>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</si>
  <si>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</si>
  <si>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</si>
  <si>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</si>
  <si>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</si>
  <si>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</si>
  <si>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</si>
  <si>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</si>
  <si>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</si>
  <si>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</si>
  <si>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</si>
  <si>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</si>
  <si>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</si>
  <si>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</si>
  <si>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</si>
  <si>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</si>
  <si>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</si>
  <si>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</si>
  <si>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</si>
  <si>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</si>
  <si>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</si>
  <si>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</si>
  <si>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</si>
  <si>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</si>
  <si>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</si>
  <si>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</si>
  <si>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</si>
  <si>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</si>
  <si>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</si>
  <si>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</si>
  <si>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</si>
  <si>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</si>
  <si>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</si>
  <si>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</si>
  <si>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</si>
  <si>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</si>
  <si>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</si>
  <si>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</si>
  <si>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</si>
  <si>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</si>
  <si>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</si>
  <si>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</si>
  <si>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</si>
  <si>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</si>
  <si>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</si>
  <si>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</si>
  <si>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</si>
  <si>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</si>
  <si>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</si>
  <si>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</si>
  <si>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</si>
  <si>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</si>
  <si>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</si>
  <si>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</si>
  <si>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</si>
  <si>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</si>
  <si>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</si>
  <si>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</si>
  <si>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</si>
  <si>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</si>
  <si>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</si>
  <si>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</si>
  <si>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</si>
  <si>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</si>
  <si>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</si>
  <si>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</si>
  <si>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</si>
  <si>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</si>
  <si>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</si>
  <si>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</si>
  <si>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</si>
  <si>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</si>
  <si>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</si>
  <si>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</si>
  <si>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</si>
  <si>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</si>
  <si>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</si>
  <si>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</si>
  <si>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</si>
  <si>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</si>
  <si>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</si>
  <si>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</si>
  <si>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</si>
  <si>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</si>
  <si>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</si>
  <si>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</si>
  <si>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</si>
  <si>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</si>
  <si>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</si>
  <si>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</si>
  <si>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</si>
  <si>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</si>
  <si>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</si>
  <si>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</si>
  <si>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</si>
  <si>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</si>
  <si>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</si>
  <si>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</si>
  <si>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</si>
  <si>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</si>
  <si>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</si>
  <si>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</si>
  <si>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</si>
  <si>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</si>
  <si>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</si>
  <si>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</si>
  <si>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</si>
  <si>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</si>
  <si>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</si>
  <si>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</si>
  <si>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</si>
  <si>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</si>
  <si>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</si>
  <si>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</si>
  <si>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</si>
  <si>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</si>
  <si>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</si>
  <si>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</si>
  <si>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</si>
  <si>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</si>
  <si>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</si>
  <si>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</si>
  <si>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</si>
  <si>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</si>
  <si>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</si>
  <si>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</si>
  <si>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</si>
  <si>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</si>
  <si>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</si>
  <si>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</si>
  <si>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</si>
  <si>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</si>
  <si>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</si>
  <si>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</si>
  <si>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</si>
  <si>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</si>
  <si>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</si>
  <si>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</si>
  <si>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</si>
  <si>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</si>
  <si>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</si>
  <si>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</si>
  <si>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</si>
  <si>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</si>
  <si>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</si>
  <si>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</si>
  <si>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</si>
  <si>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</si>
  <si>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</si>
  <si>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</si>
  <si>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</si>
  <si>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</si>
  <si>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</si>
  <si>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</si>
  <si>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</si>
  <si>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</si>
  <si>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</si>
  <si>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</si>
  <si>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</si>
  <si>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</si>
  <si>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</si>
  <si>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</si>
  <si>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</si>
  <si>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</si>
  <si>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</si>
  <si>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</si>
  <si>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</si>
  <si>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</si>
  <si>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</si>
  <si>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</si>
  <si>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</si>
  <si>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</si>
  <si>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</si>
  <si>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</si>
  <si>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</si>
  <si>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</si>
  <si>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</si>
  <si>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</si>
  <si>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</si>
  <si>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</si>
  <si>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</si>
  <si>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</si>
  <si>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</si>
  <si>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</si>
  <si>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</si>
  <si>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</si>
  <si>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</si>
  <si>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</si>
  <si>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</si>
  <si>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</si>
  <si>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</si>
  <si>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</si>
  <si>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</si>
  <si>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</si>
  <si>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</si>
  <si>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</si>
  <si>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</si>
  <si>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</si>
  <si>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</si>
  <si>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</si>
  <si>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</si>
  <si>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</si>
  <si>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</si>
  <si>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</si>
  <si>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</si>
  <si>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</si>
  <si>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</si>
  <si>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</si>
  <si>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</si>
  <si>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</si>
  <si>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</si>
  <si>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</si>
  <si>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</si>
  <si>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</si>
  <si>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</si>
  <si>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</si>
  <si>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</si>
  <si>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</si>
  <si>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</si>
  <si>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</si>
  <si>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</si>
  <si>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</si>
  <si>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</si>
  <si>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</si>
  <si>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</si>
  <si>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</si>
  <si>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</si>
  <si>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</si>
  <si>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</si>
  <si>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</si>
  <si>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</si>
  <si>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</si>
  <si>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</si>
  <si>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</si>
  <si>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</si>
  <si>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</si>
  <si>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</si>
  <si>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</si>
  <si>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</si>
  <si>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</si>
  <si>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</si>
  <si>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</si>
  <si>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</si>
  <si>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</si>
  <si>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</si>
  <si>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</si>
  <si>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</si>
  <si>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</si>
  <si>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</si>
  <si>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</si>
  <si>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</si>
  <si>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</si>
  <si>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</si>
  <si>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</si>
  <si>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</si>
  <si>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</si>
  <si>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</si>
  <si>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</si>
  <si>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</si>
  <si>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</si>
  <si>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</si>
  <si>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</si>
  <si>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</si>
  <si>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</si>
  <si>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</si>
  <si>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</si>
  <si>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</si>
  <si>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</si>
  <si>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</si>
  <si>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</si>
  <si>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</si>
  <si>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</si>
  <si>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</si>
  <si>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</si>
  <si>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</si>
  <si>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</si>
  <si>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</si>
  <si>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</si>
  <si>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</si>
  <si>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</si>
  <si>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</si>
  <si>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</si>
  <si>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</si>
  <si>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</si>
  <si>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</si>
  <si>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</si>
  <si>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</si>
  <si>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</si>
  <si>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</si>
  <si>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</si>
  <si>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</si>
  <si>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</si>
  <si>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</si>
  <si>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</si>
  <si>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</si>
  <si>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</si>
  <si>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</si>
  <si>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</si>
  <si>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</si>
  <si>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</si>
  <si>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</si>
  <si>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</si>
  <si>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</si>
  <si>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</si>
  <si>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</si>
  <si>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</si>
  <si>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</si>
  <si>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</si>
  <si>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</si>
  <si>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</si>
  <si>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</si>
  <si>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</si>
  <si>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</si>
  <si>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</si>
  <si>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</si>
  <si>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</si>
  <si>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</si>
  <si>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</si>
  <si>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</si>
  <si>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</si>
  <si>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</si>
  <si>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</si>
  <si>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</si>
  <si>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</si>
  <si>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</si>
  <si>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</si>
  <si>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</si>
  <si>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</si>
  <si>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</si>
  <si>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</si>
  <si>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</si>
  <si>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</si>
  <si>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</si>
  <si>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</si>
  <si>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</si>
  <si>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</si>
  <si>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</si>
  <si>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</si>
  <si>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</si>
  <si>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</si>
  <si>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</si>
  <si>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</si>
  <si>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</si>
  <si>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</si>
  <si>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</si>
  <si>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</si>
  <si>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</si>
  <si>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</si>
  <si>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</si>
  <si>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</si>
  <si>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</si>
  <si>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</si>
  <si>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</si>
  <si>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</si>
  <si>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</si>
  <si>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</si>
  <si>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</si>
  <si>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</si>
  <si>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</si>
  <si>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</si>
  <si>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</si>
  <si>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</si>
  <si>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</si>
  <si>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</si>
  <si>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</si>
  <si>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</si>
  <si>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</si>
  <si>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</si>
  <si>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</si>
  <si>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</si>
  <si>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</si>
  <si>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</si>
  <si>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</si>
  <si>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</si>
  <si>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</si>
  <si>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</si>
  <si>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</si>
  <si>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</si>
  <si>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</si>
  <si>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</si>
  <si>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</si>
  <si>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</si>
  <si>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</si>
  <si>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</si>
  <si>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</si>
  <si>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</si>
  <si>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</si>
  <si>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</si>
  <si>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</si>
  <si>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</si>
  <si>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</si>
  <si>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</si>
  <si>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</si>
  <si>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</si>
  <si>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</si>
  <si>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</si>
  <si>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</si>
  <si>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</si>
  <si>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</si>
  <si>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</si>
  <si>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</si>
  <si>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</si>
  <si>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</si>
  <si>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</si>
  <si>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</si>
  <si>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</si>
  <si>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</si>
  <si>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</si>
  <si>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</si>
  <si>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</si>
  <si>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</si>
  <si>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</si>
  <si>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</si>
  <si>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</si>
  <si>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</si>
  <si>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</si>
  <si>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</si>
  <si>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</si>
  <si>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</si>
  <si>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</si>
  <si>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</si>
  <si>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</si>
  <si>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</si>
  <si>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</si>
  <si>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</si>
  <si>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</si>
  <si>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</si>
  <si>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</si>
  <si>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</si>
  <si>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</si>
  <si>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</si>
  <si>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</si>
  <si>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</si>
  <si>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</si>
  <si>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</si>
  <si>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</si>
  <si>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</si>
  <si>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</si>
  <si>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</si>
  <si>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</si>
  <si>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</si>
  <si>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</si>
  <si>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</si>
  <si>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</si>
  <si>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</si>
  <si>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</si>
  <si>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</si>
  <si>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</si>
  <si>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</si>
  <si>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</si>
  <si>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</si>
  <si>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</si>
  <si>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</si>
  <si>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</si>
  <si>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</si>
  <si>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</si>
  <si>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</si>
  <si>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</si>
  <si>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</si>
  <si>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</si>
  <si>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</si>
  <si>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</si>
  <si>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</si>
  <si>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</si>
  <si>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</si>
  <si>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</si>
  <si>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</si>
  <si>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</si>
  <si>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</si>
  <si>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</si>
  <si>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</si>
  <si>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</si>
  <si>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</si>
  <si>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</si>
  <si>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</si>
  <si>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</si>
  <si>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</si>
  <si>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</si>
  <si>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</si>
  <si>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</si>
  <si>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</si>
  <si>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</si>
  <si>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</si>
  <si>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</si>
  <si>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</si>
  <si>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</si>
  <si>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</si>
  <si>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</si>
  <si>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</si>
  <si>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</si>
  <si>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</si>
  <si>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</si>
  <si>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</si>
  <si>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</si>
  <si>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</si>
  <si>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</si>
  <si>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</si>
  <si>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</si>
  <si>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</si>
  <si>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</si>
  <si>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</si>
  <si>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</si>
  <si>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</si>
  <si>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</si>
  <si>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</si>
  <si>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</si>
  <si>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</si>
  <si>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</si>
  <si>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</si>
  <si>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</si>
  <si>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</si>
  <si>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</si>
  <si>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</si>
  <si>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</si>
  <si>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</si>
  <si>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</si>
  <si>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</si>
  <si>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</si>
  <si>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</si>
  <si>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</si>
  <si>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</si>
  <si>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</si>
  <si>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</si>
  <si>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</si>
  <si>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</si>
  <si>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</si>
  <si>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</si>
  <si>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</si>
  <si>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</si>
  <si>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</si>
  <si>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</si>
  <si>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</si>
  <si>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</si>
  <si>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</si>
  <si>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</si>
  <si>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</si>
  <si>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</si>
  <si>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</si>
  <si>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</si>
  <si>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</si>
  <si>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</si>
  <si>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</si>
  <si>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</si>
  <si>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</si>
  <si>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</si>
  <si>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</si>
  <si>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</si>
  <si>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</si>
  <si>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</si>
  <si>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</si>
  <si>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</si>
  <si>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</si>
  <si>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</si>
  <si>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</si>
  <si>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</si>
  <si>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</si>
  <si>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</si>
  <si>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</si>
  <si>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</si>
  <si>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</si>
  <si>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</si>
  <si>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</si>
  <si>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</si>
  <si>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</si>
  <si>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</si>
  <si>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</si>
  <si>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</si>
  <si>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</si>
  <si>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</si>
  <si>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</si>
  <si>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</si>
  <si>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</si>
  <si>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</si>
  <si>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</si>
  <si>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</si>
  <si>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</si>
  <si>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</si>
  <si>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</si>
  <si>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</si>
  <si>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</si>
  <si>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</si>
  <si>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</si>
  <si>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</si>
  <si>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</si>
  <si>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</si>
  <si>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</si>
  <si>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</si>
  <si>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</si>
  <si>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</si>
  <si>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</si>
  <si>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</si>
  <si>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</si>
  <si>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</si>
  <si>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</si>
  <si>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</si>
  <si>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</si>
  <si>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</si>
  <si>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</si>
  <si>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</si>
  <si>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</si>
  <si>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</si>
  <si>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</si>
  <si>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</si>
  <si>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</si>
  <si>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</si>
  <si>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</si>
  <si>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</si>
  <si>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</si>
  <si>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</si>
  <si>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</si>
  <si>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</si>
  <si>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</si>
  <si>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</si>
  <si>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</si>
  <si>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</si>
  <si>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</si>
  <si>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</si>
  <si>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</si>
  <si>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</si>
  <si>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</si>
  <si>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</si>
  <si>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</si>
  <si>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</si>
  <si>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</si>
  <si>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</si>
  <si>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</si>
  <si>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</si>
  <si>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</si>
  <si>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</si>
  <si>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</si>
  <si>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</si>
  <si>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</si>
  <si>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</si>
  <si>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</si>
  <si>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</si>
  <si>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</si>
  <si>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</si>
  <si>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</si>
  <si>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</si>
  <si>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</si>
  <si>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</si>
  <si>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</si>
  <si>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</si>
  <si>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</si>
  <si>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</si>
  <si>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</si>
  <si>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</si>
  <si>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</si>
  <si>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</si>
  <si>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</si>
  <si>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</si>
  <si>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</si>
  <si>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</si>
  <si>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</si>
  <si>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</si>
  <si>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</si>
  <si>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</si>
  <si>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</si>
  <si>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</si>
  <si>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</si>
  <si>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</si>
  <si>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</si>
  <si>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</si>
  <si>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</si>
  <si>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</si>
  <si>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</si>
  <si>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</si>
  <si>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</si>
  <si>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</si>
  <si>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</si>
  <si>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</si>
  <si>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</si>
  <si>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</si>
  <si>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</si>
  <si>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</si>
  <si>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</si>
  <si>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</si>
  <si>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</si>
  <si>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</si>
  <si>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</si>
  <si>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</si>
  <si>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</si>
  <si>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</si>
  <si>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</si>
  <si>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</si>
  <si>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</si>
  <si>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</si>
  <si>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</si>
  <si>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</si>
  <si>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</si>
  <si>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</si>
  <si>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</si>
  <si>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</si>
  <si>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</si>
  <si>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</si>
  <si>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</si>
  <si>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</si>
  <si>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</si>
  <si>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</si>
  <si>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</si>
  <si>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</si>
  <si>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</si>
  <si>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</si>
  <si>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</si>
  <si>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</si>
  <si>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</si>
  <si>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</si>
  <si>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</si>
  <si>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</si>
  <si>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</si>
  <si>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</si>
  <si>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</si>
  <si>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</si>
  <si>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</si>
  <si>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</si>
  <si>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</si>
  <si>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</si>
  <si>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</si>
  <si>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</si>
  <si>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</si>
  <si>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</si>
  <si>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</si>
  <si>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</si>
  <si>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</si>
  <si>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</si>
  <si>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</si>
  <si>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</si>
  <si>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</si>
  <si>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</si>
  <si>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</si>
  <si>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</si>
  <si>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</si>
  <si>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</si>
  <si>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</si>
  <si>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</si>
  <si>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</si>
  <si>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</si>
  <si>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</si>
  <si>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</si>
  <si>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</si>
  <si>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</si>
  <si>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</si>
  <si>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</si>
  <si>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</si>
  <si>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</si>
  <si>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</si>
  <si>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</si>
  <si>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</si>
  <si>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</si>
  <si>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</si>
  <si>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</si>
  <si>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</si>
  <si>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</si>
  <si>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</si>
  <si>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</si>
  <si>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</si>
  <si>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</si>
  <si>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</si>
  <si>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</si>
  <si>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</si>
  <si>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</si>
  <si>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</si>
  <si>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</si>
  <si>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</si>
  <si>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</si>
  <si>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</si>
  <si>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</si>
  <si>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</si>
  <si>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</si>
  <si>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</si>
  <si>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</si>
  <si>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</si>
  <si>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</si>
  <si>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</si>
  <si>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</si>
  <si>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</si>
  <si>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</si>
  <si>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</si>
  <si>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</si>
  <si>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</si>
  <si>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</si>
  <si>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</si>
  <si>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</si>
  <si>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</si>
  <si>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</si>
  <si>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</si>
  <si>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</si>
  <si>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</si>
  <si>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</si>
  <si>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</si>
  <si>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</si>
  <si>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</si>
  <si>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</si>
  <si>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</si>
  <si>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</si>
  <si>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</si>
  <si>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</si>
  <si>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</si>
  <si>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</si>
  <si>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</si>
  <si>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</si>
  <si>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</si>
  <si>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</si>
  <si>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</si>
  <si>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</si>
  <si>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</si>
  <si>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</si>
  <si>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</si>
  <si>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</si>
  <si>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</si>
  <si>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</si>
  <si>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</si>
  <si>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</si>
  <si>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</si>
  <si>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</si>
  <si>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</si>
  <si>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</si>
  <si>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</si>
  <si>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</si>
  <si>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</si>
  <si>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</si>
  <si>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</si>
  <si>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</si>
  <si>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</si>
  <si>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</si>
  <si>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</si>
  <si>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</si>
  <si>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</si>
  <si>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</si>
  <si>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</si>
  <si>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</si>
  <si>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</si>
  <si>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</si>
  <si>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</si>
  <si>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</si>
  <si>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</si>
  <si>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</si>
  <si>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</si>
  <si>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</si>
  <si>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</si>
  <si>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</si>
  <si>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</si>
  <si>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</si>
  <si>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</si>
  <si>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</si>
  <si>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</si>
  <si>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</si>
  <si>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</si>
  <si>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</si>
  <si>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</si>
  <si>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</si>
  <si>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</si>
  <si>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</si>
  <si>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</si>
  <si>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</si>
  <si>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</si>
  <si>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</si>
  <si>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</si>
  <si>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</si>
  <si>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</si>
  <si>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</si>
  <si>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</si>
  <si>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</si>
  <si>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</si>
  <si>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</si>
  <si>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</si>
  <si>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</si>
  <si>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</si>
  <si>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</si>
  <si>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</si>
  <si>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</si>
  <si>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</si>
  <si>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</si>
  <si>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</si>
  <si>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</si>
  <si>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</si>
  <si>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</si>
  <si>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</si>
  <si>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</si>
  <si>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</si>
  <si>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</si>
  <si>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</si>
  <si>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</si>
  <si>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</si>
  <si>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</si>
  <si>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</si>
  <si>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</si>
  <si>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</si>
  <si>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</si>
  <si>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</si>
  <si>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</si>
  <si>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</si>
  <si>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</si>
  <si>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</si>
  <si>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</si>
  <si>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</si>
  <si>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</si>
  <si>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</si>
  <si>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</si>
  <si>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</si>
  <si>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</si>
  <si>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</si>
  <si>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</si>
  <si>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</si>
  <si>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</si>
  <si>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</si>
  <si>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</si>
  <si>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</si>
  <si>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</si>
  <si>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</si>
  <si>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</si>
  <si>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</si>
  <si>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</si>
  <si>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</si>
  <si>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</si>
  <si>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</si>
  <si>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</si>
  <si>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</si>
  <si>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</si>
  <si>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</si>
  <si>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</si>
  <si>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</si>
  <si>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</si>
  <si>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</si>
  <si>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</si>
  <si>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</si>
  <si>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</si>
  <si>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</si>
  <si>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</si>
  <si>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</si>
  <si>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</si>
  <si>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</si>
  <si>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</si>
  <si>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</si>
  <si>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</si>
  <si>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</si>
  <si>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</si>
  <si>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</si>
  <si>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</si>
  <si>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</si>
  <si>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</si>
  <si>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</si>
  <si>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</si>
  <si>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</si>
  <si>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</si>
  <si>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</si>
  <si>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</si>
  <si>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</si>
  <si>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</si>
  <si>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</si>
  <si>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</si>
  <si>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</si>
  <si>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</si>
  <si>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</si>
  <si>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</si>
  <si>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</si>
  <si>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</si>
  <si>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</si>
  <si>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</si>
  <si>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</si>
  <si>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</si>
  <si>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</si>
  <si>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</si>
  <si>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</si>
  <si>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</si>
  <si>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</si>
  <si>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</si>
  <si>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</si>
  <si>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</si>
  <si>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</si>
  <si>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</si>
  <si>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</si>
  <si>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</si>
  <si>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</si>
  <si>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</si>
  <si>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</si>
  <si>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</si>
  <si>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</si>
  <si>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</si>
  <si>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</si>
  <si>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</si>
  <si>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</si>
  <si>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</si>
  <si>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</si>
  <si>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</si>
  <si>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</si>
  <si>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</si>
  <si>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</si>
  <si>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</si>
  <si>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</si>
  <si>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</si>
  <si>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</si>
  <si>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</si>
  <si>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</si>
  <si>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</si>
  <si>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</si>
  <si>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</si>
  <si>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</si>
  <si>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</si>
  <si>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</si>
  <si>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</si>
  <si>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</si>
  <si>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</si>
  <si>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</si>
  <si>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</si>
  <si>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</si>
  <si>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</si>
  <si>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</si>
  <si>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</si>
  <si>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</si>
  <si>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</si>
  <si>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</si>
  <si>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</si>
  <si>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</si>
  <si>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</si>
  <si>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</si>
  <si>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</si>
  <si>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</si>
  <si>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</si>
  <si>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</si>
  <si>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</si>
  <si>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</si>
  <si>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</si>
  <si>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</si>
  <si>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</si>
  <si>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</si>
  <si>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</si>
  <si>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</si>
  <si>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</si>
  <si>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</si>
  <si>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</si>
  <si>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</si>
  <si>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</si>
  <si>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</si>
  <si>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</si>
  <si>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</si>
  <si>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</si>
  <si>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</si>
  <si>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</si>
  <si>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</si>
  <si>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</si>
  <si>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</si>
  <si>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</si>
  <si>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</si>
  <si>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</si>
  <si>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</si>
  <si>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</si>
  <si>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</si>
  <si>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</si>
  <si>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</si>
  <si>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</si>
  <si>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</si>
  <si>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</si>
  <si>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</si>
  <si>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</si>
  <si>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</si>
  <si>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</si>
  <si>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</si>
  <si>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</si>
  <si>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</si>
  <si>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</si>
  <si>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</si>
  <si>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</si>
  <si>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</si>
  <si>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</si>
  <si>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</si>
  <si>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</si>
  <si>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</si>
  <si>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</si>
  <si>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</si>
  <si>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</si>
  <si>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</si>
  <si>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</si>
  <si>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</si>
  <si>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</si>
  <si>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</si>
  <si>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</si>
  <si>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</si>
  <si>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</si>
  <si>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</si>
  <si>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</si>
  <si>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</si>
  <si>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</si>
  <si>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</si>
  <si>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</si>
  <si>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</si>
  <si>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</si>
  <si>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</si>
  <si>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</si>
  <si>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</si>
  <si>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</si>
  <si>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</si>
  <si>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</si>
  <si>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</si>
  <si>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</si>
  <si>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</si>
  <si>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</si>
  <si>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</si>
  <si>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</si>
  <si>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</si>
  <si>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</si>
  <si>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</si>
  <si>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</si>
  <si>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</si>
  <si>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</si>
  <si>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</si>
  <si>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</si>
  <si>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</si>
  <si>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</si>
  <si>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</si>
  <si>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</si>
  <si>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</si>
  <si>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</si>
  <si>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</si>
  <si>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</si>
  <si>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</si>
  <si>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</si>
  <si>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</si>
  <si>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</si>
  <si>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</si>
  <si>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</si>
  <si>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</si>
  <si>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</si>
  <si>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</si>
  <si>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</si>
  <si>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</si>
  <si>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</si>
  <si>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</si>
  <si>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</si>
  <si>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</si>
  <si>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</si>
  <si>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</si>
  <si>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</si>
  <si>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</si>
  <si>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</si>
  <si>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</si>
  <si>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</si>
  <si>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</si>
  <si>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</si>
  <si>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</si>
  <si>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</si>
  <si>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</si>
  <si>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</si>
  <si>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</si>
  <si>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</si>
  <si>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</si>
  <si>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</si>
  <si>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</si>
  <si>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</si>
  <si>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</si>
  <si>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</si>
  <si>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</si>
  <si>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</si>
  <si>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</si>
  <si>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</si>
  <si>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</si>
  <si>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</si>
  <si>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</si>
  <si>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</si>
  <si>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</si>
  <si>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</si>
  <si>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</si>
  <si>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</si>
  <si>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</si>
  <si>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</si>
  <si>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</si>
  <si>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</si>
  <si>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</si>
  <si>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</si>
  <si>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</si>
  <si>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</si>
  <si>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</si>
  <si>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</si>
  <si>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</si>
  <si>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</si>
  <si>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</si>
  <si>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</si>
  <si>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</si>
  <si>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</si>
  <si>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</si>
  <si>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</si>
  <si>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</si>
  <si>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</si>
  <si>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</si>
  <si>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</si>
  <si>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</si>
  <si>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</si>
  <si>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</si>
  <si>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</si>
  <si>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</si>
  <si>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</si>
  <si>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</si>
  <si>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</si>
  <si>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</si>
  <si>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</si>
  <si>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</si>
  <si>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</si>
  <si>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</si>
  <si>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</si>
  <si>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</si>
  <si>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</si>
  <si>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</si>
  <si>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</si>
  <si>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</si>
  <si>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</si>
  <si>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</si>
  <si>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</si>
  <si>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</si>
  <si>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</si>
  <si>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</si>
  <si>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</si>
  <si>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</si>
  <si>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</si>
  <si>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</si>
  <si>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</si>
  <si>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</si>
  <si>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</si>
  <si>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</si>
  <si>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</si>
  <si>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</si>
  <si>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</si>
  <si>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</si>
  <si>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</si>
  <si>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</si>
  <si>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</si>
  <si>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</si>
  <si>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</si>
  <si>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</si>
  <si>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</si>
  <si>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</si>
  <si>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</si>
  <si>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</si>
  <si>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</si>
  <si>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</si>
  <si>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</si>
  <si>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</si>
  <si>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</si>
  <si>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</si>
  <si>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</si>
  <si>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</si>
  <si>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</si>
  <si>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</si>
  <si>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</si>
  <si>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</si>
  <si>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</si>
  <si>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</si>
  <si>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</si>
  <si>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</si>
  <si>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</si>
  <si>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</si>
  <si>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</si>
  <si>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</si>
  <si>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</si>
  <si>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</si>
  <si>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</si>
  <si>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</si>
  <si>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</si>
  <si>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</si>
  <si>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</si>
  <si>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</si>
  <si>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</si>
  <si>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</si>
  <si>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</si>
  <si>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</si>
  <si>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</si>
  <si>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</si>
  <si>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</si>
  <si>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</si>
  <si>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</si>
  <si>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</si>
  <si>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</si>
  <si>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</si>
  <si>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</si>
  <si>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</si>
  <si>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</si>
  <si>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</si>
  <si>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</si>
  <si>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</si>
  <si>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</si>
  <si>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</si>
  <si>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</si>
  <si>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</si>
  <si>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</si>
  <si>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</si>
  <si>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</si>
  <si>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</si>
  <si>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</si>
  <si>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</si>
  <si>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</si>
  <si>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</si>
  <si>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</si>
  <si>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</si>
  <si>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</si>
  <si>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</si>
  <si>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</si>
  <si>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</si>
  <si>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</si>
  <si>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</si>
  <si>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</si>
  <si>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</si>
  <si>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</si>
  <si>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</si>
  <si>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</si>
  <si>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</si>
  <si>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</si>
  <si>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</si>
  <si>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</si>
  <si>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</si>
  <si>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</si>
  <si>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</si>
  <si>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</si>
  <si>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</si>
  <si>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</si>
  <si>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</si>
  <si>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</si>
  <si>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</si>
  <si>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</si>
  <si>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</si>
  <si>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</si>
  <si>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</si>
  <si>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</si>
  <si>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</si>
  <si>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</si>
  <si>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</si>
  <si>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</si>
  <si>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</si>
  <si>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</si>
  <si>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</si>
  <si>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</si>
  <si>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</si>
  <si>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</si>
  <si>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</si>
  <si>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</si>
  <si>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</si>
  <si>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</si>
  <si>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</si>
  <si>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</si>
  <si>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</si>
  <si>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</si>
  <si>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</si>
  <si>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</si>
  <si>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</si>
  <si>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</si>
  <si>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</si>
  <si>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</si>
  <si>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</si>
  <si>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</si>
  <si>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</si>
  <si>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</si>
  <si>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</si>
  <si>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</si>
  <si>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</si>
  <si>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</si>
  <si>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</si>
  <si>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</si>
  <si>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</si>
  <si>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</si>
  <si>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</si>
  <si>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</si>
  <si>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</si>
  <si>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</si>
  <si>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</si>
  <si>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</si>
  <si>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</si>
  <si>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</si>
  <si>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</si>
  <si>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</si>
  <si>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</si>
  <si>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</si>
  <si>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</si>
  <si>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</si>
  <si>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</si>
  <si>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</si>
  <si>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</si>
  <si>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</si>
  <si>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</si>
  <si>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</si>
  <si>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</si>
  <si>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</si>
  <si>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</si>
  <si>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</si>
  <si>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</si>
  <si>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</si>
  <si>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</si>
  <si>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</si>
  <si>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</si>
  <si>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</si>
  <si>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</si>
  <si>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</si>
  <si>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</si>
  <si>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</si>
  <si>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</si>
  <si>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</si>
  <si>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</si>
  <si>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</si>
  <si>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</si>
  <si>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</si>
  <si>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</si>
  <si>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</si>
  <si>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</si>
  <si>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</si>
  <si>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</si>
  <si>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</si>
  <si>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</si>
  <si>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</si>
  <si>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</si>
  <si>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</si>
  <si>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</si>
  <si>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</si>
  <si>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</si>
  <si>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</si>
  <si>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</si>
  <si>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</si>
  <si>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</si>
  <si>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</si>
  <si>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</si>
  <si>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</si>
  <si>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</si>
  <si>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</si>
  <si>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</si>
  <si>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</si>
  <si>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</si>
  <si>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</si>
  <si>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</si>
  <si>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</si>
  <si>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</si>
  <si>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</si>
  <si>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</si>
  <si>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</si>
  <si>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</si>
  <si>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</si>
  <si>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</si>
  <si>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</si>
  <si>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</si>
  <si>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</si>
  <si>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</si>
  <si>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</si>
  <si>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</si>
  <si>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</si>
  <si>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</si>
  <si>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</si>
  <si>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</si>
  <si>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</si>
  <si>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</si>
  <si>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</si>
  <si>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</si>
  <si>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</si>
  <si>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</si>
  <si>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</si>
  <si>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</si>
  <si>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</si>
  <si>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</si>
  <si>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</si>
  <si>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</si>
  <si>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</si>
  <si>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</si>
  <si>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</si>
  <si>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</si>
  <si>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</si>
  <si>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</si>
  <si>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</si>
  <si>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</si>
  <si>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</si>
  <si>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</si>
  <si>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</si>
  <si>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</si>
  <si>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</si>
  <si>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</si>
  <si>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</si>
  <si>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</si>
  <si>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</si>
  <si>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</si>
  <si>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</si>
  <si>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</si>
  <si>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</si>
  <si>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</si>
  <si>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</si>
  <si>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</si>
  <si>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</si>
  <si>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</si>
  <si>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</si>
  <si>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</si>
  <si>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</si>
  <si>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</si>
  <si>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</si>
  <si>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</si>
  <si>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</si>
  <si>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</si>
  <si>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</si>
  <si>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</si>
  <si>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</si>
  <si>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</si>
  <si>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</si>
  <si>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</si>
  <si>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</si>
  <si>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</si>
  <si>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</si>
  <si>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</si>
  <si>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</si>
  <si>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</si>
  <si>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</si>
  <si>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</si>
  <si>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</si>
  <si>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</si>
  <si>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</si>
  <si>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</si>
  <si>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</si>
  <si>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</si>
  <si>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</si>
  <si>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</si>
  <si>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</si>
  <si>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</si>
  <si>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</si>
  <si>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</si>
  <si>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</si>
  <si>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</si>
  <si>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</si>
  <si>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</si>
  <si>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</si>
  <si>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</si>
  <si>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</si>
  <si>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</si>
  <si>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</si>
  <si>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</si>
  <si>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</si>
  <si>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</si>
  <si>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</si>
  <si>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</si>
  <si>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</si>
  <si>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</si>
  <si>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</si>
  <si>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</si>
  <si>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</si>
  <si>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</si>
  <si>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</si>
  <si>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</si>
  <si>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</si>
  <si>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</si>
  <si>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</si>
  <si>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</si>
  <si>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</si>
  <si>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</si>
  <si>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</si>
  <si>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</si>
  <si>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</si>
  <si>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</si>
  <si>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</si>
  <si>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</si>
  <si>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</si>
  <si>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</si>
  <si>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</si>
  <si>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</si>
  <si>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</si>
  <si>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</si>
  <si>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</si>
  <si>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</si>
  <si>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</si>
  <si>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</si>
  <si>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</si>
  <si>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</si>
  <si>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</si>
  <si>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</si>
  <si>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</si>
  <si>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</si>
  <si>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</si>
  <si>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</si>
  <si>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</si>
  <si>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</si>
  <si>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</si>
  <si>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</si>
  <si>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</si>
  <si>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</si>
  <si>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</si>
  <si>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</si>
  <si>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</si>
  <si>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</si>
  <si>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</si>
  <si>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</si>
  <si>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</si>
  <si>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</si>
  <si>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</si>
  <si>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</si>
  <si>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</si>
  <si>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</si>
  <si>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</si>
  <si>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</si>
  <si>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</si>
  <si>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</si>
  <si>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</si>
  <si>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</si>
  <si>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</si>
  <si>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</si>
  <si>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</si>
  <si>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</si>
  <si>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</si>
  <si>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</si>
  <si>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</si>
  <si>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</si>
  <si>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</si>
  <si>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</si>
  <si>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</si>
  <si>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</si>
  <si>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</si>
  <si>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</si>
  <si>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</si>
  <si>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</si>
  <si>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</si>
  <si>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</si>
  <si>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</si>
  <si>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</si>
  <si>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</si>
  <si>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</si>
  <si>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</si>
  <si>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</si>
  <si>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</si>
  <si>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</si>
  <si>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</si>
  <si>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</si>
  <si>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</si>
  <si>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</si>
  <si>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</si>
  <si>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</si>
  <si>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</si>
  <si>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</si>
  <si>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</si>
  <si>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</si>
  <si>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</si>
  <si>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</si>
  <si>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</si>
  <si>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</si>
  <si>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</si>
  <si>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</si>
  <si>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</si>
  <si>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</si>
  <si>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</si>
  <si>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</si>
  <si>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</si>
  <si>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</si>
  <si>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</si>
  <si>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</si>
  <si>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</si>
  <si>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</si>
  <si>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</si>
  <si>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</si>
  <si>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</si>
  <si>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</si>
  <si>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</si>
  <si>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</si>
  <si>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</si>
  <si>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</si>
  <si>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</si>
  <si>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</si>
  <si>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</si>
  <si>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</si>
  <si>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</si>
  <si>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</si>
  <si>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</si>
  <si>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</si>
  <si>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</si>
  <si>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</si>
  <si>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</si>
  <si>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</si>
  <si>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</si>
  <si>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</si>
  <si>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</si>
  <si>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</si>
  <si>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</si>
  <si>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</si>
  <si>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</si>
  <si>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</si>
  <si>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</si>
  <si>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</si>
  <si>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</si>
  <si>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</si>
  <si>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</si>
  <si>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</si>
  <si>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</si>
  <si>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</si>
  <si>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</si>
  <si>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</si>
  <si>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</si>
  <si>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</si>
  <si>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</si>
  <si>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</si>
  <si>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</si>
  <si>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</si>
  <si>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</si>
  <si>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</si>
  <si>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</si>
  <si>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</si>
  <si>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</si>
  <si>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</si>
  <si>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</si>
  <si>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</si>
  <si>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</si>
  <si>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</si>
  <si>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</si>
  <si>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</si>
  <si>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</si>
  <si>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</si>
  <si>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</si>
  <si>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</si>
  <si>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</si>
  <si>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</si>
  <si>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</si>
  <si>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</si>
  <si>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</si>
  <si>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</si>
  <si>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</si>
  <si>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</si>
  <si>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</si>
  <si>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</si>
  <si>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</si>
  <si>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</si>
  <si>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</si>
  <si>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</si>
  <si>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</si>
  <si>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</si>
  <si>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</si>
  <si>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</si>
  <si>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</si>
  <si>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</si>
  <si>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</si>
  <si>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</si>
  <si>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</si>
  <si>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</si>
  <si>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</si>
  <si>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</si>
  <si>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</si>
  <si>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</si>
  <si>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</si>
  <si>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</si>
  <si>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</si>
  <si>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</si>
  <si>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</si>
  <si>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</si>
  <si>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</si>
  <si>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</si>
  <si>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</si>
  <si>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</si>
  <si>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</si>
  <si>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</si>
  <si>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</si>
  <si>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</si>
  <si>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</si>
  <si>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</si>
  <si>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</si>
  <si>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</si>
  <si>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</si>
  <si>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</si>
  <si>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</si>
  <si>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</si>
  <si>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</si>
  <si>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</si>
  <si>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</si>
  <si>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</si>
  <si>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</si>
  <si>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</si>
  <si>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</si>
  <si>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</si>
  <si>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</si>
  <si>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</si>
  <si>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</si>
  <si>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</si>
  <si>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</si>
  <si>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</si>
  <si>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</si>
  <si>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</si>
  <si>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</si>
  <si>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</si>
  <si>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</si>
  <si>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</si>
  <si>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</si>
  <si>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</si>
  <si>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</si>
  <si>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</si>
  <si>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</si>
  <si>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</si>
  <si>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</si>
  <si>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</si>
  <si>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</si>
  <si>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</si>
  <si>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</si>
  <si>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</si>
  <si>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</si>
  <si>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</si>
  <si>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</si>
  <si>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</si>
  <si>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</si>
  <si>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</si>
  <si>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</si>
  <si>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</si>
  <si>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</si>
  <si>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</si>
  <si>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</si>
  <si>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</si>
  <si>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</si>
  <si>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</si>
  <si>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</si>
  <si>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</si>
  <si>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</si>
  <si>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</si>
  <si>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</si>
  <si>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</si>
  <si>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</si>
  <si>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</si>
  <si>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</si>
  <si>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</si>
  <si>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</si>
  <si>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</si>
  <si>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</si>
  <si>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</si>
  <si>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</si>
  <si>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</si>
  <si>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</si>
  <si>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</si>
  <si>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</si>
  <si>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</si>
  <si>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</si>
  <si>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</si>
  <si>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</si>
  <si>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</si>
  <si>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</si>
  <si>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</si>
  <si>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</si>
  <si>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</si>
  <si>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</si>
  <si>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</si>
  <si>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</si>
  <si>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</si>
  <si>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</si>
  <si>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</si>
  <si>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</si>
  <si>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</si>
  <si>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</si>
  <si>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</si>
  <si>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</si>
  <si>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</si>
  <si>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</si>
  <si>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</si>
  <si>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</si>
  <si>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</si>
  <si>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</si>
  <si>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</si>
  <si>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</si>
  <si>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</si>
  <si>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</si>
  <si>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</si>
  <si>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</si>
  <si>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</si>
  <si>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</si>
  <si>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</si>
  <si>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</si>
  <si>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</si>
  <si>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</si>
  <si>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</si>
  <si>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</si>
  <si>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</si>
  <si>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</si>
  <si>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</si>
  <si>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</si>
  <si>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</si>
  <si>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</si>
  <si>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</si>
  <si>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</si>
  <si>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</si>
  <si>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</si>
  <si>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</si>
  <si>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</si>
  <si>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</si>
  <si>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</si>
  <si>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</si>
  <si>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</si>
  <si>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</si>
  <si>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</si>
  <si>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</si>
  <si>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</si>
  <si>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</si>
  <si>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</si>
  <si>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</si>
  <si>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</si>
  <si>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</si>
  <si>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</si>
  <si>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</si>
  <si>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</si>
  <si>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</si>
  <si>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</si>
  <si>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</si>
  <si>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</si>
  <si>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</si>
  <si>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</si>
  <si>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</si>
  <si>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</si>
  <si>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</si>
  <si>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</si>
  <si>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</si>
  <si>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</si>
  <si>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</si>
  <si>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</si>
  <si>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</si>
  <si>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</si>
  <si>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</si>
  <si>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</si>
  <si>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</si>
  <si>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</si>
  <si>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</si>
  <si>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</si>
  <si>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</si>
  <si>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</si>
  <si>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</si>
  <si>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</si>
  <si>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</si>
  <si>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</si>
  <si>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</si>
  <si>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</si>
  <si>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</si>
  <si>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</si>
  <si>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</si>
  <si>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</si>
  <si>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</si>
  <si>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</si>
  <si>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</si>
  <si>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</si>
  <si>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</si>
  <si>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</si>
  <si>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</si>
  <si>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</si>
  <si>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</si>
  <si>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</si>
  <si>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</si>
  <si>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</si>
  <si>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</si>
  <si>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</si>
  <si>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</si>
  <si>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</si>
  <si>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</si>
  <si>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</si>
  <si>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</si>
  <si>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</si>
  <si>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</si>
  <si>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</si>
  <si>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</si>
  <si>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</si>
  <si>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</si>
  <si>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</si>
  <si>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</si>
  <si>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</si>
  <si>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</si>
  <si>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</si>
  <si>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</si>
  <si>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</si>
  <si>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</si>
  <si>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</si>
  <si>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</si>
  <si>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</si>
  <si>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</si>
  <si>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</si>
  <si>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</si>
  <si>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</si>
  <si>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</si>
  <si>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</si>
  <si>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</si>
  <si>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</si>
  <si>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</si>
  <si>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</si>
  <si>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</si>
  <si>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</si>
  <si>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</si>
  <si>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</si>
  <si>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</si>
  <si>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</si>
  <si>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</si>
  <si>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</si>
  <si>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</si>
  <si>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</si>
  <si>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</si>
  <si>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</si>
  <si>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</si>
  <si>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</si>
  <si>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</si>
  <si>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</si>
  <si>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</si>
  <si>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</si>
  <si>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</si>
  <si>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</si>
  <si>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</si>
  <si>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</si>
  <si>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</si>
  <si>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</si>
  <si>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</si>
  <si>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</si>
  <si>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</si>
  <si>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</si>
  <si>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</si>
  <si>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</si>
  <si>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</si>
  <si>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</si>
  <si>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</si>
  <si>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</si>
  <si>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</si>
  <si>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</si>
  <si>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</si>
  <si>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</si>
  <si>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</si>
  <si>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</si>
  <si>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</si>
  <si>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</si>
  <si>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</si>
  <si>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</si>
  <si>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</si>
  <si>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</si>
  <si>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</si>
  <si>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</si>
  <si>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</si>
  <si>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</si>
  <si>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</si>
  <si>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</si>
  <si>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</si>
  <si>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</si>
  <si>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</si>
  <si>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</si>
  <si>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</si>
  <si>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</si>
  <si>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</si>
  <si>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</si>
  <si>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</si>
  <si>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</si>
  <si>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</si>
  <si>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</si>
  <si>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</si>
  <si>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</si>
  <si>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</si>
  <si>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</si>
  <si>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</si>
  <si>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</si>
  <si>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</si>
  <si>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</si>
  <si>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</si>
  <si>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</si>
  <si>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</si>
  <si>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</si>
  <si>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</si>
  <si>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</si>
  <si>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</si>
  <si>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</si>
  <si>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</si>
  <si>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</si>
  <si>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</si>
  <si>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</si>
  <si>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</si>
  <si>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</si>
  <si>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</si>
  <si>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</si>
  <si>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</si>
  <si>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</si>
  <si>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</si>
  <si>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</si>
  <si>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</si>
  <si>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</si>
  <si>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</si>
  <si>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</si>
  <si>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</si>
  <si>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</si>
  <si>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</si>
  <si>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</si>
  <si>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</si>
  <si>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</si>
  <si>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</si>
  <si>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</si>
  <si>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</si>
  <si>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</si>
  <si>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</si>
  <si>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</si>
  <si>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</si>
  <si>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</si>
  <si>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</si>
  <si>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</si>
  <si>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</si>
  <si>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</si>
  <si>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</si>
  <si>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</si>
  <si>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</si>
  <si>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</si>
  <si>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</si>
  <si>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</si>
  <si>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</si>
  <si>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</si>
  <si>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</si>
  <si>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</si>
  <si>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</si>
  <si>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</si>
  <si>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</si>
  <si>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</si>
  <si>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</si>
  <si>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</si>
  <si>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</si>
  <si>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</si>
  <si>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</si>
  <si>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</si>
  <si>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</si>
  <si>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</si>
  <si>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</si>
  <si>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</si>
  <si>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</si>
  <si>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</si>
  <si>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</si>
  <si>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</si>
  <si>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</si>
  <si>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</si>
  <si>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</si>
  <si>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</si>
  <si>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</si>
  <si>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</si>
  <si>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</si>
  <si>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</si>
  <si>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</si>
  <si>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</si>
  <si>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</si>
  <si>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</si>
  <si>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</si>
  <si>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</si>
  <si>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</si>
  <si>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</si>
  <si>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</si>
  <si>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</si>
  <si>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</si>
  <si>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</si>
  <si>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</si>
  <si>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</si>
  <si>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</si>
  <si>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</si>
  <si>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</si>
  <si>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</si>
  <si>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</si>
  <si>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</si>
  <si>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</si>
  <si>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</si>
  <si>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</si>
  <si>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</si>
  <si>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</si>
  <si>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</si>
  <si>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</si>
  <si>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</si>
  <si>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</si>
  <si>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</si>
  <si>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</si>
  <si>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</si>
  <si>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</si>
  <si>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</si>
  <si>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</si>
  <si>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</si>
  <si>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</si>
  <si>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</si>
  <si>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</si>
  <si>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</si>
  <si>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</si>
  <si>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</si>
  <si>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</si>
  <si>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</si>
  <si>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</si>
  <si>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</si>
  <si>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</si>
  <si>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</si>
  <si>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</si>
  <si>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</si>
  <si>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</si>
  <si>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</si>
  <si>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</si>
  <si>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</si>
  <si>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</si>
  <si>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</si>
  <si>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</si>
  <si>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</si>
  <si>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</si>
  <si>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</si>
  <si>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</si>
  <si>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</si>
  <si>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</si>
  <si>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</si>
  <si>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</si>
  <si>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</si>
  <si>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</si>
  <si>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</si>
  <si>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</si>
  <si>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</si>
  <si>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</si>
  <si>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</si>
  <si>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</si>
  <si>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</si>
  <si>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</si>
  <si>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</si>
  <si>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</si>
  <si>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</si>
  <si>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</si>
  <si>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</si>
  <si>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</si>
  <si>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</si>
  <si>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</si>
  <si>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</si>
  <si>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</si>
  <si>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</si>
  <si>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</si>
  <si>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</si>
  <si>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</si>
  <si>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</si>
  <si>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</si>
  <si>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</si>
  <si>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</si>
  <si>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</si>
  <si>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</si>
  <si>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</si>
  <si>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</si>
  <si>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</si>
  <si>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</si>
  <si>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</si>
  <si>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</si>
  <si>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</si>
  <si>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</si>
  <si>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</si>
  <si>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</si>
  <si>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</si>
  <si>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</si>
  <si>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</si>
  <si>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</si>
  <si>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</si>
  <si>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</si>
  <si>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</si>
  <si>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</si>
  <si>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</si>
  <si>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</si>
  <si>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</si>
  <si>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</si>
  <si>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</si>
  <si>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</si>
  <si>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</si>
  <si>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</si>
  <si>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</si>
  <si>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</si>
  <si>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</si>
  <si>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</si>
  <si>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</si>
  <si>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</si>
  <si>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</si>
  <si>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</si>
  <si>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</si>
  <si>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</si>
  <si>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</si>
  <si>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</si>
  <si>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</si>
  <si>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</si>
  <si>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</si>
  <si>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</si>
  <si>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</si>
  <si>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</si>
  <si>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</si>
  <si>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</si>
  <si>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</si>
  <si>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</si>
  <si>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</si>
  <si>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</si>
  <si>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</si>
  <si>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</si>
  <si>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</si>
  <si>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</si>
  <si>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</si>
  <si>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</si>
  <si>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</si>
  <si>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</si>
  <si>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</si>
  <si>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</si>
  <si>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</si>
  <si>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</si>
  <si>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</si>
  <si>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</si>
  <si>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</si>
  <si>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</si>
  <si>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</si>
  <si>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</si>
  <si>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</si>
  <si>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</si>
  <si>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</si>
  <si>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</si>
  <si>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</si>
  <si>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</si>
  <si>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</si>
  <si>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</si>
  <si>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</si>
  <si>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</si>
  <si>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</si>
  <si>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</si>
  <si>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</si>
  <si>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</si>
  <si>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</si>
  <si>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</si>
  <si>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</si>
  <si>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</si>
  <si>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</si>
  <si>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</si>
  <si>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</si>
  <si>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</si>
  <si>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</si>
  <si>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</si>
  <si>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</si>
  <si>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</si>
  <si>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</si>
  <si>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</si>
  <si>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</si>
  <si>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</si>
  <si>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</si>
  <si>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</si>
  <si>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</si>
  <si>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</si>
  <si>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</si>
  <si>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</si>
  <si>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</si>
  <si>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</si>
  <si>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</si>
  <si>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</si>
  <si>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</si>
  <si>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</si>
  <si>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</si>
  <si>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</si>
  <si>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</si>
  <si>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</si>
  <si>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</si>
  <si>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</si>
  <si>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</si>
  <si>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</si>
  <si>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</si>
  <si>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</si>
  <si>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</si>
  <si>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</si>
  <si>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</si>
  <si>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</si>
  <si>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</si>
  <si>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</si>
  <si>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</si>
  <si>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</si>
  <si>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</si>
  <si>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</si>
  <si>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</si>
  <si>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</si>
  <si>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</si>
  <si>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</si>
  <si>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</si>
  <si>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</si>
  <si>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</si>
  <si>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</si>
  <si>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</si>
  <si>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</si>
  <si>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</si>
  <si>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</si>
  <si>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</si>
  <si>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</si>
  <si>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</si>
  <si>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</si>
  <si>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</si>
  <si>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</si>
  <si>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</si>
  <si>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</si>
  <si>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</si>
  <si>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</si>
  <si>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</si>
  <si>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</si>
  <si>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</si>
  <si>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</si>
  <si>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</si>
  <si>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</si>
  <si>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</si>
  <si>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</si>
  <si>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</si>
  <si>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</si>
  <si>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</si>
  <si>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</si>
  <si>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</si>
  <si>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</si>
  <si>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</si>
  <si>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</si>
  <si>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</si>
  <si>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</si>
  <si>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</si>
  <si>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</si>
  <si>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</si>
  <si>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</si>
  <si>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</si>
  <si>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</si>
  <si>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</si>
  <si>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</si>
  <si>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</si>
  <si>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</si>
  <si>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</si>
  <si>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</si>
  <si>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</si>
  <si>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</si>
  <si>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</si>
  <si>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</si>
  <si>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</si>
  <si>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</si>
  <si>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</si>
  <si>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</si>
  <si>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</si>
  <si>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</si>
  <si>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</si>
  <si>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</si>
  <si>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</si>
  <si>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</si>
  <si>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</si>
  <si>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</si>
  <si>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</si>
  <si>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</si>
  <si>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</si>
  <si>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</si>
  <si>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</si>
  <si>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</si>
  <si>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</si>
  <si>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</si>
  <si>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</si>
  <si>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</si>
  <si>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</si>
  <si>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</si>
  <si>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</si>
  <si>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</si>
  <si>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</si>
  <si>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</si>
  <si>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</si>
  <si>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</si>
  <si>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</si>
  <si>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</si>
  <si>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</si>
  <si>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</si>
  <si>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</si>
  <si>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</si>
  <si>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</si>
  <si>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</si>
  <si>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</si>
  <si>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</si>
  <si>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</si>
  <si>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</si>
  <si>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</si>
  <si>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</si>
  <si>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</si>
  <si>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</si>
  <si>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</si>
  <si>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</si>
  <si>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</si>
  <si>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</si>
  <si>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</si>
  <si>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</si>
  <si>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</si>
  <si>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</si>
  <si>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</si>
  <si>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</si>
  <si>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</si>
  <si>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</si>
  <si>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</si>
  <si>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</si>
  <si>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</si>
  <si>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</si>
  <si>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</si>
  <si>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</si>
  <si>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</si>
  <si>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</si>
  <si>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</si>
  <si>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</si>
  <si>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</si>
  <si>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</si>
  <si>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</si>
  <si>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</si>
  <si>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</si>
  <si>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</si>
  <si>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</si>
  <si>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</si>
  <si>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</si>
  <si>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</si>
  <si>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</si>
  <si>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</si>
  <si>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</si>
  <si>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</si>
  <si>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</si>
  <si>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</si>
  <si>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</si>
  <si>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</si>
  <si>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</si>
  <si>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</si>
  <si>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</si>
  <si>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</si>
  <si>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</si>
  <si>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</si>
  <si>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</si>
  <si>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</si>
  <si>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</si>
  <si>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</si>
  <si>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</si>
  <si>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</si>
  <si>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</si>
  <si>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</si>
  <si>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</si>
  <si>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</si>
  <si>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</si>
  <si>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</si>
  <si>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</si>
  <si>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</si>
  <si>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</si>
  <si>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</si>
  <si>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</si>
  <si>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</si>
  <si>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</si>
  <si>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</si>
  <si>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</si>
  <si>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</si>
  <si>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</si>
  <si>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</si>
  <si>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</si>
  <si>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</si>
  <si>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</si>
  <si>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</si>
  <si>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</si>
  <si>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</si>
  <si>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</si>
  <si>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</si>
  <si>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</si>
  <si>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</si>
  <si>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</si>
  <si>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</si>
  <si>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</si>
  <si>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</si>
  <si>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</si>
  <si>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</si>
  <si>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</si>
  <si>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</si>
  <si>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</si>
  <si>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</si>
  <si>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</si>
  <si>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</si>
  <si>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</si>
  <si>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</si>
  <si>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</si>
  <si>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</si>
  <si>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</si>
  <si>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</si>
  <si>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</si>
  <si>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</si>
  <si>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</si>
  <si>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</si>
  <si>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</si>
  <si>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</si>
  <si>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</si>
  <si>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</si>
  <si>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</si>
  <si>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</si>
  <si>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</si>
  <si>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</si>
  <si>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</si>
  <si>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</si>
  <si>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</si>
  <si>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</si>
  <si>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</si>
  <si>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</si>
  <si>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</si>
  <si>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</si>
  <si>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</si>
  <si>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</si>
  <si>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</si>
  <si>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</si>
  <si>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</si>
  <si>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</si>
  <si>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</si>
  <si>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</si>
  <si>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</si>
  <si>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</si>
  <si>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</si>
  <si>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</si>
  <si>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</si>
  <si>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</si>
  <si>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</si>
  <si>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</si>
  <si>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</si>
  <si>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</si>
  <si>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</si>
  <si>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</si>
  <si>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</si>
  <si>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</si>
  <si>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</si>
  <si>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</si>
  <si>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</si>
  <si>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</si>
  <si>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</si>
  <si>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</si>
  <si>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</si>
  <si>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</si>
  <si>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</si>
  <si>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</si>
  <si>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</si>
  <si>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</si>
  <si>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</si>
  <si>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</si>
  <si>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</si>
  <si>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</si>
  <si>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</si>
  <si>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</si>
  <si>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</si>
  <si>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</si>
  <si>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</si>
  <si>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</si>
  <si>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</si>
  <si>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</si>
  <si>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</si>
  <si>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</si>
  <si>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</si>
  <si>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</si>
  <si>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</si>
  <si>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</si>
  <si>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</si>
  <si>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</si>
  <si>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</si>
  <si>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</si>
  <si>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</si>
  <si>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</si>
  <si>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</si>
  <si>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</si>
  <si>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</si>
  <si>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</si>
  <si>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</si>
  <si>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</si>
  <si>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</si>
  <si>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</si>
  <si>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</si>
  <si>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</si>
  <si>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</si>
  <si>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</si>
  <si>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</si>
  <si>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</si>
  <si>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</si>
  <si>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</si>
  <si>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</si>
  <si>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</si>
  <si>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</si>
  <si>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</si>
  <si>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</si>
  <si>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</si>
  <si>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</si>
  <si>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</si>
  <si>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</si>
  <si>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</si>
  <si>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</si>
  <si>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</si>
  <si>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</si>
  <si>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</si>
  <si>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</si>
  <si>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</si>
  <si>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</si>
  <si>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</si>
  <si>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</si>
  <si>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</si>
  <si>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</si>
  <si>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</si>
  <si>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</si>
  <si>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</si>
  <si>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</si>
  <si>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</si>
  <si>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</si>
  <si>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</si>
  <si>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</si>
  <si>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</si>
  <si>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</si>
  <si>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</si>
  <si>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</si>
  <si>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</si>
  <si>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</si>
  <si>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</si>
  <si>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</si>
  <si>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</si>
  <si>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</si>
  <si>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</si>
  <si>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</si>
  <si>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</si>
  <si>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</si>
  <si>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</si>
  <si>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</si>
  <si>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</si>
  <si>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</si>
  <si>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</si>
  <si>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</si>
  <si>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</si>
  <si>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</si>
  <si>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</si>
  <si>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</si>
  <si>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</si>
  <si>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</si>
  <si>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</si>
  <si>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</si>
  <si>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</si>
  <si>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</si>
  <si>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</si>
  <si>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</si>
  <si>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</si>
  <si>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</si>
  <si>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</si>
  <si>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</si>
  <si>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</si>
  <si>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</si>
  <si>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</si>
  <si>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</si>
  <si>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</si>
  <si>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</si>
  <si>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</si>
  <si>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</si>
  <si>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</si>
  <si>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</si>
  <si>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</si>
  <si>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</si>
  <si>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</si>
  <si>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</si>
  <si>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</si>
  <si>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</si>
  <si>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</si>
  <si>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</si>
  <si>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</si>
  <si>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</si>
  <si>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</si>
  <si>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</si>
  <si>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</si>
  <si>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</si>
  <si>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</si>
  <si>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</si>
  <si>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</si>
  <si>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</si>
  <si>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</si>
  <si>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</si>
  <si>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</si>
  <si>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</si>
  <si>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</si>
  <si>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</si>
  <si>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</si>
  <si>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</si>
  <si>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</si>
  <si>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</si>
  <si>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</si>
  <si>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</si>
  <si>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</si>
  <si>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</si>
  <si>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</si>
  <si>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</si>
  <si>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</si>
  <si>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</si>
  <si>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</si>
  <si>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</si>
  <si>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</si>
  <si>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</si>
  <si>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</si>
  <si>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</si>
  <si>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</si>
  <si>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</si>
  <si>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</si>
  <si>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</si>
  <si>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</si>
  <si>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</si>
  <si>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</si>
  <si>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</si>
  <si>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</si>
  <si>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</si>
  <si>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</si>
  <si>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</si>
  <si>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</si>
  <si>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</si>
  <si>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</si>
  <si>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</si>
  <si>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</si>
  <si>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</si>
  <si>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</si>
  <si>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</si>
  <si>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</si>
  <si>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</si>
  <si>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</si>
  <si>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</si>
  <si>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</si>
  <si>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</si>
  <si>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</si>
  <si>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</si>
  <si>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</si>
  <si>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</si>
  <si>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</si>
  <si>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</si>
  <si>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</si>
  <si>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</si>
  <si>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</si>
  <si>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</si>
  <si>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</si>
  <si>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</si>
  <si>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</si>
  <si>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</si>
  <si>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</si>
  <si>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</si>
  <si>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</si>
  <si>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</si>
  <si>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</si>
  <si>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</si>
  <si>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</si>
  <si>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</si>
  <si>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</si>
  <si>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</si>
  <si>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</si>
  <si>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</si>
  <si>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</si>
  <si>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</si>
  <si>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</si>
  <si>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</si>
  <si>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</si>
  <si>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</si>
  <si>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</si>
  <si>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</si>
  <si>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</si>
  <si>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</si>
  <si>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</si>
  <si>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</si>
  <si>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</si>
  <si>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</si>
  <si>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</si>
  <si>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</si>
  <si>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</si>
  <si>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</si>
  <si>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</si>
  <si>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</si>
  <si>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</si>
  <si>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</si>
  <si>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</si>
  <si>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</si>
  <si>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</si>
  <si>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</si>
  <si>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</si>
  <si>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</si>
  <si>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</si>
  <si>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</si>
  <si>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</si>
  <si>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</si>
  <si>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</si>
  <si>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</si>
  <si>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</si>
  <si>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</si>
  <si>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</si>
  <si>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</si>
  <si>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</si>
  <si>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</si>
  <si>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</si>
  <si>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</si>
  <si>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</si>
  <si>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</si>
  <si>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</si>
  <si>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</si>
  <si>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</si>
  <si>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</si>
  <si>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</si>
  <si>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</si>
  <si>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</si>
  <si>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</si>
  <si>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</si>
  <si>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</si>
  <si>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</si>
  <si>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</si>
  <si>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</si>
  <si>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</si>
  <si>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</si>
  <si>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</si>
  <si>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</si>
  <si>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</si>
  <si>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</si>
  <si>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</si>
  <si>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</si>
  <si>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</si>
  <si>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</si>
  <si>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</si>
  <si>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</si>
  <si>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</si>
  <si>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</si>
  <si>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</si>
  <si>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</si>
  <si>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</si>
  <si>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</si>
  <si>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</si>
  <si>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</si>
  <si>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</si>
  <si>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</si>
  <si>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</si>
  <si>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</si>
  <si>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</si>
  <si>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</si>
  <si>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</si>
  <si>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</si>
  <si>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</si>
  <si>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</si>
  <si>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</si>
  <si>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</si>
  <si>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</si>
  <si>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</si>
  <si>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</si>
  <si>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</si>
  <si>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</si>
  <si>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</si>
  <si>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</si>
  <si>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</si>
  <si>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</si>
  <si>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</si>
  <si>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</si>
  <si>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</si>
  <si>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</si>
  <si>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</si>
  <si>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</si>
  <si>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</si>
  <si>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</si>
  <si>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</si>
  <si>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</si>
  <si>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</si>
  <si>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</si>
  <si>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</si>
  <si>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</si>
  <si>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</si>
  <si>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</si>
  <si>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</si>
  <si>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</si>
  <si>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</si>
  <si>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</si>
  <si>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</si>
  <si>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</si>
  <si>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</si>
  <si>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</si>
  <si>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</si>
  <si>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</si>
  <si>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</si>
  <si>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</si>
  <si>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</si>
  <si>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</si>
  <si>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</si>
  <si>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</si>
  <si>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</si>
  <si>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</si>
  <si>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</si>
  <si>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</si>
  <si>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</si>
  <si>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</si>
  <si>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</si>
  <si>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</si>
  <si>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</si>
  <si>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</si>
  <si>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</si>
  <si>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</si>
  <si>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</si>
  <si>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</si>
  <si>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</si>
  <si>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</si>
  <si>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</si>
  <si>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</si>
  <si>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</si>
  <si>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</si>
  <si>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</si>
  <si>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</si>
  <si>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</si>
  <si>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</si>
  <si>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</si>
  <si>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</si>
  <si>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</si>
  <si>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</si>
  <si>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</si>
  <si>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</si>
  <si>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</si>
  <si>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</si>
  <si>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</si>
  <si>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</si>
  <si>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</si>
  <si>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</si>
  <si>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</si>
  <si>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</si>
  <si>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</si>
  <si>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</si>
  <si>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</si>
  <si>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</si>
  <si>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</si>
  <si>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</si>
  <si>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</si>
  <si>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</si>
  <si>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</si>
  <si>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</si>
  <si>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</si>
  <si>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</si>
  <si>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</si>
  <si>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</si>
  <si>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</si>
  <si>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</si>
  <si>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</si>
  <si>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</si>
  <si>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</si>
  <si>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</si>
  <si>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</si>
  <si>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</si>
  <si>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</si>
  <si>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</si>
  <si>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</si>
  <si>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</si>
  <si>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</si>
  <si>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</si>
  <si>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</si>
  <si>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</si>
  <si>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</si>
  <si>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</si>
  <si>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</si>
  <si>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</si>
  <si>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</si>
  <si>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</si>
  <si>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</si>
  <si>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</si>
  <si>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</si>
  <si>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</si>
  <si>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</si>
  <si>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</si>
  <si>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</si>
  <si>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</si>
  <si>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</si>
  <si>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</si>
  <si>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</si>
  <si>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</si>
  <si>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</si>
  <si>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</si>
  <si>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</si>
  <si>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</si>
  <si>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</si>
  <si>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</si>
  <si>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</si>
  <si>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</si>
  <si>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</si>
  <si>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</si>
  <si>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</si>
  <si>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</si>
  <si>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</si>
  <si>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</si>
  <si>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</si>
  <si>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</si>
  <si>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</si>
  <si>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</si>
  <si>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</si>
  <si>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</si>
  <si>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</si>
  <si>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</si>
  <si>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</si>
  <si>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</si>
  <si>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</si>
  <si>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</si>
  <si>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</si>
  <si>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</si>
  <si>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</si>
  <si>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</si>
  <si>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</si>
  <si>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</si>
  <si>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</si>
  <si>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</si>
  <si>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</si>
  <si>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</si>
  <si>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</si>
  <si>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</si>
  <si>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</si>
  <si>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</si>
  <si>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</si>
  <si>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</si>
  <si>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</si>
  <si>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</si>
  <si>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</si>
  <si>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</si>
  <si>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</si>
  <si>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</si>
  <si>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</si>
  <si>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</si>
  <si>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</si>
  <si>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</si>
  <si>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</si>
  <si>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</si>
  <si>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</si>
  <si>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</si>
  <si>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</si>
  <si>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</si>
  <si>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</si>
  <si>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</si>
  <si>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</si>
  <si>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</si>
  <si>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</si>
  <si>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</si>
  <si>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</si>
  <si>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</si>
  <si>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</si>
  <si>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</si>
  <si>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</si>
  <si>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</si>
  <si>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</si>
  <si>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</si>
  <si>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</si>
  <si>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</si>
  <si>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</si>
  <si>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</si>
  <si>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</si>
  <si>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</si>
  <si>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</si>
  <si>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</si>
  <si>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</si>
  <si>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</si>
  <si>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</si>
  <si>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</si>
  <si>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</si>
  <si>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</si>
  <si>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</si>
  <si>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</si>
  <si>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</si>
  <si>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</si>
  <si>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</si>
  <si>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</si>
  <si>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</si>
  <si>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</si>
  <si>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</si>
  <si>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</si>
  <si>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</si>
  <si>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</si>
  <si>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</si>
  <si>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</si>
  <si>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</si>
  <si>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</si>
  <si>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</si>
  <si>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</si>
  <si>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</si>
  <si>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</si>
  <si>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</si>
  <si>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</si>
  <si>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</si>
  <si>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</si>
  <si>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</si>
  <si>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</si>
  <si>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</si>
  <si>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</si>
  <si>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</si>
  <si>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</si>
  <si>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</si>
  <si>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</si>
  <si>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</si>
  <si>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</si>
  <si>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</si>
  <si>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</si>
  <si>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</si>
  <si>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</si>
  <si>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</si>
  <si>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</si>
  <si>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</si>
  <si>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</si>
  <si>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</si>
  <si>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</si>
  <si>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</si>
  <si>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</si>
  <si>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</si>
  <si>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</si>
  <si>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</si>
  <si>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</si>
  <si>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</si>
  <si>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</si>
  <si>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</si>
  <si>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</si>
  <si>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</si>
  <si>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</si>
  <si>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</si>
  <si>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</si>
  <si>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</si>
  <si>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</si>
  <si>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</si>
  <si>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</si>
  <si>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</si>
  <si>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</si>
  <si>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</si>
  <si>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</si>
  <si>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</si>
  <si>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</si>
  <si>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</si>
  <si>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</si>
  <si>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</si>
  <si>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</si>
  <si>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</si>
  <si>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</si>
  <si>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</si>
  <si>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</si>
  <si>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</si>
  <si>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</si>
  <si>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</si>
  <si>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</si>
  <si>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</si>
  <si>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</si>
  <si>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</si>
  <si>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</si>
  <si>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</si>
  <si>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</si>
  <si>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</si>
  <si>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</si>
  <si>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</si>
  <si>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</si>
  <si>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</si>
  <si>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</si>
  <si>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</si>
  <si>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</si>
  <si>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</si>
  <si>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</si>
  <si>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</si>
  <si>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</si>
  <si>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</si>
  <si>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</si>
  <si>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</si>
  <si>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</si>
  <si>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</si>
  <si>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</si>
  <si>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</si>
  <si>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</si>
  <si>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</si>
  <si>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</si>
  <si>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</si>
  <si>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</si>
  <si>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</si>
  <si>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</si>
  <si>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</si>
  <si>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</si>
  <si>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</si>
  <si>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</si>
  <si>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</si>
  <si>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</si>
  <si>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</si>
  <si>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</si>
  <si>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</si>
  <si>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</si>
  <si>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</si>
  <si>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</si>
  <si>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</si>
  <si>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</si>
  <si>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</si>
  <si>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</si>
  <si>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</si>
  <si>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</si>
  <si>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</si>
  <si>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</si>
  <si>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</si>
  <si>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</si>
  <si>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</si>
  <si>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</si>
  <si>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</si>
  <si>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</si>
  <si>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</si>
  <si>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</si>
  <si>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</si>
  <si>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</si>
  <si>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</si>
  <si>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</si>
  <si>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</si>
  <si>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</si>
  <si>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</si>
  <si>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</si>
  <si>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</si>
  <si>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</si>
  <si>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</si>
  <si>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</si>
  <si>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</si>
  <si>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</si>
  <si>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</si>
  <si>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</si>
  <si>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</si>
  <si>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</si>
  <si>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</si>
  <si>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</si>
  <si>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</si>
  <si>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</si>
  <si>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</si>
  <si>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</si>
  <si>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</si>
  <si>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</si>
  <si>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</si>
  <si>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</si>
  <si>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</si>
  <si>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</si>
  <si>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</si>
  <si>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</si>
  <si>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</si>
  <si>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</si>
  <si>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</si>
  <si>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</si>
  <si>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</si>
  <si>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</si>
  <si>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</si>
  <si>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</si>
  <si>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</si>
  <si>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</si>
  <si>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</si>
  <si>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</si>
  <si>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</si>
  <si>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</si>
  <si>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</si>
  <si>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</si>
  <si>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</si>
  <si>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</si>
  <si>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</si>
  <si>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</si>
  <si>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</si>
  <si>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</si>
  <si>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</si>
  <si>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</si>
  <si>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</si>
  <si>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</si>
  <si>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</si>
  <si>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</si>
  <si>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</si>
  <si>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</si>
  <si>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</si>
  <si>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</si>
  <si>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</si>
  <si>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</si>
  <si>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</si>
  <si>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</si>
  <si>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</si>
  <si>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</si>
  <si>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</si>
  <si>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</si>
  <si>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</si>
  <si>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</si>
  <si>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</si>
  <si>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</si>
  <si>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</si>
  <si>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</si>
  <si>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</si>
  <si>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</si>
  <si>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</si>
  <si>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</si>
  <si>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</si>
  <si>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</si>
  <si>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</si>
  <si>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</si>
  <si>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</si>
  <si>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</si>
  <si>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</si>
  <si>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</si>
  <si>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</si>
  <si>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</si>
  <si>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</si>
  <si>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</si>
  <si>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</si>
  <si>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</si>
  <si>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</si>
  <si>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</si>
  <si>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</si>
  <si>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</si>
  <si>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</si>
  <si>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</si>
  <si>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</si>
  <si>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</si>
  <si>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</si>
  <si>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</si>
  <si>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</si>
  <si>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</si>
  <si>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</si>
  <si>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</si>
  <si>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</si>
  <si>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</si>
  <si>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</si>
  <si>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</si>
  <si>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</si>
  <si>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</si>
  <si>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</si>
  <si>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</si>
  <si>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</si>
  <si>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</si>
  <si>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</si>
  <si>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</si>
  <si>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</si>
  <si>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</si>
  <si>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</si>
  <si>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</si>
  <si>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</si>
  <si>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</si>
  <si>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</si>
  <si>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</si>
  <si>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</si>
  <si>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</si>
  <si>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</si>
  <si>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</si>
  <si>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</si>
  <si>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</si>
  <si>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</si>
  <si>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</si>
  <si>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</si>
  <si>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</si>
  <si>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</si>
  <si>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</si>
  <si>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</si>
  <si>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</si>
  <si>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</si>
  <si>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</si>
  <si>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</si>
  <si>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</si>
  <si>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</si>
  <si>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</si>
  <si>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</si>
  <si>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</si>
  <si>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</si>
  <si>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</si>
  <si>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</si>
  <si>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</si>
  <si>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</si>
  <si>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</si>
  <si>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</si>
  <si>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</si>
  <si>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</si>
  <si>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</si>
  <si>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</si>
  <si>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</si>
  <si>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</si>
  <si>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</si>
  <si>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</si>
  <si>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</si>
  <si>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</si>
  <si>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</si>
  <si>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</si>
  <si>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</si>
  <si>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</si>
  <si>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</si>
  <si>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</si>
  <si>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</si>
  <si>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</si>
  <si>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</si>
  <si>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</si>
  <si>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</si>
  <si>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</si>
  <si>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</si>
  <si>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</si>
  <si>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</si>
  <si>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</si>
  <si>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</si>
  <si>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</si>
  <si>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</si>
  <si>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</si>
  <si>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</si>
  <si>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</si>
  <si>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</si>
  <si>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</si>
  <si>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</si>
  <si>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</si>
  <si>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</si>
  <si>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</si>
  <si>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</si>
  <si>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</si>
  <si>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</si>
  <si>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</si>
  <si>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</si>
  <si>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</si>
  <si>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</si>
  <si>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</si>
  <si>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</si>
  <si>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</si>
  <si>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</si>
  <si>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</si>
  <si>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</si>
  <si>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</si>
  <si>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</si>
  <si>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</si>
  <si>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</si>
  <si>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</si>
  <si>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</si>
  <si>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</si>
  <si>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</si>
  <si>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</si>
  <si>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</si>
  <si>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</si>
  <si>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</si>
  <si>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</si>
  <si>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</si>
  <si>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</si>
  <si>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</si>
  <si>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</si>
  <si>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</si>
  <si>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</si>
  <si>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</si>
  <si>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</si>
  <si>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</si>
  <si>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</si>
  <si>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</si>
  <si>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</si>
  <si>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</si>
  <si>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</si>
  <si>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</si>
  <si>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</si>
  <si>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</si>
  <si>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</si>
  <si>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</si>
  <si>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</si>
  <si>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</si>
  <si>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</si>
  <si>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</si>
  <si>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</si>
  <si>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</si>
  <si>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</si>
  <si>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</si>
  <si>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</si>
  <si>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</si>
  <si>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</si>
  <si>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</si>
  <si>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</si>
  <si>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</si>
  <si>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</si>
  <si>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</si>
  <si>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</si>
  <si>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</si>
  <si>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</si>
  <si>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</si>
  <si>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</si>
  <si>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</si>
  <si>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</si>
  <si>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</si>
  <si>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</si>
  <si>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</si>
  <si>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</si>
  <si>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</si>
  <si>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</si>
  <si>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</si>
  <si>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</si>
  <si>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</si>
  <si>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</si>
  <si>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</si>
  <si>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</si>
  <si>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</si>
  <si>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</si>
  <si>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</si>
  <si>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</si>
  <si>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</si>
  <si>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</si>
  <si>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</si>
  <si>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</si>
  <si>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</si>
  <si>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</si>
  <si>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</si>
  <si>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</si>
  <si>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</si>
  <si>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</si>
  <si>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</si>
  <si>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</si>
  <si>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</si>
  <si>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</si>
  <si>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</si>
  <si>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</si>
  <si>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</si>
  <si>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</si>
  <si>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</si>
  <si>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</si>
  <si>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</si>
  <si>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</si>
  <si>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</si>
  <si>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</si>
  <si>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</si>
  <si>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</si>
  <si>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</si>
  <si>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</si>
  <si>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</si>
  <si>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</si>
  <si>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</si>
  <si>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</si>
  <si>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</si>
  <si>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</si>
  <si>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</si>
  <si>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</si>
  <si>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</si>
  <si>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</si>
  <si>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</si>
  <si>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</si>
  <si>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</si>
  <si>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</si>
  <si>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</si>
  <si>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</si>
  <si>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</si>
  <si>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</si>
  <si>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</si>
  <si>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</si>
  <si>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</si>
  <si>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</si>
  <si>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</si>
  <si>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</si>
  <si>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</si>
  <si>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</si>
  <si>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</si>
  <si>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</si>
  <si>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</si>
  <si>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</si>
  <si>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</si>
  <si>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</si>
  <si>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</si>
  <si>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</si>
  <si>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</si>
  <si>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</si>
  <si>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</si>
  <si>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</si>
  <si>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</si>
  <si>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</si>
  <si>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</si>
  <si>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</si>
  <si>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</si>
  <si>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</si>
  <si>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</si>
  <si>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</si>
  <si>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</si>
  <si>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</si>
  <si>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</si>
  <si>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</si>
  <si>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</si>
  <si>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</si>
  <si>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</si>
  <si>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</si>
  <si>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</si>
  <si>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</si>
  <si>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</si>
  <si>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</si>
  <si>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</si>
  <si>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</si>
  <si>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</si>
  <si>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</si>
  <si>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</si>
  <si>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</si>
  <si>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</si>
  <si>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</si>
  <si>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</si>
  <si>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</si>
  <si>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</si>
  <si>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</si>
  <si>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</si>
  <si>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</si>
  <si>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</si>
  <si>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</si>
  <si>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</si>
  <si>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</si>
  <si>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</si>
  <si>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</si>
  <si>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</si>
  <si>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</si>
  <si>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</si>
  <si>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</si>
  <si>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</si>
  <si>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</si>
  <si>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</si>
  <si>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</si>
  <si>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</si>
  <si>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</si>
  <si>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</si>
  <si>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</si>
  <si>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</si>
  <si>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</si>
  <si>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</si>
  <si>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</si>
  <si>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</si>
  <si>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</si>
  <si>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</si>
  <si>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</si>
  <si>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</si>
  <si>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</si>
  <si>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</si>
  <si>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</si>
  <si>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</si>
  <si>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</si>
  <si>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</si>
  <si>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</si>
  <si>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</si>
  <si>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</si>
  <si>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</si>
  <si>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</si>
  <si>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</si>
  <si>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</si>
  <si>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</si>
  <si>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</si>
  <si>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</si>
  <si>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</si>
  <si>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</si>
  <si>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</si>
  <si>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</si>
  <si>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</si>
  <si>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</si>
  <si>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</si>
  <si>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</si>
  <si>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</si>
  <si>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</si>
  <si>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</si>
  <si>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</si>
  <si>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</si>
  <si>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</si>
  <si>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</si>
  <si>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</si>
  <si>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</si>
  <si>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</si>
  <si>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</si>
  <si>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</si>
  <si>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</si>
  <si>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</si>
  <si>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</si>
  <si>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</si>
  <si>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</si>
  <si>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</si>
  <si>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</si>
  <si>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</si>
  <si>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</si>
  <si>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</si>
  <si>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</si>
  <si>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</si>
  <si>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</si>
  <si>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</si>
  <si>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</si>
  <si>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</si>
  <si>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</si>
  <si>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</si>
  <si>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</si>
  <si>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</si>
  <si>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</si>
  <si>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</si>
  <si>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</si>
  <si>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</si>
  <si>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</si>
  <si>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</si>
  <si>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</si>
  <si>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</si>
  <si>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</si>
  <si>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</si>
  <si>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</si>
  <si>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</si>
  <si>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</si>
  <si>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</si>
  <si>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</si>
  <si>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</si>
  <si>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</si>
  <si>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</si>
  <si>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</si>
  <si>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</si>
  <si>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</si>
  <si>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</si>
  <si>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</si>
  <si>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</si>
  <si>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</si>
  <si>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</si>
  <si>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</si>
  <si>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</si>
  <si>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</si>
  <si>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</si>
  <si>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</si>
  <si>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</si>
  <si>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</si>
  <si>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</si>
  <si>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</si>
  <si>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</si>
  <si>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</si>
  <si>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</si>
  <si>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</si>
  <si>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</si>
  <si>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</si>
  <si>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</si>
  <si>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</si>
  <si>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</si>
  <si>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</si>
  <si>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</si>
  <si>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</si>
  <si>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</si>
  <si>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</si>
  <si>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</si>
  <si>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</si>
  <si>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</si>
  <si>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</si>
  <si>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</si>
  <si>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</si>
  <si>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</si>
  <si>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</si>
  <si>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</si>
  <si>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</si>
  <si>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</si>
  <si>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</si>
  <si>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</si>
  <si>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</si>
  <si>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</si>
  <si>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</si>
  <si>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</si>
  <si>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</si>
  <si>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</si>
  <si>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</si>
  <si>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</si>
  <si>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</si>
  <si>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</si>
  <si>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</si>
  <si>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</si>
  <si>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</si>
  <si>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</si>
  <si>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</si>
  <si>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</si>
  <si>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</si>
  <si>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</si>
  <si>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</si>
  <si>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</si>
  <si>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</si>
  <si>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</si>
  <si>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</si>
  <si>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</si>
  <si>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</si>
  <si>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</si>
  <si>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</si>
  <si>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</si>
  <si>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</si>
  <si>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</si>
  <si>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</si>
  <si>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</si>
  <si>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</si>
  <si>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</si>
  <si>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</si>
  <si>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</si>
  <si>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</si>
  <si>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</si>
  <si>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</si>
  <si>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</si>
  <si>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</si>
  <si>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</si>
  <si>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</si>
  <si>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</si>
  <si>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</si>
  <si>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</si>
  <si>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</si>
  <si>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</si>
  <si>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</si>
  <si>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</si>
  <si>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</si>
  <si>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</si>
  <si>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</si>
  <si>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</si>
  <si>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</si>
  <si>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</si>
  <si>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</si>
  <si>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</si>
  <si>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</si>
  <si>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</si>
  <si>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</si>
  <si>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</si>
  <si>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</si>
  <si>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</si>
  <si>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</si>
  <si>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</si>
  <si>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</si>
  <si>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</si>
  <si>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</si>
  <si>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</si>
  <si>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</si>
  <si>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</si>
  <si>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</si>
  <si>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</si>
  <si>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</si>
  <si>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</si>
  <si>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</si>
  <si>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</si>
  <si>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</si>
  <si>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</si>
  <si>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</si>
  <si>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</si>
  <si>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</si>
  <si>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</si>
  <si>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</si>
  <si>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</si>
  <si>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</si>
  <si>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</si>
  <si>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</si>
  <si>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</si>
  <si>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</si>
  <si>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</si>
  <si>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</si>
  <si>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</si>
  <si>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</si>
  <si>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</si>
  <si>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</si>
  <si>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</si>
  <si>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</si>
  <si>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</si>
  <si>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</si>
  <si>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</si>
  <si>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</si>
  <si>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</si>
  <si>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</si>
  <si>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</si>
  <si>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</si>
  <si>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</si>
  <si>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</si>
  <si>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</si>
  <si>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</si>
  <si>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</si>
  <si>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</si>
  <si>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</si>
  <si>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</si>
  <si>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</si>
  <si>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</si>
  <si>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</si>
  <si>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</si>
  <si>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</si>
  <si>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</si>
  <si>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</si>
  <si>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</si>
  <si>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</si>
  <si>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</si>
  <si>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</si>
  <si>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</si>
  <si>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</si>
  <si>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</si>
  <si>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</si>
  <si>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</si>
  <si>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</si>
  <si>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</si>
  <si>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</si>
  <si>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</si>
  <si>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</si>
  <si>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</si>
  <si>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</si>
  <si>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</si>
  <si>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</si>
  <si>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</si>
  <si>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</si>
  <si>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</si>
  <si>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</si>
  <si>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</si>
  <si>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</si>
  <si>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</si>
  <si>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</si>
  <si>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</si>
  <si>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</si>
  <si>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</si>
  <si>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</si>
  <si>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</si>
  <si>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</si>
  <si>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</si>
  <si>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</si>
  <si>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</si>
  <si>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</si>
  <si>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</si>
  <si>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</si>
  <si>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</si>
  <si>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</si>
  <si>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</si>
  <si>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</si>
  <si>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</si>
  <si>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</si>
  <si>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</si>
  <si>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</si>
  <si>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</si>
  <si>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</si>
  <si>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</si>
  <si>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</si>
  <si>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</si>
  <si>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</si>
  <si>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</si>
  <si>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</si>
  <si>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</si>
  <si>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</si>
  <si>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</si>
  <si>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</si>
  <si>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</si>
  <si>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</si>
  <si>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</si>
  <si>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</si>
  <si>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</si>
  <si>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</si>
  <si>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</si>
  <si>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</si>
  <si>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</si>
  <si>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</si>
  <si>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</si>
  <si>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</si>
  <si>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</si>
  <si>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</si>
  <si>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</si>
  <si>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</si>
  <si>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</si>
  <si>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</si>
  <si>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</si>
  <si>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</si>
  <si>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</si>
  <si>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</si>
  <si>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</si>
  <si>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</si>
  <si>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</si>
  <si>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</si>
  <si>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</si>
  <si>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</si>
  <si>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</si>
  <si>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</si>
  <si>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</si>
  <si>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</si>
  <si>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</si>
  <si>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</si>
  <si>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</si>
  <si>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</si>
  <si>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</si>
  <si>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</si>
  <si>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</si>
  <si>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</si>
  <si>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</si>
  <si>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</si>
  <si>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</si>
  <si>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</si>
  <si>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</si>
  <si>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</si>
  <si>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</si>
  <si>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</si>
  <si>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</si>
  <si>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</si>
  <si>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</si>
  <si>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</si>
  <si>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</si>
  <si>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</si>
  <si>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</si>
  <si>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</si>
  <si>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</si>
  <si>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</si>
  <si>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</si>
  <si>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</si>
  <si>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</si>
  <si>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</si>
  <si>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</si>
  <si>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</si>
  <si>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</si>
  <si>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</si>
  <si>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</si>
  <si>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</si>
  <si>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</si>
  <si>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</si>
  <si>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</si>
  <si>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</si>
  <si>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</si>
  <si>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</si>
  <si>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</si>
  <si>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</si>
  <si>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</si>
  <si>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</si>
  <si>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</si>
  <si>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</si>
  <si>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</si>
  <si>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</si>
  <si>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</si>
  <si>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</si>
  <si>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</si>
  <si>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</si>
  <si>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</si>
  <si>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</si>
  <si>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</si>
  <si>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</si>
  <si>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</si>
  <si>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</si>
  <si>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</si>
  <si>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</si>
  <si>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</si>
  <si>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</si>
  <si>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</si>
  <si>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</si>
  <si>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</si>
  <si>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</si>
  <si>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</si>
  <si>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</si>
  <si>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</si>
  <si>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</si>
  <si>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</si>
  <si>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</si>
  <si>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</si>
  <si>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</si>
  <si>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</si>
  <si>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</si>
  <si>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</si>
  <si>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</si>
  <si>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</si>
  <si>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</si>
  <si>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</si>
  <si>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</si>
  <si>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</si>
  <si>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</si>
  <si>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</si>
  <si>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</si>
  <si>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</si>
  <si>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</si>
  <si>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</si>
  <si>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</si>
  <si>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</si>
  <si>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</si>
  <si>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</si>
  <si>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</si>
  <si>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</si>
  <si>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</si>
  <si>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</si>
  <si>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</si>
  <si>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</si>
  <si>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</si>
  <si>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</si>
  <si>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</si>
  <si>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</si>
  <si>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</si>
  <si>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</si>
  <si>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</si>
  <si>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</si>
  <si>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</si>
  <si>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</si>
  <si>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</si>
  <si>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</si>
  <si>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</si>
  <si>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</si>
  <si>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</si>
  <si>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</si>
  <si>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</si>
  <si>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</si>
  <si>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</si>
  <si>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</si>
  <si>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</si>
  <si>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</si>
  <si>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</si>
  <si>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</si>
  <si>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</si>
  <si>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</si>
  <si>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</si>
  <si>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</si>
  <si>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</si>
  <si>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</si>
  <si>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</si>
  <si>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</si>
  <si>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</si>
  <si>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</si>
  <si>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</si>
  <si>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</si>
  <si>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</si>
  <si>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</si>
  <si>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</si>
  <si>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</si>
  <si>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</si>
  <si>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</si>
  <si>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</si>
  <si>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</si>
  <si>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</si>
  <si>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</si>
  <si>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</si>
  <si>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</si>
  <si>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</si>
  <si>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</si>
  <si>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</si>
  <si>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</si>
  <si>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</si>
  <si>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</si>
  <si>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</si>
  <si>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</si>
  <si>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</si>
  <si>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</si>
  <si>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</si>
  <si>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</si>
  <si>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</si>
  <si>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</si>
  <si>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</si>
  <si>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</si>
  <si>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</si>
  <si>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</si>
  <si>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</si>
  <si>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</si>
  <si>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</si>
  <si>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</si>
  <si>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</si>
  <si>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</si>
  <si>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</si>
  <si>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</si>
  <si>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</si>
  <si>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</si>
  <si>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</si>
  <si>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</si>
  <si>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</si>
  <si>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</si>
  <si>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</si>
  <si>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</si>
  <si>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</si>
  <si>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</si>
  <si>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</si>
  <si>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</si>
  <si>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</si>
  <si>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</si>
  <si>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</si>
  <si>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</si>
  <si>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</si>
  <si>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</si>
  <si>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</si>
  <si>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</si>
  <si>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</si>
  <si>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</si>
  <si>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</si>
  <si>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</si>
  <si>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</si>
  <si>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</si>
  <si>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</si>
  <si>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</si>
  <si>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</si>
  <si>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</si>
  <si>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</si>
  <si>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</si>
  <si>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</si>
  <si>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</si>
  <si>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</si>
  <si>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</si>
  <si>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</si>
  <si>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</si>
  <si>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</si>
  <si>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</si>
  <si>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</si>
  <si>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</si>
  <si>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</si>
  <si>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</si>
  <si>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</si>
  <si>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</si>
  <si>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</si>
  <si>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</si>
  <si>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</si>
  <si>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</si>
  <si>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</si>
  <si>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</si>
  <si>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</si>
  <si>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</si>
  <si>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</si>
  <si>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</si>
  <si>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</si>
  <si>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</si>
  <si>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</si>
  <si>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</si>
  <si>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</si>
  <si>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</si>
  <si>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</si>
  <si>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</si>
  <si>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</si>
  <si>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</si>
  <si>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</si>
  <si>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</si>
  <si>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</si>
  <si>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</si>
  <si>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</si>
  <si>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</si>
  <si>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</si>
  <si>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</si>
  <si>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</si>
  <si>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</si>
  <si>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</si>
  <si>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</si>
  <si>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</si>
  <si>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</si>
  <si>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</si>
  <si>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</si>
  <si>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</si>
  <si>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</si>
  <si>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</si>
  <si>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</si>
  <si>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</si>
  <si>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</si>
  <si>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</si>
  <si>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</si>
  <si>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</si>
  <si>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</si>
  <si>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</si>
  <si>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</si>
  <si>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</si>
  <si>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</si>
  <si>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</si>
  <si>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</si>
  <si>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</si>
  <si>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</si>
  <si>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</si>
  <si>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</si>
  <si>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</si>
  <si>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</si>
  <si>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</si>
  <si>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</si>
  <si>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</si>
  <si>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</si>
  <si>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</si>
  <si>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</si>
  <si>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</si>
  <si>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</si>
  <si>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</si>
  <si>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</si>
  <si>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</si>
  <si>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</si>
  <si>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</si>
  <si>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</si>
  <si>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</si>
  <si>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</si>
  <si>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</si>
  <si>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</si>
  <si>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</si>
  <si>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</si>
  <si>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</si>
  <si>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</si>
  <si>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</si>
  <si>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</si>
  <si>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</si>
  <si>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</si>
  <si>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</si>
  <si>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</si>
  <si>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</si>
  <si>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</si>
  <si>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</si>
  <si>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</si>
  <si>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</si>
  <si>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</si>
  <si>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</si>
  <si>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</si>
  <si>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</si>
  <si>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</si>
  <si>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</si>
  <si>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</si>
  <si>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</si>
  <si>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</si>
  <si>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</si>
  <si>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</si>
  <si>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</si>
  <si>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</si>
  <si>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</si>
  <si>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</si>
  <si>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</si>
  <si>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</si>
  <si>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</si>
  <si>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</si>
  <si>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</si>
  <si>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</si>
  <si>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</si>
  <si>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</si>
  <si>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</si>
  <si>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</si>
  <si>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</si>
  <si>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</si>
  <si>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</si>
  <si>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</si>
  <si>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</si>
  <si>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</si>
  <si>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</si>
  <si>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</si>
  <si>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</si>
  <si>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</si>
  <si>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</si>
  <si>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</si>
  <si>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</si>
  <si>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</si>
  <si>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</si>
  <si>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</si>
  <si>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</si>
  <si>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</si>
  <si>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</si>
  <si>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</si>
  <si>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</si>
  <si>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</si>
  <si>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</si>
  <si>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</si>
  <si>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</si>
  <si>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</si>
  <si>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</si>
  <si>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</si>
  <si>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</si>
  <si>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</si>
  <si>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</si>
  <si>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</si>
  <si>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</si>
  <si>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</si>
  <si>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</si>
  <si>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</si>
  <si>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</si>
  <si>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</si>
  <si>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</si>
  <si>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</si>
  <si>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</si>
  <si>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</si>
  <si>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</si>
  <si>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</si>
  <si>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</si>
  <si>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</si>
  <si>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</si>
  <si>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</si>
  <si>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</si>
  <si>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</si>
  <si>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</si>
  <si>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</si>
  <si>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</si>
  <si>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</si>
  <si>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</si>
  <si>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</si>
  <si>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</si>
  <si>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</si>
  <si>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</si>
  <si>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</si>
  <si>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</si>
  <si>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</si>
  <si>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</si>
  <si>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</si>
  <si>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</si>
  <si>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</si>
  <si>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</si>
  <si>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</si>
  <si>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</si>
  <si>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</si>
  <si>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</si>
  <si>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</si>
  <si>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</si>
  <si>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</si>
  <si>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</si>
  <si>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</si>
  <si>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</si>
  <si>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</si>
  <si>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</si>
  <si>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</si>
  <si>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</si>
  <si>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</si>
  <si>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</si>
  <si>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</si>
  <si>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</si>
  <si>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</si>
  <si>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</si>
  <si>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</si>
  <si>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</si>
  <si>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</si>
  <si>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</si>
  <si>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</si>
  <si>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</si>
  <si>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</si>
  <si>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</si>
  <si>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</si>
  <si>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</si>
  <si>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</si>
  <si>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</si>
  <si>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</si>
  <si>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</si>
  <si>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</si>
  <si>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</si>
  <si>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</si>
  <si>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</si>
  <si>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</si>
  <si>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</si>
  <si>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</si>
  <si>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</si>
  <si>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</si>
  <si>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</si>
  <si>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</si>
  <si>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</si>
  <si>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</si>
  <si>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</si>
  <si>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</si>
  <si>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</si>
  <si>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</si>
  <si>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</si>
  <si>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</si>
  <si>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</si>
  <si>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</si>
  <si>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</si>
  <si>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</si>
  <si>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</si>
  <si>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</si>
  <si>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</si>
  <si>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</si>
  <si>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</si>
  <si>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</si>
  <si>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</si>
  <si>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</si>
  <si>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</si>
  <si>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</si>
  <si>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</si>
  <si>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</si>
  <si>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</si>
  <si>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</si>
  <si>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</si>
  <si>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</si>
  <si>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</si>
  <si>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</si>
  <si>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</si>
  <si>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</si>
  <si>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</si>
  <si>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</si>
  <si>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</si>
  <si>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</si>
  <si>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</si>
  <si>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</si>
  <si>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</si>
  <si>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</si>
  <si>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</si>
  <si>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</si>
  <si>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</si>
  <si>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</si>
  <si>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</si>
  <si>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</si>
  <si>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</si>
  <si>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</si>
  <si>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</si>
  <si>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</si>
  <si>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</si>
  <si>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</si>
  <si>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</si>
  <si>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</si>
  <si>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</si>
  <si>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</si>
  <si>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</si>
  <si>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</si>
  <si>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</si>
  <si>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</si>
  <si>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</si>
  <si>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</si>
  <si>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</si>
  <si>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</si>
  <si>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</si>
  <si>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</si>
  <si>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</si>
  <si>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</si>
  <si>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</si>
  <si>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</si>
  <si>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</si>
  <si>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</si>
  <si>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</si>
  <si>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</si>
  <si>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</si>
  <si>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</si>
  <si>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</si>
  <si>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</si>
  <si>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</si>
  <si>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</si>
  <si>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</si>
  <si>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</si>
  <si>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</si>
  <si>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</si>
  <si>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</si>
  <si>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</si>
  <si>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</si>
  <si>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</si>
  <si>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</si>
  <si>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</si>
  <si>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</si>
  <si>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</si>
  <si>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</si>
  <si>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</si>
  <si>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</si>
  <si>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</si>
  <si>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</si>
  <si>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</si>
  <si>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</si>
  <si>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</si>
  <si>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</si>
  <si>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</si>
  <si>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</si>
  <si>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</si>
  <si>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</si>
  <si>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</si>
  <si>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</si>
  <si>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</si>
  <si>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</si>
  <si>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</si>
  <si>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</si>
  <si>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</si>
  <si>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</si>
  <si>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</si>
  <si>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</si>
  <si>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</si>
  <si>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</si>
  <si>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</si>
  <si>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</si>
  <si>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</si>
  <si>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</si>
  <si>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</si>
  <si>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</si>
  <si>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</si>
  <si>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</si>
  <si>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</si>
  <si>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</si>
  <si>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</si>
  <si>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</si>
  <si>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</si>
  <si>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</si>
  <si>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</si>
  <si>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</si>
  <si>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</si>
  <si>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</si>
  <si>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</si>
  <si>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</si>
  <si>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</si>
  <si>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</si>
  <si>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</si>
  <si>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</si>
  <si>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</si>
  <si>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</si>
  <si>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</si>
  <si>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</si>
  <si>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</si>
  <si>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</si>
  <si>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</si>
  <si>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</si>
  <si>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</si>
  <si>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</si>
  <si>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</si>
  <si>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</si>
  <si>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</si>
  <si>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</si>
  <si>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</si>
  <si>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</si>
  <si>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</si>
  <si>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</si>
  <si>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</si>
  <si>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</si>
  <si>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</si>
  <si>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</si>
  <si>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</si>
  <si>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</si>
  <si>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</si>
  <si>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</si>
  <si>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</si>
  <si>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</si>
  <si>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</si>
  <si>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</si>
  <si>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</si>
  <si>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</si>
  <si>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</si>
  <si>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</si>
  <si>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</si>
  <si>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</si>
  <si>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</si>
  <si>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</si>
  <si>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</si>
  <si>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</si>
  <si>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</si>
  <si>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</si>
  <si>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</si>
  <si>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</si>
  <si>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</si>
  <si>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</si>
  <si>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</si>
  <si>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</si>
  <si>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</si>
  <si>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</si>
  <si>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</si>
  <si>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</si>
  <si>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</si>
  <si>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</si>
  <si>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</si>
  <si>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</si>
  <si>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</si>
  <si>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</si>
  <si>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</si>
  <si>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</si>
  <si>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</si>
  <si>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</si>
  <si>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</si>
  <si>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</si>
  <si>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</si>
  <si>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</si>
  <si>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</si>
  <si>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</si>
  <si>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</si>
  <si>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</si>
  <si>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</si>
  <si>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</si>
  <si>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</si>
  <si>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</si>
  <si>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</si>
  <si>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</si>
  <si>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</si>
  <si>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</si>
  <si>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</si>
  <si>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</si>
  <si>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</si>
  <si>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</si>
  <si>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</si>
  <si>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</si>
  <si>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</si>
  <si>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</si>
  <si>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</si>
  <si>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</si>
  <si>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</si>
  <si>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</si>
  <si>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</si>
  <si>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</si>
  <si>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</si>
  <si>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</si>
  <si>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</si>
  <si>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</si>
  <si>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</si>
  <si>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</si>
  <si>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</si>
  <si>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</si>
  <si>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</si>
  <si>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</si>
  <si>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</si>
  <si>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</si>
  <si>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</si>
  <si>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</si>
  <si>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</si>
  <si>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</si>
  <si>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</si>
  <si>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</si>
  <si>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</si>
  <si>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</si>
  <si>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</si>
  <si>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</si>
  <si>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</si>
  <si>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</si>
  <si>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</si>
  <si>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</si>
  <si>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</si>
  <si>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</si>
  <si>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</si>
  <si>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</si>
  <si>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</si>
  <si>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</si>
  <si>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</si>
  <si>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</si>
  <si>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</si>
  <si>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</si>
  <si>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</si>
  <si>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</si>
  <si>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</si>
  <si>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</si>
  <si>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</si>
  <si>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</si>
  <si>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</si>
  <si>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</si>
  <si>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</si>
  <si>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</si>
  <si>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</si>
  <si>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</si>
  <si>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</si>
  <si>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</si>
  <si>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</si>
  <si>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</si>
  <si>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</si>
  <si>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</si>
  <si>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</si>
  <si>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</si>
  <si>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</si>
  <si>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</si>
  <si>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</si>
  <si>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</si>
  <si>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</si>
  <si>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</si>
  <si>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</si>
  <si>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</si>
  <si>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</si>
  <si>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</si>
  <si>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</si>
  <si>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</si>
  <si>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</si>
  <si>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</si>
  <si>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</si>
  <si>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</si>
  <si>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</si>
  <si>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</si>
  <si>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</si>
  <si>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</si>
  <si>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</si>
  <si>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</si>
  <si>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</si>
  <si>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</si>
  <si>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</si>
  <si>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</si>
  <si>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</si>
  <si>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</si>
  <si>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</si>
  <si>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</si>
  <si>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</si>
  <si>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</si>
  <si>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</si>
  <si>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</si>
  <si>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</si>
  <si>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</si>
  <si>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</si>
  <si>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</si>
  <si>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</si>
  <si>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</si>
  <si>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</si>
  <si>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</si>
  <si>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</si>
  <si>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</si>
  <si>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</si>
  <si>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</si>
  <si>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</si>
  <si>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</si>
  <si>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</si>
  <si>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</si>
  <si>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</si>
  <si>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</si>
  <si>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</si>
  <si>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</si>
  <si>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</si>
  <si>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</si>
  <si>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</si>
  <si>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</si>
  <si>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</si>
  <si>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</si>
  <si>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</si>
  <si>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</si>
  <si>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</si>
  <si>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</si>
  <si>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</si>
  <si>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</si>
  <si>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</si>
  <si>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</si>
  <si>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</si>
  <si>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</si>
  <si>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</si>
  <si>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</si>
  <si>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</si>
  <si>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</si>
  <si>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</si>
  <si>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</si>
  <si>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</si>
  <si>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</si>
  <si>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</si>
  <si>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</si>
  <si>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</si>
  <si>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</si>
  <si>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</si>
  <si>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</si>
  <si>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</si>
  <si>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</si>
  <si>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</si>
  <si>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</si>
  <si>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</si>
  <si>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</si>
  <si>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</si>
  <si>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</si>
  <si>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</si>
  <si>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</si>
  <si>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</si>
  <si>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</si>
  <si>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</si>
  <si>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</si>
  <si>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</si>
  <si>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</si>
  <si>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</si>
  <si>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</si>
  <si>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</si>
  <si>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</si>
  <si>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</si>
  <si>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</si>
  <si>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</si>
  <si>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</si>
  <si>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</si>
  <si>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</si>
  <si>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</si>
  <si>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</si>
  <si>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</si>
  <si>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</si>
  <si>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</si>
  <si>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</si>
  <si>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</si>
  <si>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</si>
  <si>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</si>
  <si>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</si>
  <si>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</si>
  <si>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</si>
  <si>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</si>
  <si>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</si>
  <si>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</si>
  <si>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</si>
  <si>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</si>
  <si>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</si>
  <si>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</si>
  <si>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</si>
  <si>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</si>
  <si>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</si>
  <si>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</si>
  <si>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</si>
  <si>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</si>
  <si>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</si>
  <si>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</si>
  <si>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</si>
  <si>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</si>
  <si>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</si>
  <si>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</si>
  <si>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</si>
  <si>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</si>
  <si>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</si>
  <si>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</si>
  <si>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</si>
  <si>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</si>
  <si>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</si>
  <si>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</si>
  <si>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</si>
  <si>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</si>
  <si>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</si>
  <si>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</si>
  <si>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</si>
  <si>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</si>
  <si>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</si>
  <si>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</si>
  <si>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</si>
  <si>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</si>
  <si>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</si>
  <si>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</si>
  <si>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</si>
  <si>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</si>
  <si>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</si>
  <si>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</si>
  <si>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</si>
  <si>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</si>
  <si>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</si>
  <si>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</si>
  <si>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</si>
  <si>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</si>
  <si>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</si>
  <si>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</si>
  <si>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</si>
  <si>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</si>
  <si>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</si>
  <si>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</si>
  <si>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</si>
  <si>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</si>
  <si>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</si>
  <si>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</si>
  <si>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</si>
  <si>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</si>
  <si>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</si>
  <si>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</si>
  <si>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</si>
  <si>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</si>
  <si>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</si>
  <si>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</si>
  <si>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</si>
  <si>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</si>
  <si>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</si>
  <si>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</si>
  <si>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</si>
  <si>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</si>
  <si>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</si>
  <si>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</si>
  <si>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</si>
  <si>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</si>
  <si>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</si>
  <si>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</si>
  <si>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</si>
  <si>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</si>
  <si>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</si>
  <si>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</si>
  <si>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</si>
  <si>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</si>
  <si>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</si>
  <si>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</si>
  <si>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</si>
  <si>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</si>
  <si>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</si>
  <si>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</si>
  <si>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</si>
  <si>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</si>
  <si>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</si>
  <si>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</si>
  <si>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</si>
  <si>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</si>
  <si>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</si>
  <si>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</si>
  <si>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</si>
  <si>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</si>
  <si>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</si>
  <si>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</si>
  <si>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</si>
  <si>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</si>
  <si>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</si>
  <si>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</si>
  <si>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</si>
  <si>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</si>
  <si>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</si>
  <si>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</si>
  <si>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</si>
  <si>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</si>
  <si>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</si>
  <si>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</si>
  <si>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</si>
  <si>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</si>
  <si>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</si>
  <si>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</si>
  <si>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</si>
  <si>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</si>
  <si>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</si>
  <si>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</si>
  <si>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</si>
  <si>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</si>
  <si>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</si>
  <si>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</si>
  <si>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</si>
  <si>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</si>
  <si>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</si>
  <si>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</si>
  <si>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</si>
  <si>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</si>
  <si>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</si>
  <si>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</si>
  <si>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</si>
  <si>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</si>
  <si>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</si>
  <si>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</si>
  <si>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</si>
  <si>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</si>
  <si>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</si>
  <si>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</si>
  <si>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</si>
  <si>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</si>
  <si>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</si>
  <si>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</si>
  <si>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</si>
  <si>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</si>
  <si>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</si>
  <si>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</si>
  <si>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</si>
  <si>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</si>
  <si>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</si>
  <si>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</si>
  <si>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</si>
  <si>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</si>
  <si>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</si>
  <si>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</si>
  <si>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</si>
  <si>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</si>
  <si>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</si>
  <si>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</si>
  <si>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</si>
  <si>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</si>
  <si>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</si>
  <si>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</si>
  <si>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</si>
  <si>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</si>
  <si>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</si>
  <si>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</si>
  <si>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</si>
  <si>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</si>
  <si>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</si>
  <si>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</si>
  <si>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</si>
  <si>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</si>
  <si>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</si>
  <si>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</si>
  <si>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</si>
  <si>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</si>
  <si>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</si>
  <si>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</si>
  <si>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</si>
  <si>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</si>
  <si>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</si>
  <si>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</si>
  <si>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</si>
  <si>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</si>
  <si>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</si>
  <si>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</si>
  <si>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</si>
  <si>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</si>
  <si>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</si>
  <si>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</si>
  <si>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</si>
  <si>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</si>
  <si>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</si>
  <si>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</si>
  <si>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</si>
  <si>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</si>
  <si>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</si>
  <si>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</si>
  <si>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</si>
  <si>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</si>
  <si>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</si>
  <si>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</si>
  <si>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</si>
  <si>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</si>
  <si>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</si>
  <si>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</si>
  <si>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</si>
  <si>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</si>
  <si>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</si>
  <si>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</si>
  <si>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</si>
  <si>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</si>
  <si>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</si>
  <si>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</si>
  <si>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</si>
  <si>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</si>
  <si>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</si>
  <si>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</si>
  <si>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</si>
  <si>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</si>
  <si>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</si>
  <si>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</si>
  <si>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</si>
  <si>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</si>
  <si>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</si>
  <si>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</si>
  <si>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</si>
  <si>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</si>
  <si>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</si>
  <si>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</si>
  <si>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</si>
  <si>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</si>
  <si>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</si>
  <si>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</si>
  <si>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</si>
  <si>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</si>
  <si>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</si>
  <si>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</si>
  <si>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</si>
  <si>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</si>
  <si>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</si>
  <si>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</si>
  <si>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</si>
  <si>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</si>
  <si>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</si>
  <si>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</si>
  <si>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</si>
  <si>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</si>
  <si>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</si>
  <si>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</si>
  <si>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</si>
  <si>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</si>
  <si>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</si>
  <si>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</si>
  <si>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</si>
  <si>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</si>
  <si>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</si>
  <si>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</si>
  <si>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</si>
  <si>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</si>
  <si>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</si>
  <si>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</si>
  <si>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</si>
  <si>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</si>
  <si>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</si>
  <si>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</si>
  <si>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</si>
  <si>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</si>
  <si>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</si>
  <si>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</si>
  <si>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</si>
  <si>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</si>
  <si>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</si>
  <si>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</si>
  <si>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</si>
  <si>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</si>
  <si>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</si>
  <si>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</si>
  <si>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</si>
  <si>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</si>
  <si>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</si>
  <si>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</si>
  <si>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</si>
  <si>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</si>
  <si>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</si>
  <si>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</si>
  <si>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</si>
  <si>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</si>
  <si>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</si>
  <si>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</si>
  <si>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</si>
  <si>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</si>
  <si>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</si>
  <si>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</si>
  <si>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</si>
  <si>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</si>
  <si>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</si>
  <si>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</si>
  <si>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</si>
  <si>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</si>
  <si>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</si>
  <si>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</si>
  <si>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</si>
  <si>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</si>
  <si>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</si>
  <si>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</si>
  <si>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</si>
  <si>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</si>
  <si>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</si>
  <si>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</si>
  <si>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</si>
  <si>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</si>
  <si>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</si>
  <si>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</si>
  <si>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</si>
  <si>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</si>
  <si>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</si>
  <si>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</si>
  <si>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</si>
  <si>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</si>
  <si>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</si>
  <si>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</si>
  <si>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</si>
  <si>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</si>
  <si>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</si>
  <si>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</si>
  <si>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</si>
  <si>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</si>
  <si>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</si>
  <si>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</si>
  <si>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</si>
  <si>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</si>
  <si>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</si>
  <si>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</si>
  <si>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</si>
  <si>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</si>
  <si>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</si>
  <si>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</si>
  <si>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</si>
  <si>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</si>
  <si>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</si>
  <si>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</si>
  <si>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</si>
  <si>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</si>
  <si>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</si>
  <si>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</si>
  <si>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</si>
  <si>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</si>
  <si>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</si>
  <si>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</si>
  <si>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</si>
  <si>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</si>
  <si>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</si>
  <si>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</si>
  <si>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</si>
  <si>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</si>
  <si>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</si>
  <si>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</si>
  <si>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</si>
  <si>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</si>
  <si>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</si>
  <si>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</si>
  <si>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</si>
  <si>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</si>
  <si>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</si>
  <si>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</si>
  <si>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</si>
  <si>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</si>
  <si>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</si>
  <si>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</si>
  <si>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</si>
  <si>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</si>
  <si>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</si>
  <si>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</si>
  <si>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</si>
  <si>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</si>
  <si>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</si>
  <si>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</si>
  <si>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</si>
  <si>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</si>
  <si>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</si>
  <si>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</si>
  <si>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</si>
  <si>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</si>
  <si>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</si>
  <si>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</si>
  <si>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</si>
  <si>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</si>
  <si>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</si>
  <si>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</si>
  <si>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</si>
  <si>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</si>
  <si>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</si>
  <si>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</si>
  <si>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</si>
  <si>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</si>
  <si>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</si>
  <si>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</si>
  <si>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</si>
  <si>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</si>
  <si>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</si>
  <si>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</si>
  <si>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</si>
  <si>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</si>
  <si>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</si>
  <si>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</si>
  <si>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</si>
  <si>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</si>
  <si>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</si>
  <si>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</si>
  <si>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</si>
  <si>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</si>
  <si>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</si>
  <si>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</si>
  <si>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</si>
  <si>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</si>
  <si>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</si>
  <si>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</si>
  <si>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</si>
  <si>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</si>
  <si>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</si>
  <si>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</si>
  <si>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</si>
  <si>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</si>
  <si>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</si>
  <si>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</si>
  <si>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</si>
  <si>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</si>
  <si>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</si>
  <si>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</si>
  <si>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</si>
  <si>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</si>
  <si>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</si>
  <si>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</si>
  <si>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</si>
  <si>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</si>
  <si>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</si>
  <si>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</si>
  <si>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</si>
  <si>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</si>
  <si>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</si>
  <si>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</si>
  <si>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</si>
  <si>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</si>
  <si>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</si>
  <si>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</si>
  <si>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</si>
  <si>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</si>
  <si>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</si>
  <si>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</si>
  <si>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</si>
  <si>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</si>
  <si>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</si>
  <si>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</si>
  <si>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</si>
  <si>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</si>
  <si>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</si>
  <si>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</si>
  <si>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</si>
  <si>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</si>
  <si>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</si>
  <si>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</si>
  <si>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</si>
  <si>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</si>
  <si>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</si>
  <si>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</si>
  <si>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</si>
  <si>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</si>
  <si>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</si>
  <si>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</si>
  <si>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</si>
  <si>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</si>
  <si>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</si>
  <si>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</si>
  <si>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</si>
  <si>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</si>
  <si>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</si>
  <si>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</si>
  <si>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</si>
  <si>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</si>
  <si>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</si>
  <si>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</si>
  <si>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</si>
  <si>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</si>
  <si>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</si>
  <si>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</si>
  <si>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</si>
  <si>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</si>
  <si>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</si>
  <si>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</si>
  <si>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</si>
  <si>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</si>
  <si>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</si>
  <si>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</si>
  <si>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</si>
  <si>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</si>
  <si>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</si>
  <si>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</si>
  <si>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</si>
  <si>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</si>
  <si>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</si>
  <si>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</si>
  <si>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</si>
  <si>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</si>
  <si>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</si>
  <si>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</si>
  <si>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</si>
  <si>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</si>
  <si>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</si>
  <si>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</si>
  <si>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</si>
  <si>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</si>
  <si>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</si>
  <si>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</si>
  <si>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</si>
  <si>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</si>
  <si>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</si>
  <si>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</si>
  <si>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</si>
  <si>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</si>
  <si>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</si>
  <si>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</si>
  <si>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</si>
  <si>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</si>
  <si>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</si>
  <si>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</si>
  <si>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</si>
  <si>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</si>
  <si>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</si>
  <si>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</si>
  <si>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</si>
  <si>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</si>
  <si>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</si>
  <si>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</si>
  <si>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</si>
  <si>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</si>
  <si>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</si>
  <si>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</si>
  <si>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</si>
  <si>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</si>
  <si>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</si>
  <si>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</si>
  <si>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</si>
  <si>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</si>
  <si>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</si>
  <si>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</si>
  <si>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</si>
  <si>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</si>
  <si>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</si>
  <si>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</si>
  <si>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</si>
  <si>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</si>
  <si>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</si>
  <si>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</si>
  <si>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</si>
  <si>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</si>
  <si>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</si>
  <si>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</si>
  <si>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</si>
  <si>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</si>
  <si>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</si>
  <si>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</si>
  <si>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</si>
  <si>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</si>
  <si>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</si>
  <si>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</si>
  <si>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</si>
  <si>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</si>
  <si>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</si>
  <si>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</si>
  <si>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</si>
  <si>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</si>
  <si>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</si>
  <si>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</si>
  <si>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</si>
  <si>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</si>
  <si>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</si>
  <si>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</si>
  <si>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</si>
  <si>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</si>
  <si>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</si>
  <si>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</si>
  <si>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</si>
  <si>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</si>
  <si>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</si>
  <si>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</si>
  <si>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</si>
  <si>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</si>
  <si>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</si>
  <si>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</si>
  <si>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</si>
  <si>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</si>
  <si>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</si>
  <si>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</si>
  <si>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</si>
  <si>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</si>
  <si>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</si>
  <si>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</si>
  <si>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</si>
  <si>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</si>
  <si>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</si>
  <si>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</si>
  <si>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</si>
  <si>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</si>
  <si>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</si>
  <si>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</si>
  <si>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</si>
  <si>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</si>
  <si>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</si>
  <si>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</si>
  <si>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</si>
  <si>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</si>
  <si>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</si>
  <si>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</si>
  <si>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</si>
  <si>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</si>
  <si>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</si>
  <si>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</si>
  <si>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</si>
  <si>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</si>
  <si>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</si>
  <si>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</si>
  <si>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</si>
  <si>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</si>
  <si>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</si>
  <si>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</si>
  <si>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</si>
  <si>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</si>
  <si>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</si>
  <si>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</si>
  <si>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</si>
  <si>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</si>
  <si>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</si>
  <si>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</si>
  <si>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</si>
  <si>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</si>
  <si>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</si>
  <si>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</si>
  <si>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</si>
  <si>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</si>
  <si>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</si>
  <si>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</si>
  <si>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</si>
  <si>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</si>
  <si>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</si>
  <si>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</si>
  <si>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</si>
  <si>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</si>
  <si>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</si>
  <si>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</si>
  <si>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</si>
  <si>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</si>
  <si>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</si>
  <si>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</si>
  <si>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</si>
  <si>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</si>
  <si>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</si>
  <si>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</si>
  <si>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</si>
  <si>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</si>
  <si>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</si>
  <si>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</si>
  <si>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</si>
  <si>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</si>
  <si>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</si>
  <si>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</si>
  <si>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</si>
  <si>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</si>
  <si>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</si>
  <si>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</si>
  <si>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</si>
  <si>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</si>
  <si>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</si>
  <si>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</si>
  <si>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</si>
  <si>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</si>
  <si>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</si>
  <si>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</si>
  <si>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</si>
  <si>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</si>
  <si>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</si>
  <si>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</si>
  <si>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</si>
  <si>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</si>
  <si>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</si>
  <si>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</si>
  <si>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</si>
  <si>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</si>
  <si>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</si>
  <si>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</si>
  <si>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</si>
  <si>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</si>
  <si>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</si>
  <si>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</si>
  <si>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</si>
  <si>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</si>
  <si>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</si>
  <si>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</si>
  <si>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</si>
  <si>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</si>
  <si>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</si>
  <si>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</si>
  <si>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</si>
  <si>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</si>
  <si>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</si>
  <si>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</si>
  <si>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</si>
  <si>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</si>
  <si>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</si>
  <si>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</si>
  <si>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</si>
  <si>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</si>
  <si>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</si>
  <si>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</si>
  <si>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</si>
  <si>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</si>
  <si>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</si>
  <si>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</si>
  <si>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</si>
  <si>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</si>
  <si>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</si>
  <si>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</si>
  <si>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</si>
  <si>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</si>
  <si>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</si>
  <si>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</si>
  <si>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</si>
  <si>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</si>
  <si>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</si>
  <si>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</si>
  <si>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</si>
  <si>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</si>
  <si>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</si>
  <si>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</si>
  <si>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</si>
  <si>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</si>
  <si>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</si>
  <si>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</si>
  <si>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</si>
  <si>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</si>
  <si>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</si>
  <si>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</si>
  <si>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</si>
  <si>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</si>
  <si>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</si>
  <si>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</si>
  <si>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</si>
  <si>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</si>
  <si>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</si>
  <si>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</si>
  <si>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</si>
  <si>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</si>
  <si>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</si>
  <si>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</si>
  <si>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</si>
  <si>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</si>
  <si>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</si>
  <si>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</si>
  <si>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</si>
  <si>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</si>
  <si>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</si>
  <si>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</si>
  <si>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</si>
  <si>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</si>
  <si>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</si>
  <si>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</si>
  <si>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</si>
  <si>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</si>
  <si>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</si>
  <si>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</si>
  <si>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</si>
  <si>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</si>
  <si>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</si>
  <si>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</si>
  <si>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</si>
  <si>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</si>
  <si>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</si>
  <si>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</si>
  <si>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</si>
  <si>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</si>
  <si>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</si>
  <si>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</si>
  <si>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</si>
  <si>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</si>
  <si>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</si>
  <si>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</si>
  <si>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</si>
  <si>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</si>
  <si>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</si>
  <si>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</si>
  <si>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</si>
  <si>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</si>
  <si>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</si>
  <si>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</si>
  <si>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</si>
  <si>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</si>
  <si>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</si>
  <si>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</si>
  <si>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</si>
  <si>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</si>
  <si>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</si>
  <si>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</si>
  <si>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</si>
  <si>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</si>
  <si>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</si>
  <si>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</si>
  <si>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</si>
  <si>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</si>
  <si>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</si>
  <si>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</si>
  <si>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</si>
  <si>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</si>
  <si>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</si>
  <si>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</si>
  <si>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</si>
  <si>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</si>
  <si>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</si>
  <si>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</si>
  <si>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</si>
  <si>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</si>
  <si>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</si>
  <si>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</si>
  <si>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</si>
  <si>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</si>
  <si>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</si>
  <si>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</si>
  <si>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</si>
  <si>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</si>
  <si>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</si>
  <si>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</si>
  <si>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</si>
  <si>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</si>
  <si>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</si>
  <si>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</si>
  <si>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</si>
  <si>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</si>
  <si>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</si>
  <si>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</si>
  <si>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</si>
  <si>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</si>
  <si>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</si>
  <si>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</si>
  <si>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</si>
  <si>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</si>
  <si>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</si>
  <si>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</si>
  <si>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</si>
  <si>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</si>
  <si>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</si>
  <si>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</si>
  <si>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</si>
  <si>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</si>
  <si>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</si>
  <si>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</si>
  <si>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</si>
  <si>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</si>
  <si>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</si>
  <si>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</si>
  <si>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</si>
  <si>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</si>
  <si>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</si>
  <si>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</si>
  <si>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</si>
  <si>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</si>
  <si>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</si>
  <si>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</si>
  <si>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</si>
  <si>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</si>
  <si>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</si>
  <si>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</si>
  <si>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</si>
  <si>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</si>
  <si>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</si>
  <si>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</si>
  <si>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</si>
  <si>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</si>
  <si>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</si>
  <si>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</si>
  <si>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</si>
  <si>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</si>
  <si>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</si>
  <si>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</si>
  <si>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</si>
  <si>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</si>
  <si>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</si>
  <si>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</si>
  <si>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</si>
  <si>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</si>
  <si>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</si>
  <si>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</si>
  <si>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</si>
  <si>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</si>
  <si>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</si>
  <si>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</si>
  <si>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</si>
  <si>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</si>
  <si>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</si>
  <si>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</si>
  <si>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</si>
  <si>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</si>
  <si>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</si>
  <si>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</si>
  <si>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</si>
  <si>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</si>
  <si>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</si>
  <si>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</si>
  <si>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</si>
  <si>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</si>
  <si>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</si>
  <si>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</si>
  <si>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</si>
  <si>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</si>
  <si>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</si>
  <si>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</si>
  <si>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</si>
  <si>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</si>
  <si>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</si>
  <si>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</si>
  <si>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</si>
  <si>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</si>
  <si>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</si>
  <si>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</si>
  <si>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</si>
  <si>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</si>
  <si>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</si>
  <si>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</si>
  <si>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</si>
  <si>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</si>
  <si>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</si>
  <si>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</si>
  <si>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</si>
  <si>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</si>
  <si>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</si>
  <si>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</si>
  <si>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</si>
  <si>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</si>
  <si>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</si>
  <si>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</si>
  <si>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</si>
  <si>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</si>
  <si>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</si>
  <si>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</si>
  <si>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</si>
  <si>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</si>
  <si>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</si>
  <si>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</si>
  <si>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</si>
  <si>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</si>
  <si>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</si>
  <si>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</si>
  <si>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</si>
  <si>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</si>
  <si>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</si>
  <si>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</si>
  <si>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</si>
  <si>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</si>
  <si>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</si>
  <si>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</si>
  <si>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</si>
  <si>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</si>
  <si>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</si>
  <si>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</si>
  <si>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</si>
  <si>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</si>
  <si>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</si>
  <si>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</si>
  <si>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</si>
  <si>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</si>
  <si>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</si>
  <si>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</si>
  <si>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</si>
  <si>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</si>
  <si>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</si>
  <si>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</si>
  <si>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</si>
  <si>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</si>
  <si>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</si>
  <si>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</si>
  <si>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</si>
  <si>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</si>
  <si>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</si>
  <si>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</si>
  <si>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</si>
  <si>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</si>
  <si>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</si>
  <si>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</si>
  <si>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</si>
  <si>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</si>
  <si>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</si>
  <si>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</si>
  <si>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</si>
  <si>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</si>
  <si>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</si>
  <si>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</si>
  <si>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</si>
  <si>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</si>
  <si>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</si>
  <si>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</si>
  <si>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</si>
  <si>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</si>
  <si>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</si>
  <si>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</si>
  <si>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</si>
  <si>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</si>
  <si>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</si>
  <si>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</si>
  <si>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</si>
  <si>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</si>
  <si>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</si>
  <si>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</si>
  <si>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</si>
  <si>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</si>
  <si>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</si>
  <si>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</si>
  <si>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</si>
  <si>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</si>
  <si>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</si>
  <si>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</si>
  <si>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</si>
  <si>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</si>
  <si>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</si>
  <si>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</si>
  <si>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</si>
  <si>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</si>
  <si>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</si>
  <si>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</si>
  <si>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</si>
  <si>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</si>
  <si>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</si>
  <si>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</si>
  <si>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</si>
  <si>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</si>
  <si>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</si>
  <si>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</si>
  <si>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</si>
  <si>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</si>
  <si>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</si>
  <si>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</si>
  <si>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</si>
  <si>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</si>
  <si>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</si>
  <si>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</si>
  <si>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</si>
  <si>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</si>
  <si>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</si>
  <si>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</si>
  <si>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</si>
  <si>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</si>
  <si>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</si>
  <si>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</si>
  <si>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</si>
  <si>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</si>
  <si>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</si>
  <si>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</si>
  <si>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</si>
  <si>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</si>
  <si>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</si>
  <si>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</si>
  <si>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</si>
  <si>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</si>
  <si>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</si>
  <si>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</si>
  <si>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</si>
  <si>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</si>
  <si>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</si>
  <si>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</si>
  <si>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</si>
  <si>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</si>
  <si>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</si>
  <si>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</si>
  <si>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</si>
  <si>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</si>
  <si>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</si>
  <si>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</si>
  <si>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</si>
  <si>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</si>
  <si>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</si>
  <si>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</si>
  <si>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</si>
  <si>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</si>
  <si>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</si>
  <si>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</si>
  <si>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</si>
  <si>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</si>
  <si>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</si>
  <si>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</si>
  <si>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</si>
  <si>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</si>
  <si>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</si>
  <si>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</si>
  <si>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</si>
  <si>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</si>
  <si>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</si>
  <si>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</si>
  <si>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</si>
  <si>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</si>
  <si>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</si>
  <si>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</si>
  <si>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</si>
  <si>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</si>
  <si>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</si>
  <si>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</si>
  <si>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</si>
  <si>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</si>
  <si>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</si>
  <si>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</si>
  <si>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</si>
  <si>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</si>
  <si>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</si>
  <si>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</si>
  <si>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</si>
  <si>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</si>
  <si>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</si>
  <si>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</si>
  <si>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</si>
  <si>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</si>
  <si>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</si>
  <si>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</si>
  <si>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</si>
  <si>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</si>
  <si>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</si>
  <si>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</si>
  <si>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</si>
  <si>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</si>
  <si>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</si>
  <si>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</si>
  <si>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</si>
  <si>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</si>
  <si>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</si>
  <si>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</si>
  <si>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</si>
  <si>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</si>
  <si>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</si>
  <si>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</si>
  <si>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</si>
  <si>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</si>
  <si>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</si>
  <si>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</si>
  <si>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</si>
  <si>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</si>
  <si>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</si>
  <si>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</si>
  <si>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</si>
  <si>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</si>
  <si>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</si>
  <si>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</si>
  <si>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</si>
  <si>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</si>
  <si>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</si>
  <si>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</si>
  <si>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</si>
  <si>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</si>
  <si>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</si>
  <si>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</si>
  <si>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</si>
  <si>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</si>
  <si>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</si>
  <si>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</si>
  <si>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</si>
  <si>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</si>
  <si>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</si>
  <si>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</si>
  <si>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</si>
  <si>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</si>
  <si>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</si>
  <si>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</si>
  <si>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</si>
  <si>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</si>
  <si>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</si>
  <si>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</si>
  <si>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</si>
  <si>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</si>
  <si>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</si>
  <si>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</si>
  <si>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</si>
  <si>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</si>
  <si>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</si>
  <si>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</si>
  <si>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</si>
  <si>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</si>
  <si>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</si>
  <si>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</si>
  <si>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</si>
  <si>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</si>
  <si>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</si>
  <si>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</si>
  <si>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</si>
  <si>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</si>
  <si>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</si>
  <si>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</si>
  <si>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</si>
  <si>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</si>
  <si>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</si>
  <si>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</si>
  <si>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</si>
  <si>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</si>
  <si>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</si>
  <si>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</si>
  <si>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</si>
  <si>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</si>
  <si>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</si>
  <si>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</si>
  <si>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</si>
  <si>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</si>
  <si>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</si>
  <si>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</si>
  <si>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</si>
  <si>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</si>
  <si>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</si>
  <si>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</si>
  <si>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</si>
  <si>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</si>
  <si>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</si>
  <si>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</si>
  <si>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</si>
  <si>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</si>
  <si>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</si>
  <si>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</si>
  <si>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</si>
  <si>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</si>
  <si>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</si>
  <si>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</si>
  <si>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</si>
  <si>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</si>
  <si>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</si>
  <si>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</si>
  <si>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</si>
  <si>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</si>
  <si>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</si>
  <si>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</si>
  <si>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</si>
  <si>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</si>
  <si>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</si>
  <si>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</si>
  <si>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</si>
  <si>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</si>
  <si>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</si>
  <si>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</si>
  <si>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</si>
  <si>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</si>
  <si>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</si>
  <si>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</si>
  <si>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</si>
  <si>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</si>
  <si>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</si>
  <si>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</si>
  <si>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</si>
  <si>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</si>
  <si>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</si>
  <si>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</si>
  <si>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</si>
  <si>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</si>
  <si>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</si>
  <si>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</si>
  <si>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</si>
  <si>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</si>
  <si>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</si>
  <si>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</si>
  <si>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</si>
  <si>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</si>
  <si>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</si>
  <si>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</si>
  <si>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</si>
  <si>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</si>
  <si>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</si>
  <si>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</si>
  <si>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</si>
  <si>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</si>
  <si>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</si>
  <si>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</si>
  <si>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</si>
  <si>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</si>
  <si>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</si>
  <si>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</si>
  <si>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</si>
  <si>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</si>
  <si>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</si>
  <si>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</si>
  <si>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</si>
  <si>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</si>
  <si>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</si>
  <si>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</si>
  <si>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</si>
  <si>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</si>
  <si>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</si>
  <si>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</si>
  <si>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</si>
  <si>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</si>
  <si>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</si>
  <si>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</si>
  <si>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</si>
  <si>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</si>
  <si>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</si>
  <si>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</si>
  <si>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</si>
  <si>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</si>
  <si>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</si>
  <si>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</si>
  <si>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</si>
  <si>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</si>
  <si>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</si>
  <si>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</si>
  <si>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</si>
  <si>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</si>
  <si>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</si>
  <si>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</si>
  <si>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</si>
  <si>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</si>
  <si>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</si>
  <si>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</si>
  <si>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</si>
  <si>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</si>
  <si>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</si>
  <si>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</si>
  <si>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</si>
  <si>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</si>
  <si>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</si>
  <si>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</si>
  <si>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</si>
  <si>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</si>
  <si>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</si>
  <si>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</si>
  <si>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</si>
  <si>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</si>
  <si>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</si>
  <si>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</si>
  <si>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</si>
  <si>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</si>
  <si>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</si>
  <si>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</si>
  <si>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</si>
  <si>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</si>
  <si>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</si>
  <si>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</si>
  <si>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</si>
  <si>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</si>
  <si>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</si>
  <si>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</si>
  <si>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</si>
  <si>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</si>
  <si>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</si>
  <si>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</si>
  <si>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</si>
  <si>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</si>
  <si>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</si>
  <si>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</si>
  <si>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</si>
  <si>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</si>
  <si>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</si>
  <si>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</si>
  <si>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</si>
  <si>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</si>
  <si>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</si>
  <si>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</si>
  <si>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</si>
  <si>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</si>
  <si>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</si>
  <si>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</si>
  <si>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</si>
  <si>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</si>
  <si>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</si>
  <si>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</si>
  <si>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</si>
  <si>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</si>
  <si>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</si>
  <si>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</si>
  <si>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</si>
  <si>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</si>
  <si>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</si>
  <si>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</si>
  <si>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</si>
  <si>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</si>
  <si>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</si>
  <si>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</si>
  <si>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</si>
  <si>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</si>
  <si>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</si>
  <si>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</si>
  <si>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</si>
  <si>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</si>
  <si>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</si>
  <si>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</si>
  <si>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</si>
  <si>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</si>
  <si>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</si>
  <si>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</si>
  <si>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</si>
  <si>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</si>
  <si>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</si>
  <si>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</si>
  <si>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</si>
  <si>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</si>
  <si>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</si>
  <si>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</si>
  <si>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</si>
  <si>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</si>
  <si>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</si>
  <si>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</si>
  <si>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</si>
  <si>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</si>
  <si>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</si>
  <si>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</si>
  <si>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</si>
  <si>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</si>
  <si>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</si>
  <si>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</si>
  <si>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</si>
  <si>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</si>
  <si>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</si>
  <si>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</si>
  <si>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</si>
  <si>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</si>
  <si>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</si>
  <si>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</si>
  <si>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</si>
  <si>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</si>
  <si>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</si>
  <si>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</si>
  <si>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</si>
  <si>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</si>
  <si>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</si>
  <si>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</si>
  <si>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</si>
  <si>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</si>
  <si>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</si>
  <si>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</si>
  <si>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</si>
  <si>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</si>
  <si>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</si>
  <si>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</si>
  <si>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</si>
  <si>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</si>
  <si>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</si>
  <si>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</si>
  <si>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</si>
  <si>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</si>
  <si>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</si>
  <si>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</si>
  <si>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</si>
  <si>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</si>
  <si>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</si>
  <si>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</si>
  <si>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</si>
  <si>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</si>
  <si>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</si>
  <si>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</si>
  <si>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</si>
  <si>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</si>
  <si>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</si>
  <si>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</si>
  <si>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</si>
  <si>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</si>
  <si>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</si>
  <si>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</si>
  <si>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</si>
  <si>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</si>
  <si>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</si>
  <si>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</si>
  <si>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</si>
  <si>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</si>
  <si>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</si>
  <si>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</si>
  <si>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</si>
  <si>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</si>
  <si>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</si>
  <si>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</si>
  <si>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</si>
  <si>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</si>
  <si>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</si>
  <si>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</si>
  <si>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</si>
  <si>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</si>
  <si>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</si>
  <si>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</si>
  <si>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</si>
  <si>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</si>
  <si>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</si>
  <si>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</si>
  <si>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</si>
  <si>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</si>
  <si>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</si>
  <si>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</si>
  <si>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</si>
  <si>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</si>
  <si>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</si>
  <si>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</si>
  <si>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</si>
  <si>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</si>
  <si>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</si>
  <si>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</si>
  <si>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</si>
  <si>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</si>
  <si>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</si>
  <si>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</si>
  <si>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</si>
  <si>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</si>
  <si>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</si>
  <si>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</si>
  <si>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</si>
  <si>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</si>
  <si>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</si>
  <si>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</si>
  <si>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</si>
  <si>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</si>
  <si>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</si>
  <si>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</si>
  <si>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</si>
  <si>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</si>
  <si>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</si>
  <si>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</si>
  <si>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</si>
  <si>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</si>
  <si>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</si>
  <si>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</si>
  <si>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</si>
  <si>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</si>
  <si>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</si>
  <si>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</si>
  <si>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</si>
  <si>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</si>
  <si>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</si>
  <si>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</si>
  <si>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</si>
  <si>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</si>
  <si>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</si>
  <si>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</si>
  <si>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</si>
  <si>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</si>
  <si>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</si>
  <si>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</si>
  <si>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</si>
  <si>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</si>
  <si>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</si>
  <si>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</si>
  <si>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</si>
  <si>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</si>
  <si>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</si>
  <si>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</si>
  <si>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</si>
  <si>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</si>
  <si>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</si>
  <si>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</si>
  <si>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</si>
  <si>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</si>
  <si>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</si>
  <si>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</si>
  <si>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</si>
  <si>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</si>
  <si>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</si>
  <si>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</si>
  <si>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</si>
  <si>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</si>
  <si>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</si>
  <si>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</si>
  <si>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</si>
  <si>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</si>
  <si>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</si>
  <si>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</si>
  <si>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</si>
  <si>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</si>
  <si>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</si>
  <si>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</si>
  <si>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</si>
  <si>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</si>
  <si>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</si>
  <si>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</si>
  <si>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</si>
  <si>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</si>
  <si>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</si>
  <si>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</si>
  <si>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</si>
  <si>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</si>
  <si>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</si>
  <si>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</si>
  <si>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</si>
  <si>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</si>
  <si>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</si>
  <si>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</si>
  <si>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</si>
  <si>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</si>
  <si>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</si>
  <si>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</si>
  <si>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</si>
  <si>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</si>
  <si>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</si>
  <si>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</si>
  <si>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</si>
  <si>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</si>
  <si>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</si>
  <si>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</si>
  <si>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</si>
  <si>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</si>
  <si>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</si>
  <si>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</si>
  <si>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</si>
  <si>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</si>
  <si>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</si>
  <si>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</si>
  <si>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</si>
  <si>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</si>
  <si>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</si>
  <si>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</si>
  <si>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</si>
  <si>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</si>
  <si>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</si>
  <si>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</si>
  <si>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</si>
  <si>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</si>
  <si>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</si>
  <si>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</si>
  <si>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</si>
  <si>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</si>
  <si>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</si>
  <si>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</si>
  <si>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</si>
  <si>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</si>
  <si>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</si>
  <si>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</si>
  <si>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</si>
  <si>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</si>
  <si>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</si>
  <si>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</si>
  <si>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</si>
  <si>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</si>
  <si>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</si>
  <si>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</si>
  <si>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</si>
  <si>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</si>
  <si>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</si>
  <si>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</si>
  <si>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</si>
  <si>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</si>
  <si>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</si>
  <si>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</si>
  <si>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</si>
  <si>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</si>
  <si>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</si>
  <si>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</si>
  <si>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</si>
  <si>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</si>
  <si>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</si>
  <si>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</si>
  <si>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</si>
  <si>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</si>
  <si>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</si>
  <si>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</si>
  <si>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</si>
  <si>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</si>
  <si>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</si>
  <si>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</si>
  <si>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</si>
  <si>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</si>
  <si>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</si>
  <si>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</si>
  <si>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</si>
  <si>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</si>
  <si>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</si>
  <si>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</si>
  <si>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</si>
  <si>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</si>
  <si>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</si>
  <si>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</si>
  <si>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</si>
  <si>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</si>
  <si>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</si>
  <si>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</si>
  <si>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</si>
  <si>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</si>
  <si>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</si>
  <si>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</si>
  <si>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</si>
  <si>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</si>
  <si>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</si>
  <si>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</si>
  <si>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</si>
  <si>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</si>
  <si>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</si>
  <si>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</si>
  <si>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</si>
  <si>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</si>
  <si>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</si>
  <si>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</si>
  <si>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</si>
  <si>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</si>
  <si>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</si>
  <si>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</si>
  <si>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</si>
  <si>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</si>
  <si>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</si>
  <si>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</si>
  <si>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</si>
  <si>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</si>
  <si>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</si>
  <si>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</si>
  <si>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</si>
  <si>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</si>
  <si>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</si>
  <si>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</si>
  <si>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</si>
  <si>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</si>
  <si>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</si>
  <si>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</si>
  <si>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</si>
  <si>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</si>
  <si>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</si>
  <si>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</si>
  <si>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</si>
  <si>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</si>
  <si>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</si>
  <si>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</si>
  <si>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</si>
  <si>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</si>
  <si>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</si>
  <si>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</si>
  <si>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</si>
  <si>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</si>
  <si>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</si>
  <si>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</si>
  <si>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</si>
  <si>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</si>
  <si>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</si>
  <si>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</si>
  <si>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</si>
  <si>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</si>
  <si>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</si>
  <si>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</si>
  <si>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</si>
  <si>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</si>
  <si>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</si>
  <si>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</si>
  <si>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</si>
  <si>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</si>
  <si>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</si>
  <si>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</si>
  <si>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</si>
  <si>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</si>
  <si>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</si>
  <si>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</si>
  <si>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</si>
  <si>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</si>
  <si>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</si>
  <si>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</si>
  <si>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</si>
  <si>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</si>
  <si>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</si>
  <si>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</si>
  <si>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</si>
  <si>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</si>
  <si>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</si>
  <si>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</si>
  <si>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</si>
  <si>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</si>
  <si>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</si>
  <si>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</si>
  <si>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</si>
  <si>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</si>
  <si>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</si>
  <si>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</si>
  <si>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</si>
  <si>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</si>
  <si>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</si>
  <si>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</si>
  <si>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</si>
  <si>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</si>
  <si>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</si>
  <si>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</si>
  <si>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</si>
  <si>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</si>
  <si>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</si>
  <si>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</si>
  <si>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</si>
  <si>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</si>
  <si>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</si>
  <si>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</si>
  <si>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</si>
  <si>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</si>
  <si>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</si>
  <si>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</si>
  <si>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</si>
  <si>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</si>
  <si>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</si>
  <si>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</si>
  <si>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</si>
  <si>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</si>
  <si>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</si>
  <si>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</si>
  <si>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</si>
  <si>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</si>
  <si>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</si>
  <si>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</si>
  <si>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</si>
  <si>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</si>
  <si>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</si>
  <si>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</si>
  <si>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</si>
  <si>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</si>
  <si>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</si>
  <si>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</si>
  <si>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</si>
  <si>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</si>
  <si>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</si>
  <si>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</si>
  <si>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</si>
  <si>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</si>
  <si>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</si>
  <si>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</si>
  <si>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</si>
  <si>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</si>
  <si>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</si>
  <si>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</si>
  <si>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</si>
  <si>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</si>
  <si>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</si>
  <si>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</si>
  <si>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</si>
  <si>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</si>
  <si>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</si>
  <si>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</si>
  <si>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</si>
  <si>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</si>
  <si>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</si>
  <si>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</si>
  <si>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</si>
  <si>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</si>
  <si>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</si>
  <si>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</si>
  <si>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</si>
  <si>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</si>
  <si>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</si>
  <si>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</si>
  <si>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</si>
  <si>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</si>
  <si>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</si>
  <si>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</si>
  <si>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</si>
  <si>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</si>
  <si>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</si>
  <si>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</si>
  <si>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</si>
  <si>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</si>
  <si>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</si>
  <si>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</si>
  <si>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</si>
  <si>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</si>
  <si>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</si>
  <si>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</si>
  <si>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</si>
  <si>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</si>
  <si>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</si>
  <si>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</si>
  <si>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</si>
  <si>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</si>
  <si>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</si>
  <si>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</si>
  <si>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</si>
  <si>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</si>
  <si>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</si>
  <si>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</si>
  <si>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</si>
  <si>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</si>
  <si>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</si>
  <si>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</si>
  <si>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</si>
  <si>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</si>
  <si>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</si>
  <si>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</si>
  <si>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</si>
  <si>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</si>
  <si>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</si>
  <si>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</si>
  <si>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</si>
  <si>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</si>
  <si>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</si>
  <si>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</si>
  <si>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</si>
  <si>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</si>
  <si>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</si>
  <si>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</si>
  <si>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</si>
  <si>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</si>
  <si>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</si>
  <si>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 Funded</t>
  </si>
  <si>
    <t>Average Donation</t>
  </si>
  <si>
    <t>Subcategory</t>
  </si>
  <si>
    <t>Parent Category</t>
  </si>
  <si>
    <t>Count of outcome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</si>
  <si>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</si>
  <si>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</si>
  <si>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</si>
  <si>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</si>
  <si>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</si>
  <si>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</si>
  <si>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</si>
  <si>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</si>
  <si>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</si>
  <si>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</si>
  <si>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</si>
  <si>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</si>
  <si>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</si>
  <si>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</si>
  <si>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</si>
  <si>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</si>
  <si>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</si>
  <si>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</si>
  <si>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</si>
  <si>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</si>
  <si>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</si>
  <si>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</si>
  <si>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</si>
  <si>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</si>
  <si>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</si>
  <si>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</si>
  <si>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</si>
  <si>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</si>
  <si>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</si>
  <si>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</si>
  <si>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Percentage Canceled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</si>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</sst>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[Kickstarter_challenge_smaller file.xlsx]Theater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2-4087-9DB9-F42D7B5C42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2-4087-9DB9-F42D7B5C42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2-4087-9DB9-F42D7B5C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7759"/>
        <c:axId val="181545935"/>
      </c:lineChart>
      <c:catAx>
        <c:axId val="1758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45935"/>
        <c:crosses val="autoZero"/>
        <c:auto val="1"/>
        <c:lblAlgn val="ctr"/>
        <c:lblOffset val="100"/>
        <c:noMultiLvlLbl val="0"/>
      </c:catAx>
      <c:valAx>
        <c:axId val="181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0.33812949640287771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3-4280-92DB-07D3B2423F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0.51798561151079137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3-4280-92DB-07D3B2423F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0.14388489208633093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63-4280-92DB-07D3B2423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04543"/>
        <c:axId val="327730399"/>
      </c:lineChart>
      <c:catAx>
        <c:axId val="17910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30399"/>
        <c:crosses val="autoZero"/>
        <c:auto val="1"/>
        <c:lblAlgn val="ctr"/>
        <c:lblOffset val="100"/>
        <c:noMultiLvlLbl val="0"/>
      </c:catAx>
      <c:valAx>
        <c:axId val="3277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5</xdr:row>
      <xdr:rowOff>22860</xdr:rowOff>
    </xdr:from>
    <xdr:to>
      <xdr:col>13</xdr:col>
      <xdr:colOff>373380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C506F-A99D-46DA-BC9B-A2245C35A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13</xdr:row>
      <xdr:rowOff>175260</xdr:rowOff>
    </xdr:from>
    <xdr:to>
      <xdr:col>8</xdr:col>
      <xdr:colOff>419100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6A0E6-9712-4868-9C35-F126DEFB2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ana Davis" refreshedDate="44888.796831250002" createdVersion="6" refreshedVersion="6" minRefreshableVersion="3" recordCount="4114" xr:uid="{A8A89501-2692-4CAB-9ED8-68E7E1245AC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7AA41-4DA7-40DB-BF1C-0AE73EF260C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C7" sqref="C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" t="s">
        <v>8310</v>
      </c>
      <c r="R1" s="1" t="s">
        <v>8309</v>
      </c>
      <c r="S1" s="1" t="s">
        <v>8316</v>
      </c>
      <c r="T1" s="1" t="s">
        <v>8317</v>
      </c>
      <c r="U1" s="1" t="s">
        <v>8306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ROUND(E2/D2*100,)</f>
        <v>137</v>
      </c>
      <c r="P2" s="8">
        <f>E2/L2</f>
        <v>63.917582417582416</v>
      </c>
      <c r="Q2" t="str">
        <f>LEFT(N2,SEARCH("/",N2)-1)</f>
        <v>film &amp; video</v>
      </c>
      <c r="R2" t="str">
        <f>RIGHT(N2, LEN(N2)-SEARCH("/", N2))</f>
        <v>television</v>
      </c>
      <c r="S2" s="11">
        <f>(((J2/60)/60)/24)+DATE(1970,1,1)</f>
        <v>42177.007071759261</v>
      </c>
      <c r="T2" s="11">
        <f>(((I2/60/60)/24)+DATE(1970,1,1))</f>
        <v>42208.125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ROUND(E3/D3*100,)</f>
        <v>143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 LEN(N3)-SEARCH("/", N3))</f>
        <v>television</v>
      </c>
      <c r="S3" s="11">
        <f t="shared" ref="S3:S66" si="4">(((J3/60)/60)/24)+DATE(1970,1,1)</f>
        <v>42766.600497685184</v>
      </c>
      <c r="T3" s="11">
        <f t="shared" ref="T3:T66" si="5">(((I3/60/60)/24)+DATE(1970,1,1))</f>
        <v>42796.600497685184</v>
      </c>
      <c r="U3">
        <f t="shared" ref="U3:U66" si="6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2015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7">ROUND(E67/D67*100,)</f>
        <v>108</v>
      </c>
      <c r="P67" s="8">
        <f t="shared" ref="P67:P130" si="8">E67/L67</f>
        <v>132.05263157894737</v>
      </c>
      <c r="Q67" t="str">
        <f t="shared" ref="Q67:Q130" si="9">LEFT(N67,SEARCH("/",N67)-1)</f>
        <v>film &amp; video</v>
      </c>
      <c r="R67" t="str">
        <f t="shared" ref="R67:R130" si="10">RIGHT(N67, LEN(N67)-SEARCH("/", N67))</f>
        <v>shorts</v>
      </c>
      <c r="S67" s="11">
        <f t="shared" ref="S67:S130" si="11">(((J67/60)/60)/24)+DATE(1970,1,1)</f>
        <v>41835.821226851855</v>
      </c>
      <c r="T67" s="11">
        <f t="shared" ref="T67:T130" si="12">(((I67/60/60)/24)+DATE(1970,1,1))</f>
        <v>41862.249305555553</v>
      </c>
      <c r="U67">
        <f t="shared" ref="U67:U130" si="13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7"/>
        <v>119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7"/>
        <v>116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7"/>
        <v>127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7"/>
        <v>111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7"/>
        <v>127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7"/>
        <v>124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7"/>
        <v>108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7"/>
        <v>100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7"/>
        <v>113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7"/>
        <v>115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7"/>
        <v>153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7"/>
        <v>393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7"/>
        <v>2702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7"/>
        <v>127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7"/>
        <v>107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7"/>
        <v>198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7"/>
        <v>100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7"/>
        <v>103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7"/>
        <v>100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7"/>
        <v>126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7"/>
        <v>106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7"/>
        <v>105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7"/>
        <v>103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7"/>
        <v>115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7"/>
        <v>100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7"/>
        <v>120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7"/>
        <v>105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7"/>
        <v>111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7"/>
        <v>104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7"/>
        <v>131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7"/>
        <v>115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7"/>
        <v>106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7"/>
        <v>106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7"/>
        <v>106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7"/>
        <v>100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7"/>
        <v>100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7"/>
        <v>128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7"/>
        <v>105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7"/>
        <v>120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7"/>
        <v>107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7"/>
        <v>101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7"/>
        <v>102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7"/>
        <v>247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7"/>
        <v>220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7"/>
        <v>131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7"/>
        <v>155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7"/>
        <v>104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7"/>
        <v>141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7"/>
        <v>103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7"/>
        <v>140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7"/>
        <v>114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7"/>
        <v>100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7"/>
        <v>113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7"/>
        <v>105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7"/>
        <v>0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7"/>
        <v>0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7"/>
        <v>0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7"/>
        <v>14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7"/>
        <v>6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7"/>
        <v>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7"/>
        <v>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4">ROUND(E131/D131*100,)</f>
        <v>0</v>
      </c>
      <c r="P131" s="8" t="e">
        <f t="shared" ref="P131:P194" si="15">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 LEN(N131)-SEARCH("/", N131))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(((I131/60/60)/24)+DATE(1970,1,1))</f>
        <v>41942.937303240738</v>
      </c>
      <c r="U131">
        <f t="shared" ref="U131:U194" si="20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4"/>
        <v>10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4"/>
        <v>13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4"/>
        <v>3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4"/>
        <v>11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4"/>
        <v>0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4"/>
        <v>28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4"/>
        <v>8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4"/>
        <v>1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4"/>
        <v>0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4"/>
        <v>1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4"/>
        <v>23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4"/>
        <v>0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4"/>
        <v>0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4"/>
        <v>1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4"/>
        <v>3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4"/>
        <v>0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4"/>
        <v>5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4"/>
        <v>0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4"/>
        <v>0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4"/>
        <v>0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4"/>
        <v>16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4"/>
        <v>1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4"/>
        <v>0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4"/>
        <v>4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4"/>
        <v>22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4"/>
        <v>3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4"/>
        <v>0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4"/>
        <v>6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4"/>
        <v>40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4"/>
        <v>33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4"/>
        <v>21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4"/>
        <v>36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4"/>
        <v>3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4"/>
        <v>6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4"/>
        <v>0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4"/>
        <v>0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4"/>
        <v>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4"/>
        <v>0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21">ROUND(E195/D195*100,)</f>
        <v>0</v>
      </c>
      <c r="P195" s="8" t="e">
        <f t="shared" ref="P195:P258" si="22">E195/L195</f>
        <v>#DIV/0!</v>
      </c>
      <c r="Q195" t="str">
        <f t="shared" ref="Q195:Q258" si="23">LEFT(N195,SEARCH("/",N195)-1)</f>
        <v>film &amp; video</v>
      </c>
      <c r="R195" t="str">
        <f t="shared" ref="R195:R258" si="24">RIGHT(N195, LEN(N195)-SEARCH("/", N195))</f>
        <v>drama</v>
      </c>
      <c r="S195" s="11">
        <f t="shared" ref="S195:S258" si="25">(((J195/60)/60)/24)+DATE(1970,1,1)</f>
        <v>41911.934791666667</v>
      </c>
      <c r="T195" s="11">
        <f t="shared" ref="T195:T258" si="26">(((I195/60/60)/24)+DATE(1970,1,1))</f>
        <v>41971.976458333331</v>
      </c>
      <c r="U195">
        <f t="shared" ref="U195:U258" si="27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21"/>
        <v>0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21"/>
        <v>0</v>
      </c>
      <c r="P197" s="8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21"/>
        <v>42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21"/>
        <v>10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21"/>
        <v>1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1"/>
        <v>0</v>
      </c>
      <c r="P201" s="8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1"/>
        <v>26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1"/>
        <v>58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1"/>
        <v>0</v>
      </c>
      <c r="P204" s="8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1"/>
        <v>30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1"/>
        <v>51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1"/>
        <v>16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1"/>
        <v>0</v>
      </c>
      <c r="P208" s="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1"/>
        <v>15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1"/>
        <v>0</v>
      </c>
      <c r="P210" s="8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1"/>
        <v>0</v>
      </c>
      <c r="P211" s="8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1"/>
        <v>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1"/>
        <v>45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1"/>
        <v>0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1"/>
        <v>0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1"/>
        <v>0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1"/>
        <v>0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1"/>
        <v>56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1"/>
        <v>12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1"/>
        <v>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1"/>
        <v>18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1"/>
        <v>1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1"/>
        <v>0</v>
      </c>
      <c r="P223" s="8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1"/>
        <v>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1"/>
        <v>0</v>
      </c>
      <c r="P225" s="8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1"/>
        <v>0</v>
      </c>
      <c r="P226" s="8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1"/>
        <v>0</v>
      </c>
      <c r="P227" s="8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1"/>
        <v>1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1"/>
        <v>0</v>
      </c>
      <c r="P229" s="8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1"/>
        <v>0</v>
      </c>
      <c r="P230" s="8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1"/>
        <v>0</v>
      </c>
      <c r="P231" s="8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1"/>
        <v>0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1"/>
        <v>0</v>
      </c>
      <c r="P233" s="8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1"/>
        <v>3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1"/>
        <v>0</v>
      </c>
      <c r="P235" s="8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1"/>
        <v>40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1"/>
        <v>0</v>
      </c>
      <c r="P237" s="8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1"/>
        <v>0</v>
      </c>
      <c r="P238" s="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1"/>
        <v>0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1"/>
        <v>0</v>
      </c>
      <c r="P240" s="8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1"/>
        <v>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1"/>
        <v>108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1"/>
        <v>113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1"/>
        <v>113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1"/>
        <v>103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1"/>
        <v>114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1"/>
        <v>104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1"/>
        <v>305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1"/>
        <v>134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1"/>
        <v>101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1"/>
        <v>113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1"/>
        <v>106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1"/>
        <v>126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1"/>
        <v>185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1"/>
        <v>101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1"/>
        <v>117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1"/>
        <v>107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1"/>
        <v>139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8">ROUND(E259/D259*100,)</f>
        <v>107</v>
      </c>
      <c r="P259" s="8">
        <f t="shared" ref="P259:P322" si="29">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 LEN(N259)-SEARCH("/", N259))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(((I259/60/60)/24)+DATE(1970,1,1))</f>
        <v>42509.626875000002</v>
      </c>
      <c r="U259">
        <f t="shared" ref="U259:U322" si="3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8"/>
        <v>191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8"/>
        <v>132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8"/>
        <v>106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8"/>
        <v>107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8"/>
        <v>240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8"/>
        <v>118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8"/>
        <v>118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8"/>
        <v>111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8"/>
        <v>146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8"/>
        <v>132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8"/>
        <v>111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8"/>
        <v>147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8"/>
        <v>153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8"/>
        <v>105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8"/>
        <v>177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8"/>
        <v>108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8"/>
        <v>156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8"/>
        <v>108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8"/>
        <v>148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8"/>
        <v>110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8"/>
        <v>150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8"/>
        <v>157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8"/>
        <v>156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8"/>
        <v>121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8"/>
        <v>101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8"/>
        <v>114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8"/>
        <v>105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8"/>
        <v>229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8"/>
        <v>109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8"/>
        <v>176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8"/>
        <v>103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8"/>
        <v>105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8"/>
        <v>107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8"/>
        <v>120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8"/>
        <v>102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8"/>
        <v>101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8"/>
        <v>100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8"/>
        <v>133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8"/>
        <v>119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8"/>
        <v>101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8"/>
        <v>109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8"/>
        <v>179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8"/>
        <v>102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8"/>
        <v>119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8"/>
        <v>100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8"/>
        <v>137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8"/>
        <v>232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8"/>
        <v>130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8"/>
        <v>293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8"/>
        <v>111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8"/>
        <v>106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8"/>
        <v>119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8"/>
        <v>104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8"/>
        <v>104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2012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8"/>
        <v>112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8"/>
        <v>105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8"/>
        <v>385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8"/>
        <v>101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8"/>
        <v>114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8"/>
        <v>101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8"/>
        <v>283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8"/>
        <v>113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8"/>
        <v>107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5">ROUND(E323/D323*100,)</f>
        <v>103</v>
      </c>
      <c r="P323" s="8">
        <f t="shared" ref="P323:P386" si="36">E323/L323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 LEN(N323)-SEARCH("/", N323))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(((I323/60/60)/24)+DATE(1970,1,1))</f>
        <v>42682.488263888896</v>
      </c>
      <c r="U323">
        <f t="shared" ref="U323:U386" si="41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5"/>
        <v>108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5"/>
        <v>123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5"/>
        <v>102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5"/>
        <v>104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5"/>
        <v>113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5"/>
        <v>136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5"/>
        <v>104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5"/>
        <v>106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5"/>
        <v>102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5"/>
        <v>107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5"/>
        <v>113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5"/>
        <v>125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5"/>
        <v>101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5"/>
        <v>103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5"/>
        <v>117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5"/>
        <v>101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5"/>
        <v>110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5"/>
        <v>108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5"/>
        <v>125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5"/>
        <v>107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5"/>
        <v>100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5"/>
        <v>102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5"/>
        <v>102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5"/>
        <v>123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5"/>
        <v>170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5"/>
        <v>112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5"/>
        <v>103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5"/>
        <v>107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5"/>
        <v>115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5"/>
        <v>127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5"/>
        <v>117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5"/>
        <v>109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5"/>
        <v>104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5"/>
        <v>116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5"/>
        <v>103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5"/>
        <v>174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5"/>
        <v>103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5"/>
        <v>105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5"/>
        <v>101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5"/>
        <v>111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5"/>
        <v>124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5"/>
        <v>101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5"/>
        <v>110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5"/>
        <v>104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5"/>
        <v>101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5"/>
        <v>103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5"/>
        <v>104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5"/>
        <v>110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5"/>
        <v>122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5"/>
        <v>114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5"/>
        <v>125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5"/>
        <v>107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5"/>
        <v>131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5"/>
        <v>120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5"/>
        <v>106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5"/>
        <v>114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5"/>
        <v>112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5"/>
        <v>116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5"/>
        <v>142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5"/>
        <v>105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5"/>
        <v>256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5"/>
        <v>207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5"/>
        <v>112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42">ROUND(E387/D387*100,)</f>
        <v>106</v>
      </c>
      <c r="P387" s="8">
        <f t="shared" ref="P387:P450" si="43">E387/L387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 LEN(N387)-SEARCH("/", N387))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(((I387/60/60)/24)+DATE(1970,1,1))</f>
        <v>41964.626168981486</v>
      </c>
      <c r="U387">
        <f t="shared" ref="U387:U450" si="48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42"/>
        <v>100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42"/>
        <v>214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42"/>
        <v>126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42"/>
        <v>182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42"/>
        <v>100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42"/>
        <v>101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42"/>
        <v>101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42"/>
        <v>110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42"/>
        <v>112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42"/>
        <v>108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42"/>
        <v>107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42"/>
        <v>104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42"/>
        <v>125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42"/>
        <v>107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42"/>
        <v>112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42"/>
        <v>104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42"/>
        <v>142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42"/>
        <v>105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42"/>
        <v>103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42"/>
        <v>108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42"/>
        <v>108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42"/>
        <v>102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42"/>
        <v>101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42"/>
        <v>137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42"/>
        <v>128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42"/>
        <v>101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42"/>
        <v>127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42"/>
        <v>105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42"/>
        <v>103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42"/>
        <v>102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42"/>
        <v>120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42"/>
        <v>100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42"/>
        <v>101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42"/>
        <v>100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42"/>
        <v>0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42"/>
        <v>2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42"/>
        <v>1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42"/>
        <v>1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42"/>
        <v>7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42"/>
        <v>0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42"/>
        <v>1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42"/>
        <v>0</v>
      </c>
      <c r="P429" s="8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42"/>
        <v>6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42"/>
        <v>0</v>
      </c>
      <c r="P431" s="8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42"/>
        <v>2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42"/>
        <v>14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42"/>
        <v>10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42"/>
        <v>0</v>
      </c>
      <c r="P435" s="8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42"/>
        <v>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42"/>
        <v>0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42"/>
        <v>0</v>
      </c>
      <c r="P438" s="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42"/>
        <v>0</v>
      </c>
      <c r="P439" s="8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42"/>
        <v>9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42"/>
        <v>0</v>
      </c>
      <c r="P441" s="8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42"/>
        <v>0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42"/>
        <v>0</v>
      </c>
      <c r="P443" s="8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42"/>
        <v>39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42"/>
        <v>0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42"/>
        <v>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42"/>
        <v>0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42"/>
        <v>7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42"/>
        <v>0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42"/>
        <v>3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9">ROUND(E451/D451*100,)</f>
        <v>2</v>
      </c>
      <c r="P451" s="8">
        <f t="shared" ref="P451:P514" si="50">E451/L451</f>
        <v>9</v>
      </c>
      <c r="Q451" t="str">
        <f t="shared" ref="Q451:Q514" si="51">LEFT(N451,SEARCH("/",N451)-1)</f>
        <v>film &amp; video</v>
      </c>
      <c r="R451" t="str">
        <f t="shared" ref="R451:R514" si="52">RIGHT(N451, LEN(N451)-SEARCH("/", N451))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(((I451/60/60)/24)+DATE(1970,1,1))</f>
        <v>41564.568113425928</v>
      </c>
      <c r="U451">
        <f t="shared" ref="U451:U514" si="55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9"/>
        <v>1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9"/>
        <v>0</v>
      </c>
      <c r="P453" s="8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9"/>
        <v>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9"/>
        <v>0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9"/>
        <v>1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9"/>
        <v>0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9"/>
        <v>1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9"/>
        <v>0</v>
      </c>
      <c r="P459" s="8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9"/>
        <v>8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9"/>
        <v>0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9"/>
        <v>0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9"/>
        <v>0</v>
      </c>
      <c r="P463" s="8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9"/>
        <v>0</v>
      </c>
      <c r="P464" s="8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9"/>
        <v>2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9"/>
        <v>0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9"/>
        <v>27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9"/>
        <v>1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9"/>
        <v>22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9"/>
        <v>0</v>
      </c>
      <c r="P470" s="8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9"/>
        <v>0</v>
      </c>
      <c r="P471" s="8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9"/>
        <v>1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9"/>
        <v>12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9"/>
        <v>18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9"/>
        <v>3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9"/>
        <v>0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9"/>
        <v>0</v>
      </c>
      <c r="P477" s="8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9"/>
        <v>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9"/>
        <v>0</v>
      </c>
      <c r="P479" s="8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9"/>
        <v>0</v>
      </c>
      <c r="P480" s="8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9"/>
        <v>33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9"/>
        <v>19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9"/>
        <v>6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9"/>
        <v>0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9"/>
        <v>50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9"/>
        <v>0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9"/>
        <v>22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9"/>
        <v>0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9"/>
        <v>0</v>
      </c>
      <c r="P489" s="8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9"/>
        <v>0</v>
      </c>
      <c r="P490" s="8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9"/>
        <v>0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9"/>
        <v>0</v>
      </c>
      <c r="P492" s="8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9"/>
        <v>0</v>
      </c>
      <c r="P493" s="8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9"/>
        <v>0</v>
      </c>
      <c r="P494" s="8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9"/>
        <v>0</v>
      </c>
      <c r="P495" s="8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9"/>
        <v>0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9"/>
        <v>0</v>
      </c>
      <c r="P497" s="8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9"/>
        <v>0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9"/>
        <v>1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9"/>
        <v>5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9"/>
        <v>10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9"/>
        <v>3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9"/>
        <v>0</v>
      </c>
      <c r="P503" s="8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9"/>
        <v>1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9"/>
        <v>2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9"/>
        <v>1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9"/>
        <v>0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9"/>
        <v>0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9"/>
        <v>3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9"/>
        <v>1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9"/>
        <v>0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9"/>
        <v>0</v>
      </c>
      <c r="P512" s="8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9"/>
        <v>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9"/>
        <v>0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56">ROUND(E515/D515*100,)</f>
        <v>14</v>
      </c>
      <c r="P515" s="8">
        <f t="shared" ref="P515:P578" si="57">E515/L515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 LEN(N515)-SEARCH("/", N515))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(((I515/60/60)/24)+DATE(1970,1,1))</f>
        <v>42597.291666666672</v>
      </c>
      <c r="U515">
        <f t="shared" ref="U515:U578" si="62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56"/>
        <v>3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56"/>
        <v>25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56"/>
        <v>0</v>
      </c>
      <c r="P518" s="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56"/>
        <v>1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56"/>
        <v>0</v>
      </c>
      <c r="P520" s="8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56"/>
        <v>23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56"/>
        <v>102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56"/>
        <v>105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56"/>
        <v>115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56"/>
        <v>121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56"/>
        <v>109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56"/>
        <v>100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56"/>
        <v>114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56"/>
        <v>101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56"/>
        <v>116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56"/>
        <v>130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56"/>
        <v>108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56"/>
        <v>100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56"/>
        <v>123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56"/>
        <v>100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56"/>
        <v>105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56"/>
        <v>103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56"/>
        <v>118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56"/>
        <v>121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56"/>
        <v>302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56"/>
        <v>101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56"/>
        <v>0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56"/>
        <v>1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56"/>
        <v>0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56"/>
        <v>0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56"/>
        <v>1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56"/>
        <v>27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56"/>
        <v>0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56"/>
        <v>0</v>
      </c>
      <c r="P549" s="8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56"/>
        <v>0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56"/>
        <v>3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56"/>
        <v>1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56"/>
        <v>5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56"/>
        <v>0</v>
      </c>
      <c r="P554" s="8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56"/>
        <v>0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56"/>
        <v>37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56"/>
        <v>0</v>
      </c>
      <c r="P557" s="8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56"/>
        <v>3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56"/>
        <v>1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56"/>
        <v>0</v>
      </c>
      <c r="P560" s="8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56"/>
        <v>0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56"/>
        <v>0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56"/>
        <v>0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56"/>
        <v>0</v>
      </c>
      <c r="P564" s="8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56"/>
        <v>0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56"/>
        <v>0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56"/>
        <v>0</v>
      </c>
      <c r="P567" s="8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56"/>
        <v>0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56"/>
        <v>0</v>
      </c>
      <c r="P569" s="8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2015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56"/>
        <v>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56"/>
        <v>1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2016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56"/>
        <v>0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56"/>
        <v>0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56"/>
        <v>0</v>
      </c>
      <c r="P574" s="8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56"/>
        <v>0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56"/>
        <v>1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56"/>
        <v>0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56"/>
        <v>0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63">ROUND(E579/D579*100,)</f>
        <v>0</v>
      </c>
      <c r="P579" s="8">
        <f t="shared" ref="P579:P642" si="64">E579/L579</f>
        <v>10</v>
      </c>
      <c r="Q579" t="str">
        <f t="shared" ref="Q579:Q642" si="65">LEFT(N579,SEARCH("/",N579)-1)</f>
        <v>technology</v>
      </c>
      <c r="R579" t="str">
        <f t="shared" ref="R579:R642" si="66">RIGHT(N579, LEN(N579)-SEARCH("/", N579))</f>
        <v>web</v>
      </c>
      <c r="S579" s="11">
        <f t="shared" ref="S579:S642" si="67">(((J579/60)/60)/24)+DATE(1970,1,1)</f>
        <v>42450.589143518519</v>
      </c>
      <c r="T579" s="11">
        <f t="shared" ref="T579:T642" si="68">(((I579/60/60)/24)+DATE(1970,1,1))</f>
        <v>42510.589143518519</v>
      </c>
      <c r="U579">
        <f t="shared" ref="U579:U642" si="6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63"/>
        <v>0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63"/>
        <v>1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63"/>
        <v>0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63"/>
        <v>0</v>
      </c>
      <c r="P583" s="8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63"/>
        <v>0</v>
      </c>
      <c r="P584" s="8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63"/>
        <v>0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63"/>
        <v>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63"/>
        <v>0</v>
      </c>
      <c r="P587" s="8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63"/>
        <v>1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63"/>
        <v>9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63"/>
        <v>3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63"/>
        <v>0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63"/>
        <v>4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63"/>
        <v>0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63"/>
        <v>3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63"/>
        <v>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63"/>
        <v>0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63"/>
        <v>0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63"/>
        <v>0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63"/>
        <v>0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63"/>
        <v>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63"/>
        <v>0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63"/>
        <v>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63"/>
        <v>1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63"/>
        <v>0</v>
      </c>
      <c r="P604" s="8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63"/>
        <v>4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63"/>
        <v>0</v>
      </c>
      <c r="P606" s="8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63"/>
        <v>3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63"/>
        <v>0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63"/>
        <v>0</v>
      </c>
      <c r="P609" s="8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63"/>
        <v>1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63"/>
        <v>1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63"/>
        <v>0</v>
      </c>
      <c r="P612" s="8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63"/>
        <v>0</v>
      </c>
      <c r="P613" s="8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63"/>
        <v>0</v>
      </c>
      <c r="P614" s="8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63"/>
        <v>21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63"/>
        <v>0</v>
      </c>
      <c r="P616" s="8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63"/>
        <v>0</v>
      </c>
      <c r="P617" s="8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63"/>
        <v>0</v>
      </c>
      <c r="P618" s="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63"/>
        <v>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63"/>
        <v>0</v>
      </c>
      <c r="P620" s="8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63"/>
        <v>0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63"/>
        <v>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63"/>
        <v>1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63"/>
        <v>6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63"/>
        <v>0</v>
      </c>
      <c r="P625" s="8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63"/>
        <v>0</v>
      </c>
      <c r="P626" s="8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63"/>
        <v>0</v>
      </c>
      <c r="P627" s="8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63"/>
        <v>17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63"/>
        <v>0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63"/>
        <v>0</v>
      </c>
      <c r="P630" s="8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63"/>
        <v>0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63"/>
        <v>0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63"/>
        <v>1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63"/>
        <v>0</v>
      </c>
      <c r="P634" s="8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63"/>
        <v>12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63"/>
        <v>0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63"/>
        <v>0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63"/>
        <v>0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63"/>
        <v>0</v>
      </c>
      <c r="P639" s="8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63"/>
        <v>0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63"/>
        <v>0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63"/>
        <v>144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>
        <f t="shared" si="6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70">ROUND(E643/D643*100,)</f>
        <v>119</v>
      </c>
      <c r="P643" s="8">
        <f t="shared" ref="P643:P706" si="71">E643/L643</f>
        <v>151.31746031746033</v>
      </c>
      <c r="Q643" t="str">
        <f t="shared" ref="Q643:Q706" si="72">LEFT(N643,SEARCH("/",N643)-1)</f>
        <v>technology</v>
      </c>
      <c r="R643" t="str">
        <f t="shared" ref="R643:R706" si="73">RIGHT(N643, LEN(N643)-SEARCH("/", N643))</f>
        <v>wearables</v>
      </c>
      <c r="S643" s="11">
        <f t="shared" ref="S643:S706" si="74">(((J643/60)/60)/24)+DATE(1970,1,1)</f>
        <v>42199.57</v>
      </c>
      <c r="T643" s="11">
        <f t="shared" ref="T643:T706" si="75">(((I643/60/60)/24)+DATE(1970,1,1))</f>
        <v>42229.57</v>
      </c>
      <c r="U643">
        <f t="shared" ref="U643:U706" si="76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70"/>
        <v>1460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70"/>
        <v>106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70"/>
        <v>300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70"/>
        <v>279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70"/>
        <v>132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70"/>
        <v>107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70"/>
        <v>127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70"/>
        <v>140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70"/>
        <v>112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70"/>
        <v>101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70"/>
        <v>100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70"/>
        <v>141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70"/>
        <v>267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70"/>
        <v>147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70"/>
        <v>214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70"/>
        <v>126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70"/>
        <v>104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70"/>
        <v>101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70"/>
        <v>3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70"/>
        <v>1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70"/>
        <v>0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70"/>
        <v>0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70"/>
        <v>8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70"/>
        <v>19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70"/>
        <v>0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70"/>
        <v>10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70"/>
        <v>5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70"/>
        <v>22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70"/>
        <v>29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70"/>
        <v>39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70"/>
        <v>22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2015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70"/>
        <v>0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70"/>
        <v>0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70"/>
        <v>15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2015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70"/>
        <v>1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70"/>
        <v>26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70"/>
        <v>4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70"/>
        <v>15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70"/>
        <v>26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70"/>
        <v>0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70"/>
        <v>0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70"/>
        <v>1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70"/>
        <v>7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70"/>
        <v>28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70"/>
        <v>0</v>
      </c>
      <c r="P688" s="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70"/>
        <v>4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70"/>
        <v>73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70"/>
        <v>58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70"/>
        <v>12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70"/>
        <v>1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70"/>
        <v>7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70"/>
        <v>35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70"/>
        <v>0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70"/>
        <v>1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70"/>
        <v>0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70"/>
        <v>46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70"/>
        <v>15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70"/>
        <v>82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70"/>
        <v>3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70"/>
        <v>27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70"/>
        <v>31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70"/>
        <v>6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70"/>
        <v>1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77">ROUND(E707/D707*100,)</f>
        <v>1</v>
      </c>
      <c r="P707" s="8">
        <f t="shared" ref="P707:P770" si="78">E707/L707</f>
        <v>195.4</v>
      </c>
      <c r="Q707" t="str">
        <f t="shared" ref="Q707:Q770" si="79">LEFT(N707,SEARCH("/",N707)-1)</f>
        <v>technology</v>
      </c>
      <c r="R707" t="str">
        <f t="shared" ref="R707:R770" si="80">RIGHT(N707, LEN(N707)-SEARCH("/", N707))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(((I707/60/60)/24)+DATE(1970,1,1))</f>
        <v>42756.491643518515</v>
      </c>
      <c r="U707">
        <f t="shared" ref="U707:U770" si="83"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77"/>
        <v>0</v>
      </c>
      <c r="P708" s="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77"/>
        <v>79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2017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77"/>
        <v>22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77"/>
        <v>0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77"/>
        <v>0</v>
      </c>
      <c r="P712" s="8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77"/>
        <v>34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77"/>
        <v>0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77"/>
        <v>1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77"/>
        <v>15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77"/>
        <v>5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77"/>
        <v>10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77"/>
        <v>0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77"/>
        <v>1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77"/>
        <v>1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77"/>
        <v>144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77"/>
        <v>122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77"/>
        <v>132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77"/>
        <v>109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77"/>
        <v>105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77"/>
        <v>100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77"/>
        <v>101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77"/>
        <v>156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77"/>
        <v>106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77"/>
        <v>131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77"/>
        <v>132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77"/>
        <v>126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77"/>
        <v>160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77"/>
        <v>120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77"/>
        <v>126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77"/>
        <v>114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77"/>
        <v>315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77"/>
        <v>122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77"/>
        <v>107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77"/>
        <v>158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77"/>
        <v>107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77"/>
        <v>102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77"/>
        <v>111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77"/>
        <v>148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77"/>
        <v>102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77"/>
        <v>179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77"/>
        <v>111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77"/>
        <v>100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77"/>
        <v>100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77"/>
        <v>106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77"/>
        <v>103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77"/>
        <v>119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77"/>
        <v>112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77"/>
        <v>128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77"/>
        <v>104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77"/>
        <v>102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77"/>
        <v>118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77"/>
        <v>238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77"/>
        <v>102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77"/>
        <v>102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77"/>
        <v>0</v>
      </c>
      <c r="P762" s="8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77"/>
        <v>5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77"/>
        <v>0</v>
      </c>
      <c r="P764" s="8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77"/>
        <v>0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77"/>
        <v>0</v>
      </c>
      <c r="P766" s="8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77"/>
        <v>36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77"/>
        <v>0</v>
      </c>
      <c r="P768" s="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77"/>
        <v>4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77"/>
        <v>0</v>
      </c>
      <c r="P770" s="8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84">ROUND(E771/D771*100,)</f>
        <v>41</v>
      </c>
      <c r="P771" s="8">
        <f t="shared" ref="P771:P834" si="85">E771/L771</f>
        <v>31.846153846153847</v>
      </c>
      <c r="Q771" t="str">
        <f t="shared" ref="Q771:Q834" si="86">LEFT(N771,SEARCH("/",N771)-1)</f>
        <v>publishing</v>
      </c>
      <c r="R771" t="str">
        <f t="shared" ref="R771:R834" si="87">RIGHT(N771, LEN(N771)-SEARCH("/", N771))</f>
        <v>fiction</v>
      </c>
      <c r="S771" s="11">
        <f t="shared" ref="S771:S834" si="88">(((J771/60)/60)/24)+DATE(1970,1,1)</f>
        <v>41604.996458333335</v>
      </c>
      <c r="T771" s="11">
        <f t="shared" ref="T771:T834" si="89">(((I771/60/60)/24)+DATE(1970,1,1))</f>
        <v>41634.996458333335</v>
      </c>
      <c r="U771">
        <f t="shared" ref="U771:U834" si="90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84"/>
        <v>0</v>
      </c>
      <c r="P772" s="8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84"/>
        <v>0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84"/>
        <v>3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84"/>
        <v>1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84"/>
        <v>70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84"/>
        <v>2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84"/>
        <v>51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84"/>
        <v>1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84"/>
        <v>0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84"/>
        <v>3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84"/>
        <v>104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84"/>
        <v>133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84"/>
        <v>100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84"/>
        <v>148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84"/>
        <v>103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84"/>
        <v>181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84"/>
        <v>143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84"/>
        <v>114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84"/>
        <v>204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84"/>
        <v>109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84"/>
        <v>144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84"/>
        <v>104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84"/>
        <v>100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84"/>
        <v>103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84"/>
        <v>105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84"/>
        <v>112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84"/>
        <v>101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84"/>
        <v>108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84"/>
        <v>115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84"/>
        <v>100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84"/>
        <v>152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84"/>
        <v>112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84"/>
        <v>101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84"/>
        <v>123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84"/>
        <v>100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84"/>
        <v>105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84"/>
        <v>104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84"/>
        <v>105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84"/>
        <v>100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84"/>
        <v>104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84"/>
        <v>105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84"/>
        <v>104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84"/>
        <v>152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84"/>
        <v>160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84"/>
        <v>127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84"/>
        <v>107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84"/>
        <v>115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84"/>
        <v>137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84"/>
        <v>156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84"/>
        <v>109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84"/>
        <v>134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84"/>
        <v>100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84"/>
        <v>119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84"/>
        <v>180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84"/>
        <v>134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84"/>
        <v>100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84"/>
        <v>101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84"/>
        <v>103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84"/>
        <v>107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84"/>
        <v>104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84"/>
        <v>108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84"/>
        <v>233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84"/>
        <v>101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>
        <f t="shared" si="90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91">ROUND(E835/D835*100,)</f>
        <v>102</v>
      </c>
      <c r="P835" s="8">
        <f t="shared" ref="P835:P898" si="92">E835/L835</f>
        <v>148.78048780487805</v>
      </c>
      <c r="Q835" t="str">
        <f t="shared" ref="Q835:Q898" si="93">LEFT(N835,SEARCH("/",N835)-1)</f>
        <v>music</v>
      </c>
      <c r="R835" t="str">
        <f t="shared" ref="R835:R898" si="94">RIGHT(N835, LEN(N835)-SEARCH("/", N835))</f>
        <v>rock</v>
      </c>
      <c r="S835" s="11">
        <f t="shared" ref="S835:S898" si="95">(((J835/60)/60)/24)+DATE(1970,1,1)</f>
        <v>41718.878182870372</v>
      </c>
      <c r="T835" s="11">
        <f t="shared" ref="T835:T898" si="96">(((I835/60/60)/24)+DATE(1970,1,1))</f>
        <v>41748.878182870372</v>
      </c>
      <c r="U835">
        <f t="shared" ref="U835:U898" si="97"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91"/>
        <v>131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91"/>
        <v>117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91"/>
        <v>101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91"/>
        <v>122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91"/>
        <v>145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91"/>
        <v>117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91"/>
        <v>120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91"/>
        <v>101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91"/>
        <v>104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91"/>
        <v>267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91"/>
        <v>194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91"/>
        <v>120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91"/>
        <v>122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91"/>
        <v>100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91"/>
        <v>100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91"/>
        <v>120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91"/>
        <v>155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91"/>
        <v>130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91"/>
        <v>105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91"/>
        <v>100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91"/>
        <v>118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91"/>
        <v>103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91"/>
        <v>218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91"/>
        <v>100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91"/>
        <v>144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91"/>
        <v>105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91"/>
        <v>18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91"/>
        <v>2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91"/>
        <v>0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91"/>
        <v>5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91"/>
        <v>42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91"/>
        <v>2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91"/>
        <v>18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91"/>
        <v>24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91"/>
        <v>0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91"/>
        <v>12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91"/>
        <v>0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91"/>
        <v>5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91"/>
        <v>1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91"/>
        <v>1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91"/>
        <v>24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91"/>
        <v>0</v>
      </c>
      <c r="P877" s="8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91"/>
        <v>41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91"/>
        <v>68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91"/>
        <v>1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91"/>
        <v>31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91"/>
        <v>3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91"/>
        <v>1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91"/>
        <v>20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91"/>
        <v>40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91"/>
        <v>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91"/>
        <v>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91"/>
        <v>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91"/>
        <v>0</v>
      </c>
      <c r="P889" s="8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91"/>
        <v>7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91"/>
        <v>9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91"/>
        <v>4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91"/>
        <v>3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91"/>
        <v>41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91"/>
        <v>10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91"/>
        <v>39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91"/>
        <v>2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91"/>
        <v>40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>
        <f t="shared" si="97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98">ROUND(E899/D899*100,)</f>
        <v>0</v>
      </c>
      <c r="P899" s="8" t="e">
        <f t="shared" ref="P899:P962" si="99">E899/L899</f>
        <v>#DIV/0!</v>
      </c>
      <c r="Q899" t="str">
        <f t="shared" ref="Q899:Q962" si="100">LEFT(N899,SEARCH("/",N899)-1)</f>
        <v>music</v>
      </c>
      <c r="R899" t="str">
        <f t="shared" ref="R899:R962" si="101">RIGHT(N899, LEN(N899)-SEARCH("/", N899))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(((I899/60/60)/24)+DATE(1970,1,1))</f>
        <v>41241.730416666665</v>
      </c>
      <c r="U899">
        <f t="shared" ref="U899:U962" si="10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98"/>
        <v>3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98"/>
        <v>37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98"/>
        <v>0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98"/>
        <v>0</v>
      </c>
      <c r="P903" s="8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98"/>
        <v>0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98"/>
        <v>3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98"/>
        <v>0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98"/>
        <v>3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98"/>
        <v>0</v>
      </c>
      <c r="P908" s="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98"/>
        <v>0</v>
      </c>
      <c r="P909" s="8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98"/>
        <v>0</v>
      </c>
      <c r="P910" s="8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98"/>
        <v>3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98"/>
        <v>22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98"/>
        <v>0</v>
      </c>
      <c r="P913" s="8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98"/>
        <v>1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98"/>
        <v>7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98"/>
        <v>0</v>
      </c>
      <c r="P916" s="8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98"/>
        <v>6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98"/>
        <v>0</v>
      </c>
      <c r="P918" s="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98"/>
        <v>1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98"/>
        <v>5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98"/>
        <v>1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98"/>
        <v>0</v>
      </c>
      <c r="P922" s="8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98"/>
        <v>31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98"/>
        <v>21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98"/>
        <v>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98"/>
        <v>11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98"/>
        <v>3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98"/>
        <v>0</v>
      </c>
      <c r="P928" s="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98"/>
        <v>0</v>
      </c>
      <c r="P929" s="8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98"/>
        <v>11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98"/>
        <v>0</v>
      </c>
      <c r="P931" s="8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98"/>
        <v>38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98"/>
        <v>7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98"/>
        <v>15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98"/>
        <v>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98"/>
        <v>30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98"/>
        <v>1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98"/>
        <v>0</v>
      </c>
      <c r="P938" s="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98"/>
        <v>1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98"/>
        <v>0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98"/>
        <v>1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98"/>
        <v>17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98"/>
        <v>2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98"/>
        <v>9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98"/>
        <v>10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98"/>
        <v>13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98"/>
        <v>2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98"/>
        <v>2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98"/>
        <v>0</v>
      </c>
      <c r="P949" s="8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98"/>
        <v>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98"/>
        <v>1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98"/>
        <v>28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98"/>
        <v>38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98"/>
        <v>40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98"/>
        <v>1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98"/>
        <v>43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98"/>
        <v>6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98"/>
        <v>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98"/>
        <v>2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98"/>
        <v>11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98"/>
        <v>39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98"/>
        <v>46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105">ROUND(E963/D963*100,)</f>
        <v>42</v>
      </c>
      <c r="P963" s="8">
        <f t="shared" ref="P963:P1026" si="106">E963/L963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 LEN(N963)-SEARCH("/", N963))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(((I963/60/60)/24)+DATE(1970,1,1))</f>
        <v>42786.791666666672</v>
      </c>
      <c r="U963">
        <f t="shared" ref="U963:U1026" si="111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05"/>
        <v>28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05"/>
        <v>1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05"/>
        <v>1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05"/>
        <v>1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05"/>
        <v>15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05"/>
        <v>18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05"/>
        <v>1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05"/>
        <v>47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05"/>
        <v>46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05"/>
        <v>0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05"/>
        <v>35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05"/>
        <v>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05"/>
        <v>1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05"/>
        <v>3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05"/>
        <v>2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05"/>
        <v>34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05"/>
        <v>56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05"/>
        <v>83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05"/>
        <v>15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05"/>
        <v>0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05"/>
        <v>0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05"/>
        <v>30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05"/>
        <v>1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05"/>
        <v>6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05"/>
        <v>13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05"/>
        <v>13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05"/>
        <v>0</v>
      </c>
      <c r="P990" s="8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05"/>
        <v>17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05"/>
        <v>0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05"/>
        <v>4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05"/>
        <v>0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05"/>
        <v>25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05"/>
        <v>2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05"/>
        <v>7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05"/>
        <v>2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05"/>
        <v>1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05"/>
        <v>59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05"/>
        <v>8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05"/>
        <v>2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05"/>
        <v>104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05"/>
        <v>30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05"/>
        <v>16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05"/>
        <v>82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05"/>
        <v>75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05"/>
        <v>6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05"/>
        <v>44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05"/>
        <v>0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05"/>
        <v>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05"/>
        <v>0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05"/>
        <v>0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05"/>
        <v>21535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05"/>
        <v>35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05"/>
        <v>31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2015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05"/>
        <v>3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05"/>
        <v>3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05"/>
        <v>23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05"/>
        <v>3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05"/>
        <v>47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05"/>
        <v>206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05"/>
        <v>352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05"/>
        <v>115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05"/>
        <v>237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105"/>
        <v>119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112">ROUND(E1027/D1027*100,)</f>
        <v>110</v>
      </c>
      <c r="P1027" s="8">
        <f t="shared" ref="P1027:P1090" si="113">E1027/L1027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 LEN(N1027)-SEARCH("/", N1027))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(((I1027/60/60)/24)+DATE(1970,1,1))</f>
        <v>42079.792094907403</v>
      </c>
      <c r="U1027">
        <f t="shared" ref="U1027:U1090" si="118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12"/>
        <v>100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12"/>
        <v>103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12"/>
        <v>117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12"/>
        <v>112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12"/>
        <v>342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12"/>
        <v>107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12"/>
        <v>108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12"/>
        <v>103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12"/>
        <v>130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12"/>
        <v>108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12"/>
        <v>112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12"/>
        <v>102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12"/>
        <v>145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12"/>
        <v>128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12"/>
        <v>0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12"/>
        <v>0</v>
      </c>
      <c r="P1043" s="8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12"/>
        <v>2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12"/>
        <v>9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12"/>
        <v>0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12"/>
        <v>3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12"/>
        <v>0</v>
      </c>
      <c r="P1048" s="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12"/>
        <v>0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12"/>
        <v>1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12"/>
        <v>0</v>
      </c>
      <c r="P1051" s="8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12"/>
        <v>0</v>
      </c>
      <c r="P1052" s="8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12"/>
        <v>0</v>
      </c>
      <c r="P1053" s="8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12"/>
        <v>0</v>
      </c>
      <c r="P1054" s="8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12"/>
        <v>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12"/>
        <v>0</v>
      </c>
      <c r="P1056" s="8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12"/>
        <v>0</v>
      </c>
      <c r="P1057" s="8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12"/>
        <v>0</v>
      </c>
      <c r="P1058" s="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12"/>
        <v>0</v>
      </c>
      <c r="P1059" s="8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12"/>
        <v>0</v>
      </c>
      <c r="P1060" s="8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12"/>
        <v>0</v>
      </c>
      <c r="P1061" s="8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12"/>
        <v>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12"/>
        <v>0</v>
      </c>
      <c r="P1063" s="8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12"/>
        <v>95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12"/>
        <v>0</v>
      </c>
      <c r="P1065" s="8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12"/>
        <v>9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12"/>
        <v>3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12"/>
        <v>3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12"/>
        <v>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12"/>
        <v>0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12"/>
        <v>39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12"/>
        <v>1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12"/>
        <v>0</v>
      </c>
      <c r="P1073" s="8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12"/>
        <v>0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12"/>
        <v>1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12"/>
        <v>6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12"/>
        <v>5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12"/>
        <v>63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12"/>
        <v>29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12"/>
        <v>8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12"/>
        <v>3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12"/>
        <v>9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12"/>
        <v>0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12"/>
        <v>1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12"/>
        <v>1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12"/>
        <v>0</v>
      </c>
      <c r="P1086" s="8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12"/>
        <v>3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12"/>
        <v>0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12"/>
        <v>0</v>
      </c>
      <c r="P1089" s="8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112"/>
        <v>14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19">ROUND(E1091/D1091*100,)</f>
        <v>8</v>
      </c>
      <c r="P1091" s="8">
        <f t="shared" ref="P1091:P1154" si="120">E1091/L1091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 LEN(N1091)-SEARCH("/", N1091))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(((I1091/60/60)/24)+DATE(1970,1,1))</f>
        <v>42181.189525462964</v>
      </c>
      <c r="U1091">
        <f t="shared" ref="U1091:U1154" si="125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19"/>
        <v>0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19"/>
        <v>13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19"/>
        <v>1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19"/>
        <v>14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19"/>
        <v>18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19"/>
        <v>5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19"/>
        <v>18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19"/>
        <v>0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19"/>
        <v>7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19"/>
        <v>1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19"/>
        <v>3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19"/>
        <v>0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19"/>
        <v>5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19"/>
        <v>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19"/>
        <v>5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19"/>
        <v>0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19"/>
        <v>41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19"/>
        <v>0</v>
      </c>
      <c r="P1109" s="8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19"/>
        <v>3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19"/>
        <v>0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19"/>
        <v>1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19"/>
        <v>0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19"/>
        <v>36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19"/>
        <v>1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19"/>
        <v>0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19"/>
        <v>0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19"/>
        <v>0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19"/>
        <v>8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19"/>
        <v>2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19"/>
        <v>0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19"/>
        <v>0</v>
      </c>
      <c r="P1122" s="8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19"/>
        <v>0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19"/>
        <v>0</v>
      </c>
      <c r="P1124" s="8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19"/>
        <v>0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19"/>
        <v>0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19"/>
        <v>0</v>
      </c>
      <c r="P1127" s="8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19"/>
        <v>1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19"/>
        <v>2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19"/>
        <v>0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19"/>
        <v>0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19"/>
        <v>0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19"/>
        <v>0</v>
      </c>
      <c r="P1133" s="8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19"/>
        <v>14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2017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19"/>
        <v>1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19"/>
        <v>0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19"/>
        <v>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19"/>
        <v>6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19"/>
        <v>40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19"/>
        <v>0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19"/>
        <v>0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2015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19"/>
        <v>0</v>
      </c>
      <c r="P1142" s="8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19"/>
        <v>0</v>
      </c>
      <c r="P1143" s="8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19"/>
        <v>0</v>
      </c>
      <c r="P1144" s="8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19"/>
        <v>0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19"/>
        <v>0</v>
      </c>
      <c r="P1146" s="8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19"/>
        <v>0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19"/>
        <v>9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19"/>
        <v>0</v>
      </c>
      <c r="P1149" s="8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19"/>
        <v>0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19"/>
        <v>0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19"/>
        <v>10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19"/>
        <v>0</v>
      </c>
      <c r="P1153" s="8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19"/>
        <v>6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26">ROUND(E1155/D1155*100,)</f>
        <v>1</v>
      </c>
      <c r="P1155" s="8">
        <f t="shared" ref="P1155:P1218" si="127">E1155/L1155</f>
        <v>50</v>
      </c>
      <c r="Q1155" t="str">
        <f t="shared" ref="Q1155:Q1218" si="128">LEFT(N1155,SEARCH("/",N1155)-1)</f>
        <v>food</v>
      </c>
      <c r="R1155" t="str">
        <f t="shared" ref="R1155:R1218" si="129">RIGHT(N1155, LEN(N1155)-SEARCH("/", N1155))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(((I1155/60/60)/24)+DATE(1970,1,1))</f>
        <v>42173.714178240742</v>
      </c>
      <c r="U1155">
        <f t="shared" ref="U1155:U1218" si="132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26"/>
        <v>7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26"/>
        <v>1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26"/>
        <v>0</v>
      </c>
      <c r="P1158" s="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26"/>
        <v>2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26"/>
        <v>0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26"/>
        <v>0</v>
      </c>
      <c r="P1161" s="8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26"/>
        <v>4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26"/>
        <v>0</v>
      </c>
      <c r="P1163" s="8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26"/>
        <v>0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26"/>
        <v>0</v>
      </c>
      <c r="P1165" s="8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26"/>
        <v>0</v>
      </c>
      <c r="P1166" s="8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26"/>
        <v>21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26"/>
        <v>19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26"/>
        <v>2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26"/>
        <v>6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26"/>
        <v>0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26"/>
        <v>0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26"/>
        <v>0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26"/>
        <v>0</v>
      </c>
      <c r="P1174" s="8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26"/>
        <v>0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26"/>
        <v>6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26"/>
        <v>3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26"/>
        <v>0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26"/>
        <v>0</v>
      </c>
      <c r="P1179" s="8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26"/>
        <v>0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26"/>
        <v>5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26"/>
        <v>12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26"/>
        <v>0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26"/>
        <v>4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26"/>
        <v>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26"/>
        <v>105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26"/>
        <v>105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26"/>
        <v>107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26"/>
        <v>104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26"/>
        <v>161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26"/>
        <v>108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26"/>
        <v>135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26"/>
        <v>109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26"/>
        <v>290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26"/>
        <v>104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26"/>
        <v>322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26"/>
        <v>135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26"/>
        <v>270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26"/>
        <v>253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26"/>
        <v>261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26"/>
        <v>101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26"/>
        <v>126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26"/>
        <v>102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26"/>
        <v>199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26"/>
        <v>102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26"/>
        <v>103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26"/>
        <v>101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26"/>
        <v>115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26"/>
        <v>104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26"/>
        <v>155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26"/>
        <v>106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26"/>
        <v>254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26"/>
        <v>101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26"/>
        <v>129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26"/>
        <v>102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26"/>
        <v>132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26"/>
        <v>786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26"/>
        <v>146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33">ROUND(E1219/D1219*100,)</f>
        <v>103</v>
      </c>
      <c r="P1219" s="8">
        <f t="shared" ref="P1219:P1282" si="134">E1219/L1219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 LEN(N1219)-SEARCH("/", N1219))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(((I1219/60/60)/24)+DATE(1970,1,1))</f>
        <v>42565.809490740736</v>
      </c>
      <c r="U1219">
        <f t="shared" ref="U1219:U1282" si="13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33"/>
        <v>172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33"/>
        <v>159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33"/>
        <v>104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33"/>
        <v>111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33"/>
        <v>280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33"/>
        <v>112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33"/>
        <v>7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33"/>
        <v>4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33"/>
        <v>4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33"/>
        <v>0</v>
      </c>
      <c r="P1229" s="8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33"/>
        <v>29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33"/>
        <v>1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33"/>
        <v>0</v>
      </c>
      <c r="P1232" s="8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33"/>
        <v>0</v>
      </c>
      <c r="P1233" s="8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33"/>
        <v>1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33"/>
        <v>12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33"/>
        <v>0</v>
      </c>
      <c r="P1236" s="8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33"/>
        <v>3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33"/>
        <v>0</v>
      </c>
      <c r="P1238" s="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33"/>
        <v>0</v>
      </c>
      <c r="P1239" s="8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33"/>
        <v>18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33"/>
        <v>0</v>
      </c>
      <c r="P1241" s="8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33"/>
        <v>3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33"/>
        <v>51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33"/>
        <v>1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33"/>
        <v>14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33"/>
        <v>104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33"/>
        <v>120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33"/>
        <v>117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33"/>
        <v>122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33"/>
        <v>152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33"/>
        <v>104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33"/>
        <v>200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33"/>
        <v>102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33"/>
        <v>138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33"/>
        <v>303833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33"/>
        <v>199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2011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33"/>
        <v>202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33"/>
        <v>118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33"/>
        <v>295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33"/>
        <v>213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33"/>
        <v>104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33"/>
        <v>114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33"/>
        <v>101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33"/>
        <v>125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33"/>
        <v>119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33"/>
        <v>166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33"/>
        <v>119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33"/>
        <v>100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33"/>
        <v>102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33"/>
        <v>117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33"/>
        <v>109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33"/>
        <v>115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33"/>
        <v>102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33"/>
        <v>106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33"/>
        <v>104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33"/>
        <v>155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33"/>
        <v>162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33"/>
        <v>104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33"/>
        <v>106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33"/>
        <v>155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33"/>
        <v>111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33"/>
        <v>111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40">ROUND(E1283/D1283*100,)</f>
        <v>111</v>
      </c>
      <c r="P1283" s="8">
        <f t="shared" ref="P1283:P1346" si="141">E1283/L1283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 LEN(N1283)-SEARCH("/", N1283))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(((I1283/60/60)/24)+DATE(1970,1,1))</f>
        <v>41483.743472222224</v>
      </c>
      <c r="U1283">
        <f t="shared" ref="U1283:U1346" si="146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40"/>
        <v>124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40"/>
        <v>211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40"/>
        <v>101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40"/>
        <v>102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40"/>
        <v>108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40"/>
        <v>242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40"/>
        <v>100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40"/>
        <v>125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40"/>
        <v>109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40"/>
        <v>146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40"/>
        <v>110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40"/>
        <v>102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40"/>
        <v>122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40"/>
        <v>102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40"/>
        <v>141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40"/>
        <v>110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40"/>
        <v>105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40"/>
        <v>124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40"/>
        <v>135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40"/>
        <v>103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40"/>
        <v>100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40"/>
        <v>130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40"/>
        <v>40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40"/>
        <v>26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40"/>
        <v>65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40"/>
        <v>12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40"/>
        <v>11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40"/>
        <v>112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40"/>
        <v>16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40"/>
        <v>32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40"/>
        <v>1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40"/>
        <v>31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40"/>
        <v>1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40"/>
        <v>40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40"/>
        <v>0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40"/>
        <v>6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40"/>
        <v>15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40"/>
        <v>15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40"/>
        <v>1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40"/>
        <v>1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40"/>
        <v>0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40"/>
        <v>9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40"/>
        <v>10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40"/>
        <v>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40"/>
        <v>1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40"/>
        <v>4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40"/>
        <v>2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40"/>
        <v>1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40"/>
        <v>22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40"/>
        <v>1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40"/>
        <v>0</v>
      </c>
      <c r="P1334" s="8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40"/>
        <v>0</v>
      </c>
      <c r="P1335" s="8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40"/>
        <v>11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40"/>
        <v>20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40"/>
        <v>85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40"/>
        <v>49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40"/>
        <v>3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40"/>
        <v>7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40"/>
        <v>0</v>
      </c>
      <c r="P1342" s="8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40"/>
        <v>70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40"/>
        <v>0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40"/>
        <v>102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40"/>
        <v>378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47">ROUND(E1347/D1347*100,)</f>
        <v>125</v>
      </c>
      <c r="P1347" s="8">
        <f t="shared" ref="P1347:P1410" si="148">E1347/L1347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 LEN(N1347)-SEARCH("/", N1347))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(((I1347/60/60)/24)+DATE(1970,1,1))</f>
        <v>41834.814340277779</v>
      </c>
      <c r="U1347">
        <f t="shared" ref="U1347:U1410" si="153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47"/>
        <v>147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47"/>
        <v>102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47"/>
        <v>102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47"/>
        <v>204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47"/>
        <v>104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47"/>
        <v>101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47"/>
        <v>136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47"/>
        <v>134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47"/>
        <v>130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47"/>
        <v>123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47"/>
        <v>183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47"/>
        <v>125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47"/>
        <v>112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47"/>
        <v>116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47"/>
        <v>173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47"/>
        <v>126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47"/>
        <v>109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47"/>
        <v>100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47"/>
        <v>119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47"/>
        <v>100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47"/>
        <v>126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47"/>
        <v>114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47"/>
        <v>111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47"/>
        <v>105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47"/>
        <v>104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47"/>
        <v>107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47"/>
        <v>124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47"/>
        <v>105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47"/>
        <v>189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47"/>
        <v>171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47"/>
        <v>252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47"/>
        <v>116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47"/>
        <v>203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47"/>
        <v>112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47"/>
        <v>424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47"/>
        <v>107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47"/>
        <v>104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47"/>
        <v>212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47"/>
        <v>124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47"/>
        <v>110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47"/>
        <v>219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47"/>
        <v>137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47"/>
        <v>135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47"/>
        <v>145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47"/>
        <v>109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47"/>
        <v>110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47"/>
        <v>114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47"/>
        <v>102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47"/>
        <v>122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47"/>
        <v>112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47"/>
        <v>107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47"/>
        <v>114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47"/>
        <v>110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47"/>
        <v>126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47"/>
        <v>167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47"/>
        <v>497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47"/>
        <v>109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47"/>
        <v>103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47"/>
        <v>2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47"/>
        <v>0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47"/>
        <v>0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47"/>
        <v>1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47"/>
        <v>7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54">ROUND(E1411/D1411*100,)</f>
        <v>0</v>
      </c>
      <c r="P1411" s="8" t="e">
        <f t="shared" ref="P1411:P1474" si="155">E1411/L1411</f>
        <v>#DIV/0!</v>
      </c>
      <c r="Q1411" t="str">
        <f t="shared" ref="Q1411:Q1474" si="156">LEFT(N1411,SEARCH("/",N1411)-1)</f>
        <v>publishing</v>
      </c>
      <c r="R1411" t="str">
        <f t="shared" ref="R1411:R1474" si="157">RIGHT(N1411, LEN(N1411)-SEARCH("/", N1411))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(((I1411/60/60)/24)+DATE(1970,1,1))</f>
        <v>42005.175173611111</v>
      </c>
      <c r="U1411">
        <f t="shared" ref="U1411:U1474" si="160">YEAR(T1411)</f>
        <v>2015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54"/>
        <v>0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54"/>
        <v>0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54"/>
        <v>5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54"/>
        <v>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54"/>
        <v>0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54"/>
        <v>18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54"/>
        <v>0</v>
      </c>
      <c r="P1418" s="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54"/>
        <v>1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54"/>
        <v>0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54"/>
        <v>7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54"/>
        <v>3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54"/>
        <v>0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54"/>
        <v>0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54"/>
        <v>0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2016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54"/>
        <v>20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54"/>
        <v>0</v>
      </c>
      <c r="P1427" s="8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54"/>
        <v>0</v>
      </c>
      <c r="P1428" s="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54"/>
        <v>8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54"/>
        <v>5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54"/>
        <v>0</v>
      </c>
      <c r="P1431" s="8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54"/>
        <v>8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54"/>
        <v>32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54"/>
        <v>0</v>
      </c>
      <c r="P1434" s="8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54"/>
        <v>7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54"/>
        <v>10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54"/>
        <v>0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54"/>
        <v>1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54"/>
        <v>27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54"/>
        <v>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54"/>
        <v>7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54"/>
        <v>0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54"/>
        <v>1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54"/>
        <v>0</v>
      </c>
      <c r="P1444" s="8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54"/>
        <v>0</v>
      </c>
      <c r="P1445" s="8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54"/>
        <v>0</v>
      </c>
      <c r="P1446" s="8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54"/>
        <v>0</v>
      </c>
      <c r="P1447" s="8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54"/>
        <v>0</v>
      </c>
      <c r="P1448" s="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54"/>
        <v>0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54"/>
        <v>0</v>
      </c>
      <c r="P1450" s="8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54"/>
        <v>0</v>
      </c>
      <c r="P1451" s="8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54"/>
        <v>0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54"/>
        <v>0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54"/>
        <v>0</v>
      </c>
      <c r="P1454" s="8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54"/>
        <v>0</v>
      </c>
      <c r="P1455" s="8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54"/>
        <v>1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54"/>
        <v>11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54"/>
        <v>3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54"/>
        <v>0</v>
      </c>
      <c r="P1459" s="8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54"/>
        <v>0</v>
      </c>
      <c r="P1460" s="8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54"/>
        <v>0</v>
      </c>
      <c r="P1461" s="8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54"/>
        <v>0</v>
      </c>
      <c r="P1462" s="8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54"/>
        <v>101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54"/>
        <v>109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54"/>
        <v>148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54"/>
        <v>163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54"/>
        <v>456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54"/>
        <v>108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54"/>
        <v>115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54"/>
        <v>102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54"/>
        <v>108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54"/>
        <v>125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54"/>
        <v>104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54"/>
        <v>139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61">ROUND(E1475/D1475*100,)</f>
        <v>121</v>
      </c>
      <c r="P1475" s="8">
        <f t="shared" ref="P1475:P1538" si="162">E1475/L1475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 LEN(N1475)-SEARCH("/", N1475))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(((I1475/60/60)/24)+DATE(1970,1,1))</f>
        <v>40969.979618055557</v>
      </c>
      <c r="U1475">
        <f t="shared" ref="U1475:U1538" si="167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61"/>
        <v>112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61"/>
        <v>189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61"/>
        <v>662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61"/>
        <v>111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61"/>
        <v>1182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61"/>
        <v>137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61"/>
        <v>117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61"/>
        <v>2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61"/>
        <v>0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61"/>
        <v>1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61"/>
        <v>0</v>
      </c>
      <c r="P1486" s="8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61"/>
        <v>2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61"/>
        <v>0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61"/>
        <v>0</v>
      </c>
      <c r="P1489" s="8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61"/>
        <v>2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61"/>
        <v>0</v>
      </c>
      <c r="P1491" s="8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61"/>
        <v>31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61"/>
        <v>8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61"/>
        <v>1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61"/>
        <v>0</v>
      </c>
      <c r="P1495" s="8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61"/>
        <v>9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61"/>
        <v>0</v>
      </c>
      <c r="P1497" s="8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61"/>
        <v>0</v>
      </c>
      <c r="P1498" s="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61"/>
        <v>0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61"/>
        <v>2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61"/>
        <v>0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61"/>
        <v>25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61"/>
        <v>166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61"/>
        <v>101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61"/>
        <v>108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61"/>
        <v>278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61"/>
        <v>104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61"/>
        <v>111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61"/>
        <v>215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61"/>
        <v>111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61"/>
        <v>124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61"/>
        <v>101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61"/>
        <v>112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61"/>
        <v>559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61"/>
        <v>150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61"/>
        <v>106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61"/>
        <v>157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61"/>
        <v>109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61"/>
        <v>162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61"/>
        <v>205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61"/>
        <v>103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61"/>
        <v>103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61"/>
        <v>107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61"/>
        <v>139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61"/>
        <v>125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61"/>
        <v>207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61"/>
        <v>174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61"/>
        <v>120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61"/>
        <v>110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61"/>
        <v>282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61"/>
        <v>101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61"/>
        <v>135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61"/>
        <v>176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61"/>
        <v>484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61"/>
        <v>145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61"/>
        <v>418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61"/>
        <v>132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61"/>
        <v>250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68">ROUND(E1539/D1539*100,)</f>
        <v>180</v>
      </c>
      <c r="P1539" s="8">
        <f t="shared" ref="P1539:P1602" si="169">E1539/L1539</f>
        <v>96.375</v>
      </c>
      <c r="Q1539" t="str">
        <f t="shared" ref="Q1539:Q1602" si="170">LEFT(N1539,SEARCH("/",N1539)-1)</f>
        <v>photography</v>
      </c>
      <c r="R1539" t="str">
        <f t="shared" ref="R1539:R1602" si="171">RIGHT(N1539, LEN(N1539)-SEARCH("/", N1539))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(((I1539/60/60)/24)+DATE(1970,1,1))</f>
        <v>42588.75</v>
      </c>
      <c r="U1539">
        <f t="shared" ref="U1539:U1602" si="17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68"/>
        <v>103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68"/>
        <v>136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68"/>
        <v>118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68"/>
        <v>0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68"/>
        <v>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68"/>
        <v>0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68"/>
        <v>0</v>
      </c>
      <c r="P1546" s="8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68"/>
        <v>0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68"/>
        <v>29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68"/>
        <v>0</v>
      </c>
      <c r="P1549" s="8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68"/>
        <v>9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68"/>
        <v>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68"/>
        <v>13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68"/>
        <v>0</v>
      </c>
      <c r="P1553" s="8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68"/>
        <v>49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68"/>
        <v>0</v>
      </c>
      <c r="P1555" s="8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68"/>
        <v>0</v>
      </c>
      <c r="P1556" s="8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68"/>
        <v>0</v>
      </c>
      <c r="P1557" s="8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68"/>
        <v>45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68"/>
        <v>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68"/>
        <v>5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68"/>
        <v>0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68"/>
        <v>4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68"/>
        <v>1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68"/>
        <v>0</v>
      </c>
      <c r="P1564" s="8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68"/>
        <v>1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68"/>
        <v>0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68"/>
        <v>3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68"/>
        <v>21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68"/>
        <v>4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68"/>
        <v>14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68"/>
        <v>0</v>
      </c>
      <c r="P1571" s="8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68"/>
        <v>41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68"/>
        <v>1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68"/>
        <v>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68"/>
        <v>2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68"/>
        <v>5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68"/>
        <v>23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68"/>
        <v>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68"/>
        <v>1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68"/>
        <v>11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68"/>
        <v>1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68"/>
        <v>0</v>
      </c>
      <c r="P1582" s="8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68"/>
        <v>1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68"/>
        <v>9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68"/>
        <v>0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68"/>
        <v>0</v>
      </c>
      <c r="P1586" s="8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68"/>
        <v>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68"/>
        <v>0</v>
      </c>
      <c r="P1588" s="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68"/>
        <v>0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68"/>
        <v>0</v>
      </c>
      <c r="P1590" s="8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68"/>
        <v>0</v>
      </c>
      <c r="P1591" s="8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68"/>
        <v>2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68"/>
        <v>29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68"/>
        <v>0</v>
      </c>
      <c r="P1594" s="8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68"/>
        <v>0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68"/>
        <v>21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68"/>
        <v>0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68"/>
        <v>2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68"/>
        <v>0</v>
      </c>
      <c r="P1599" s="8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68"/>
        <v>0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68"/>
        <v>0</v>
      </c>
      <c r="P1601" s="8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68"/>
        <v>7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>
        <f t="shared" si="17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75">ROUND(E1603/D1603*100,)</f>
        <v>108</v>
      </c>
      <c r="P1603" s="8">
        <f t="shared" ref="P1603:P1666" si="176">E1603/L1603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 LEN(N1603)-SEARCH("/", N1603))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(((I1603/60/60)/24)+DATE(1970,1,1))</f>
        <v>40668.092974537038</v>
      </c>
      <c r="U1603">
        <f t="shared" ref="U1603:U1666" si="181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75"/>
        <v>100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75"/>
        <v>100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75"/>
        <v>122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75"/>
        <v>101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75"/>
        <v>101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75"/>
        <v>145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75"/>
        <v>101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2014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75"/>
        <v>118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75"/>
        <v>272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75"/>
        <v>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75"/>
        <v>110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75"/>
        <v>102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75"/>
        <v>103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75"/>
        <v>114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75"/>
        <v>104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75"/>
        <v>146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75"/>
        <v>105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75"/>
        <v>133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75"/>
        <v>113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75"/>
        <v>121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75"/>
        <v>102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75"/>
        <v>101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75"/>
        <v>118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75"/>
        <v>155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75"/>
        <v>101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75"/>
        <v>117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75"/>
        <v>101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75"/>
        <v>104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75"/>
        <v>265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75"/>
        <v>156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75"/>
        <v>102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75"/>
        <v>100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75"/>
        <v>101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75"/>
        <v>125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75"/>
        <v>104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75"/>
        <v>104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75"/>
        <v>105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75"/>
        <v>100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75"/>
        <v>170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75"/>
        <v>101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75"/>
        <v>100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75"/>
        <v>125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75"/>
        <v>110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75"/>
        <v>111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75"/>
        <v>110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75"/>
        <v>105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75"/>
        <v>125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75"/>
        <v>101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75"/>
        <v>142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75"/>
        <v>101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75"/>
        <v>101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75"/>
        <v>174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75"/>
        <v>120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75"/>
        <v>143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75"/>
        <v>100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75"/>
        <v>105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75"/>
        <v>132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75"/>
        <v>113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75"/>
        <v>1254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75"/>
        <v>103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75"/>
        <v>103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75"/>
        <v>108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75"/>
        <v>122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>
        <f t="shared" si="18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82">ROUND(E1667/D1667*100,)</f>
        <v>119</v>
      </c>
      <c r="P1667" s="8">
        <f t="shared" ref="P1667:P1730" si="183">E1667/L1667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 LEN(N1667)-SEARCH("/", N1667))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(((I1667/60/60)/24)+DATE(1970,1,1))</f>
        <v>40596.125</v>
      </c>
      <c r="U1667">
        <f t="shared" ref="U1667:U1730" si="188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82"/>
        <v>161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82"/>
        <v>127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82"/>
        <v>103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82"/>
        <v>140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82"/>
        <v>103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82"/>
        <v>101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82"/>
        <v>113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82"/>
        <v>128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82"/>
        <v>202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82"/>
        <v>137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82"/>
        <v>115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82"/>
        <v>112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82"/>
        <v>118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82"/>
        <v>175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82"/>
        <v>118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82"/>
        <v>101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82"/>
        <v>0</v>
      </c>
      <c r="P1684" s="8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82"/>
        <v>22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82"/>
        <v>109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82"/>
        <v>103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82"/>
        <v>0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82"/>
        <v>31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82"/>
        <v>44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82"/>
        <v>100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82"/>
        <v>25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82"/>
        <v>33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82"/>
        <v>48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82"/>
        <v>9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82"/>
        <v>0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82"/>
        <v>12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82"/>
        <v>0</v>
      </c>
      <c r="P1698" s="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82"/>
        <v>20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82"/>
        <v>0</v>
      </c>
      <c r="P1700" s="8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82"/>
        <v>4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82"/>
        <v>26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82"/>
        <v>0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82"/>
        <v>0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82"/>
        <v>1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82"/>
        <v>65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82"/>
        <v>0</v>
      </c>
      <c r="P1707" s="8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82"/>
        <v>0</v>
      </c>
      <c r="P1708" s="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82"/>
        <v>10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82"/>
        <v>0</v>
      </c>
      <c r="P1710" s="8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82"/>
        <v>5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82"/>
        <v>1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82"/>
        <v>11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82"/>
        <v>0</v>
      </c>
      <c r="P1714" s="8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82"/>
        <v>2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82"/>
        <v>8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82"/>
        <v>0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82"/>
        <v>8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82"/>
        <v>43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82"/>
        <v>0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82"/>
        <v>1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82"/>
        <v>6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82"/>
        <v>0</v>
      </c>
      <c r="P1723" s="8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82"/>
        <v>0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82"/>
        <v>7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82"/>
        <v>1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82"/>
        <v>10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82"/>
        <v>34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82"/>
        <v>0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82"/>
        <v>68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89">ROUND(E1731/D1731*100,)</f>
        <v>0</v>
      </c>
      <c r="P1731" s="8" t="e">
        <f t="shared" ref="P1731:P1794" si="190">E1731/L1731</f>
        <v>#DIV/0!</v>
      </c>
      <c r="Q1731" t="str">
        <f t="shared" ref="Q1731:Q1794" si="191">LEFT(N1731,SEARCH("/",N1731)-1)</f>
        <v>music</v>
      </c>
      <c r="R1731" t="str">
        <f t="shared" ref="R1731:R1794" si="192">RIGHT(N1731, LEN(N1731)-SEARCH("/", N1731))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(((I1731/60/60)/24)+DATE(1970,1,1))</f>
        <v>42531.052152777775</v>
      </c>
      <c r="U1731">
        <f t="shared" ref="U1731:U1794" si="195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89"/>
        <v>0</v>
      </c>
      <c r="P1732" s="8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89"/>
        <v>0</v>
      </c>
      <c r="P1733" s="8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89"/>
        <v>0</v>
      </c>
      <c r="P1734" s="8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89"/>
        <v>0</v>
      </c>
      <c r="P1735" s="8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89"/>
        <v>0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89"/>
        <v>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89"/>
        <v>1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89"/>
        <v>21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89"/>
        <v>0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89"/>
        <v>0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89"/>
        <v>0</v>
      </c>
      <c r="P1742" s="8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89"/>
        <v>111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89"/>
        <v>109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89"/>
        <v>100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89"/>
        <v>118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89"/>
        <v>114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89"/>
        <v>148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89"/>
        <v>105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89"/>
        <v>130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89"/>
        <v>123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89"/>
        <v>202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89"/>
        <v>103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89"/>
        <v>260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89"/>
        <v>108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89"/>
        <v>111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89"/>
        <v>120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89"/>
        <v>103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89"/>
        <v>116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89"/>
        <v>115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89"/>
        <v>107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89"/>
        <v>165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89"/>
        <v>155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89"/>
        <v>885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89"/>
        <v>102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89"/>
        <v>20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89"/>
        <v>59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89"/>
        <v>0</v>
      </c>
      <c r="P1768" s="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89"/>
        <v>46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89"/>
        <v>4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89"/>
        <v>3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89"/>
        <v>57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89"/>
        <v>21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89"/>
        <v>16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89"/>
        <v>6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89"/>
        <v>46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89"/>
        <v>65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89"/>
        <v>7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89"/>
        <v>14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89"/>
        <v>2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89"/>
        <v>36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89"/>
        <v>40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89"/>
        <v>26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89"/>
        <v>15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89"/>
        <v>24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89"/>
        <v>40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89"/>
        <v>20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89"/>
        <v>48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89"/>
        <v>15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89"/>
        <v>1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89"/>
        <v>1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89"/>
        <v>5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89"/>
        <v>4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89"/>
        <v>61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96">ROUND(E1795/D1795*100,)</f>
        <v>1</v>
      </c>
      <c r="P1795" s="8">
        <f t="shared" ref="P1795:P1858" si="197">E1795/L1795</f>
        <v>20</v>
      </c>
      <c r="Q1795" t="str">
        <f t="shared" ref="Q1795:Q1858" si="198">LEFT(N1795,SEARCH("/",N1795)-1)</f>
        <v>photography</v>
      </c>
      <c r="R1795" t="str">
        <f t="shared" ref="R1795:R1858" si="199">RIGHT(N1795, LEN(N1795)-SEARCH("/", N1795))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(((I1795/60/60)/24)+DATE(1970,1,1))</f>
        <v>41970.933333333334</v>
      </c>
      <c r="U1795">
        <f t="shared" ref="U1795:U1858" si="202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96"/>
        <v>11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96"/>
        <v>39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96"/>
        <v>22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96"/>
        <v>68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96"/>
        <v>14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96"/>
        <v>2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96"/>
        <v>20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96"/>
        <v>14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96"/>
        <v>48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96"/>
        <v>31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96"/>
        <v>35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96"/>
        <v>36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96"/>
        <v>3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96"/>
        <v>11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96"/>
        <v>41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96"/>
        <v>11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96"/>
        <v>3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96"/>
        <v>0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96"/>
        <v>13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96"/>
        <v>0</v>
      </c>
      <c r="P1815" s="8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96"/>
        <v>49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96"/>
        <v>0</v>
      </c>
      <c r="P1817" s="8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96"/>
        <v>2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96"/>
        <v>52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96"/>
        <v>0</v>
      </c>
      <c r="P1820" s="8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96"/>
        <v>2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96"/>
        <v>7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96"/>
        <v>135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96"/>
        <v>100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96"/>
        <v>116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96"/>
        <v>100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96"/>
        <v>105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96"/>
        <v>101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96"/>
        <v>101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96"/>
        <v>100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96"/>
        <v>167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96"/>
        <v>102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96"/>
        <v>103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96"/>
        <v>143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96"/>
        <v>263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96"/>
        <v>118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96"/>
        <v>104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96"/>
        <v>200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96"/>
        <v>307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96"/>
        <v>100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96"/>
        <v>205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96"/>
        <v>109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96"/>
        <v>102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96"/>
        <v>125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96"/>
        <v>124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96"/>
        <v>101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96"/>
        <v>100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96"/>
        <v>138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96"/>
        <v>121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96"/>
        <v>107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96"/>
        <v>100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96"/>
        <v>102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96"/>
        <v>100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96"/>
        <v>117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96"/>
        <v>102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96"/>
        <v>102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96"/>
        <v>154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96"/>
        <v>101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203">ROUND(E1859/D1859*100,)</f>
        <v>100</v>
      </c>
      <c r="P1859" s="8">
        <f t="shared" ref="P1859:P1922" si="204">E1859/L1859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 LEN(N1859)-SEARCH("/", N1859))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(((I1859/60/60)/24)+DATE(1970,1,1))</f>
        <v>41894.76866898148</v>
      </c>
      <c r="U1859">
        <f t="shared" ref="U1859:U1922" si="20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03"/>
        <v>109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03"/>
        <v>132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03"/>
        <v>133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03"/>
        <v>0</v>
      </c>
      <c r="P1863" s="8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03"/>
        <v>8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03"/>
        <v>0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03"/>
        <v>43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03"/>
        <v>0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03"/>
        <v>1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03"/>
        <v>0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03"/>
        <v>5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03"/>
        <v>0</v>
      </c>
      <c r="P1871" s="8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03"/>
        <v>10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03"/>
        <v>72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03"/>
        <v>1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03"/>
        <v>0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03"/>
        <v>0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03"/>
        <v>1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03"/>
        <v>0</v>
      </c>
      <c r="P1878" s="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03"/>
        <v>0</v>
      </c>
      <c r="P1879" s="8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03"/>
        <v>0</v>
      </c>
      <c r="P1880" s="8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03"/>
        <v>0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03"/>
        <v>20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03"/>
        <v>173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03"/>
        <v>101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03"/>
        <v>105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03"/>
        <v>135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03"/>
        <v>116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03"/>
        <v>102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03"/>
        <v>111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03"/>
        <v>166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03"/>
        <v>107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03"/>
        <v>145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03"/>
        <v>106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03"/>
        <v>137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03"/>
        <v>104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03"/>
        <v>115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03"/>
        <v>102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03"/>
        <v>124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03"/>
        <v>102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03"/>
        <v>145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03"/>
        <v>133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03"/>
        <v>109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03"/>
        <v>3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03"/>
        <v>1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03"/>
        <v>47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03"/>
        <v>0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03"/>
        <v>0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03"/>
        <v>43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03"/>
        <v>0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03"/>
        <v>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03"/>
        <v>14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03"/>
        <v>39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03"/>
        <v>0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03"/>
        <v>59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03"/>
        <v>1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03"/>
        <v>9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03"/>
        <v>2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03"/>
        <v>1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03"/>
        <v>53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03"/>
        <v>1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03"/>
        <v>47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203"/>
        <v>43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210">ROUND(E1923/D1923*100,)</f>
        <v>137</v>
      </c>
      <c r="P1923" s="8">
        <f t="shared" ref="P1923:P1986" si="211">E1923/L1923</f>
        <v>54</v>
      </c>
      <c r="Q1923" t="str">
        <f t="shared" ref="Q1923:Q1986" si="212">LEFT(N1923,SEARCH("/",N1923)-1)</f>
        <v>music</v>
      </c>
      <c r="R1923" t="str">
        <f t="shared" ref="R1923:R1986" si="213">RIGHT(N1923, LEN(N1923)-SEARCH("/", N1923))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(((I1923/60/60)/24)+DATE(1970,1,1))</f>
        <v>41104.221562500003</v>
      </c>
      <c r="U1923">
        <f t="shared" ref="U1923:U1986" si="216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210"/>
        <v>116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210"/>
        <v>241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210"/>
        <v>114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210"/>
        <v>110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210"/>
        <v>195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210"/>
        <v>103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210"/>
        <v>103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210"/>
        <v>100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210"/>
        <v>127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210"/>
        <v>121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210"/>
        <v>107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210"/>
        <v>172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210"/>
        <v>124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210"/>
        <v>108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210"/>
        <v>117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210"/>
        <v>187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210"/>
        <v>116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210"/>
        <v>111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210"/>
        <v>171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210"/>
        <v>126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210"/>
        <v>138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210"/>
        <v>1705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210"/>
        <v>788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210"/>
        <v>348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210"/>
        <v>150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210"/>
        <v>101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210"/>
        <v>800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210"/>
        <v>106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210"/>
        <v>201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210"/>
        <v>212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210"/>
        <v>198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210"/>
        <v>226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210"/>
        <v>699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210"/>
        <v>399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210"/>
        <v>294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210"/>
        <v>168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210"/>
        <v>1436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210"/>
        <v>157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210"/>
        <v>118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210"/>
        <v>1105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210"/>
        <v>193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210"/>
        <v>127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210"/>
        <v>260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210"/>
        <v>262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210"/>
        <v>207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210"/>
        <v>370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210"/>
        <v>285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210"/>
        <v>579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210"/>
        <v>1132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210"/>
        <v>263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210"/>
        <v>674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210"/>
        <v>257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210"/>
        <v>375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210"/>
        <v>209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210"/>
        <v>347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210"/>
        <v>402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210"/>
        <v>1027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210"/>
        <v>115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210"/>
        <v>355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210"/>
        <v>5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210"/>
        <v>0</v>
      </c>
      <c r="P1984" s="8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210"/>
        <v>4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210"/>
        <v>21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217">ROUND(E1987/D1987*100,)</f>
        <v>3</v>
      </c>
      <c r="P1987" s="8">
        <f t="shared" ref="P1987:P2050" si="218">E1987/L1987</f>
        <v>12.75</v>
      </c>
      <c r="Q1987" t="str">
        <f t="shared" ref="Q1987:Q2050" si="219">LEFT(N1987,SEARCH("/",N1987)-1)</f>
        <v>photography</v>
      </c>
      <c r="R1987" t="str">
        <f t="shared" ref="R1987:R2050" si="220">RIGHT(N1987, LEN(N1987)-SEARCH("/", N1987))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(((I1987/60/60)/24)+DATE(1970,1,1))</f>
        <v>42584.958333333328</v>
      </c>
      <c r="U1987">
        <f t="shared" ref="U1987:U2050" si="223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217"/>
        <v>0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217"/>
        <v>42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217"/>
        <v>0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217"/>
        <v>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217"/>
        <v>17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217"/>
        <v>7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217"/>
        <v>0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217"/>
        <v>0</v>
      </c>
      <c r="P1995" s="8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217"/>
        <v>0</v>
      </c>
      <c r="P1996" s="8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217"/>
        <v>8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217"/>
        <v>0</v>
      </c>
      <c r="P1998" s="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217"/>
        <v>0</v>
      </c>
      <c r="P1999" s="8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217"/>
        <v>26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217"/>
        <v>1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217"/>
        <v>13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217"/>
        <v>382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217"/>
        <v>217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217"/>
        <v>312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217"/>
        <v>234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217"/>
        <v>124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217"/>
        <v>248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217"/>
        <v>116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217"/>
        <v>117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217"/>
        <v>305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217"/>
        <v>320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217"/>
        <v>820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217"/>
        <v>235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217"/>
        <v>495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217"/>
        <v>7814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217"/>
        <v>113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217"/>
        <v>922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217"/>
        <v>125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217"/>
        <v>102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217"/>
        <v>485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217"/>
        <v>192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217"/>
        <v>281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217"/>
        <v>125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217"/>
        <v>161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217"/>
        <v>585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217"/>
        <v>201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217"/>
        <v>133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217"/>
        <v>120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217"/>
        <v>126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217"/>
        <v>361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217"/>
        <v>226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217"/>
        <v>120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217"/>
        <v>304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217"/>
        <v>179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217"/>
        <v>387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217"/>
        <v>211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217"/>
        <v>132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217"/>
        <v>300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217"/>
        <v>421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217"/>
        <v>136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217"/>
        <v>248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217"/>
        <v>182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217"/>
        <v>124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217"/>
        <v>506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217"/>
        <v>108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217"/>
        <v>819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217"/>
        <v>121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217"/>
        <v>103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217"/>
        <v>148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224">ROUND(E2051/D2051*100,)</f>
        <v>120</v>
      </c>
      <c r="P2051" s="8">
        <f t="shared" ref="P2051:P2114" si="225">E2051/L2051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 LEN(N2051)-SEARCH("/", N2051))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(((I2051/60/60)/24)+DATE(1970,1,1))</f>
        <v>41610.957638888889</v>
      </c>
      <c r="U2051">
        <f t="shared" ref="U2051:U2114" si="230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224"/>
        <v>473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224"/>
        <v>130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224"/>
        <v>353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224"/>
        <v>101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224"/>
        <v>114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224"/>
        <v>167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224"/>
        <v>153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224"/>
        <v>202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224"/>
        <v>168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224"/>
        <v>143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224"/>
        <v>196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224"/>
        <v>108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224"/>
        <v>115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224"/>
        <v>148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224"/>
        <v>191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224"/>
        <v>199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224"/>
        <v>219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224"/>
        <v>127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224"/>
        <v>105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224"/>
        <v>128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224"/>
        <v>317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224"/>
        <v>281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224"/>
        <v>111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224"/>
        <v>153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224"/>
        <v>103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224"/>
        <v>1678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224"/>
        <v>543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224"/>
        <v>116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224"/>
        <v>131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224"/>
        <v>288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224"/>
        <v>508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224"/>
        <v>115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224"/>
        <v>111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224"/>
        <v>113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224"/>
        <v>108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224"/>
        <v>124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224"/>
        <v>101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224"/>
        <v>104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224"/>
        <v>116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224"/>
        <v>120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224"/>
        <v>115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224"/>
        <v>120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224"/>
        <v>101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224"/>
        <v>102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224"/>
        <v>121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224"/>
        <v>100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224"/>
        <v>102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224"/>
        <v>100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224"/>
        <v>100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224"/>
        <v>132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224"/>
        <v>137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224"/>
        <v>113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224"/>
        <v>136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224"/>
        <v>146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224"/>
        <v>130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224"/>
        <v>254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224"/>
        <v>107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224"/>
        <v>108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224"/>
        <v>107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224"/>
        <v>107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224"/>
        <v>100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224"/>
        <v>107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224"/>
        <v>100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231">ROUND(E2115/D2115*100,)</f>
        <v>105</v>
      </c>
      <c r="P2115" s="8">
        <f t="shared" ref="P2115:P2178" si="232">E2115/L2115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 LEN(N2115)-SEARCH("/", N2115))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(((I2115/60/60)/24)+DATE(1970,1,1))</f>
        <v>41905.86546296296</v>
      </c>
      <c r="U2115">
        <f t="shared" ref="U2115:U2178" si="237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31"/>
        <v>105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31"/>
        <v>226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31"/>
        <v>101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31"/>
        <v>148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31"/>
        <v>135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31"/>
        <v>101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31"/>
        <v>101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2014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31"/>
        <v>1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31"/>
        <v>0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31"/>
        <v>10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31"/>
        <v>10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31"/>
        <v>1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31"/>
        <v>0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31"/>
        <v>29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31"/>
        <v>0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31"/>
        <v>12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31"/>
        <v>0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31"/>
        <v>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31"/>
        <v>2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31"/>
        <v>2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31"/>
        <v>2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31"/>
        <v>10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31"/>
        <v>0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31"/>
        <v>28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31"/>
        <v>13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31"/>
        <v>5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31"/>
        <v>0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31"/>
        <v>0</v>
      </c>
      <c r="P2143" s="8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31"/>
        <v>6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31"/>
        <v>11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31"/>
        <v>2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31"/>
        <v>30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31"/>
        <v>0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31"/>
        <v>1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31"/>
        <v>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31"/>
        <v>0</v>
      </c>
      <c r="P2151" s="8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31"/>
        <v>1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31"/>
        <v>0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31"/>
        <v>0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31"/>
        <v>0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31"/>
        <v>1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31"/>
        <v>2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31"/>
        <v>3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31"/>
        <v>28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31"/>
        <v>7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31"/>
        <v>1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31"/>
        <v>1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31"/>
        <v>116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31"/>
        <v>112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31"/>
        <v>132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31"/>
        <v>103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31"/>
        <v>139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31"/>
        <v>147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31"/>
        <v>120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31"/>
        <v>122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31"/>
        <v>100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31"/>
        <v>181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31"/>
        <v>106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31"/>
        <v>100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31"/>
        <v>127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31"/>
        <v>103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31"/>
        <v>250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231"/>
        <v>126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38">ROUND(E2179/D2179*100,)</f>
        <v>100</v>
      </c>
      <c r="P2179" s="8">
        <f t="shared" ref="P2179:P2242" si="239">E2179/L2179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 LEN(N2179)-SEARCH("/", N2179))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(((I2179/60/60)/24)+DATE(1970,1,1))</f>
        <v>42527.250775462962</v>
      </c>
      <c r="U2179">
        <f t="shared" ref="U2179:U2242" si="24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38"/>
        <v>139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38"/>
        <v>161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38"/>
        <v>107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38"/>
        <v>153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38"/>
        <v>524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38"/>
        <v>489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38"/>
        <v>285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38"/>
        <v>1857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38"/>
        <v>110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38"/>
        <v>1015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38"/>
        <v>412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38"/>
        <v>503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38"/>
        <v>185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38"/>
        <v>120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38"/>
        <v>1081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38"/>
        <v>452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38"/>
        <v>537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38"/>
        <v>120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38"/>
        <v>114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38"/>
        <v>951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38"/>
        <v>133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38"/>
        <v>147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38"/>
        <v>542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38"/>
        <v>383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38"/>
        <v>704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38"/>
        <v>110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38"/>
        <v>133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38"/>
        <v>152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38"/>
        <v>103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38"/>
        <v>100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38"/>
        <v>102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38"/>
        <v>151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38"/>
        <v>111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38"/>
        <v>196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38"/>
        <v>114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38"/>
        <v>200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38"/>
        <v>293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38"/>
        <v>156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38"/>
        <v>106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38"/>
        <v>101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38"/>
        <v>123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38"/>
        <v>102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38"/>
        <v>101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38"/>
        <v>108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38"/>
        <v>163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38"/>
        <v>106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38"/>
        <v>243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38"/>
        <v>945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38"/>
        <v>108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38"/>
        <v>157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38"/>
        <v>1174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38"/>
        <v>171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38"/>
        <v>126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38"/>
        <v>1212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38"/>
        <v>496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38"/>
        <v>332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38"/>
        <v>1165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38"/>
        <v>153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38"/>
        <v>537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38"/>
        <v>353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38"/>
        <v>137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38"/>
        <v>128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38"/>
        <v>271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45">ROUND(E2243/D2243*100,)</f>
        <v>806</v>
      </c>
      <c r="P2243" s="8">
        <f t="shared" ref="P2243:P2306" si="246">E2243/L2243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 LEN(N2243)-SEARCH("/", N2243))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(((I2243/60/60)/24)+DATE(1970,1,1))</f>
        <v>42796.827546296292</v>
      </c>
      <c r="U2243">
        <f t="shared" ref="U2243:U2306" si="251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45"/>
        <v>1360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45"/>
        <v>930250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45"/>
        <v>377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45"/>
        <v>2647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45"/>
        <v>100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45"/>
        <v>104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45"/>
        <v>107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45"/>
        <v>169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45"/>
        <v>975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45"/>
        <v>134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45"/>
        <v>272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45"/>
        <v>113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45"/>
        <v>460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45"/>
        <v>287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45"/>
        <v>223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45"/>
        <v>636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45"/>
        <v>147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45"/>
        <v>1867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45"/>
        <v>327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45"/>
        <v>780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45"/>
        <v>154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45"/>
        <v>116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45"/>
        <v>180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45"/>
        <v>299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45"/>
        <v>320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45"/>
        <v>381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45"/>
        <v>103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45"/>
        <v>1802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45"/>
        <v>720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45"/>
        <v>283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45"/>
        <v>1357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45"/>
        <v>220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45"/>
        <v>120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45"/>
        <v>408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45"/>
        <v>106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45"/>
        <v>141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45"/>
        <v>271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45"/>
        <v>154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45"/>
        <v>404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45"/>
        <v>185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45"/>
        <v>185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45"/>
        <v>101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45"/>
        <v>106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45"/>
        <v>121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45"/>
        <v>100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45"/>
        <v>120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45"/>
        <v>100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45"/>
        <v>107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45"/>
        <v>104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45"/>
        <v>173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45"/>
        <v>107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45"/>
        <v>108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45"/>
        <v>146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45"/>
        <v>125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45"/>
        <v>149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45"/>
        <v>101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45"/>
        <v>105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45"/>
        <v>350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45"/>
        <v>101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45"/>
        <v>134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45"/>
        <v>171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45"/>
        <v>109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45"/>
        <v>101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2011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52">ROUND(E2307/D2307*100,)</f>
        <v>101</v>
      </c>
      <c r="P2307" s="8">
        <f t="shared" ref="P2307:P2370" si="253">E2307/L2307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 LEN(N2307)-SEARCH("/", N2307))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(((I2307/60/60)/24)+DATE(1970,1,1))</f>
        <v>41859.75</v>
      </c>
      <c r="U2307">
        <f t="shared" ref="U2307:U2370" si="258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52"/>
        <v>107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52"/>
        <v>107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52"/>
        <v>101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52"/>
        <v>107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52"/>
        <v>429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52"/>
        <v>104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52"/>
        <v>108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52"/>
        <v>176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52"/>
        <v>157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52"/>
        <v>103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52"/>
        <v>104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52"/>
        <v>104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52"/>
        <v>121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52"/>
        <v>108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52"/>
        <v>109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52"/>
        <v>39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52"/>
        <v>3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52"/>
        <v>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52"/>
        <v>21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52"/>
        <v>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52"/>
        <v>1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52"/>
        <v>526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52"/>
        <v>254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52"/>
        <v>106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52"/>
        <v>102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52"/>
        <v>144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52"/>
        <v>106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52"/>
        <v>212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52"/>
        <v>102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52"/>
        <v>102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52"/>
        <v>521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52"/>
        <v>111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52"/>
        <v>101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52"/>
        <v>294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52"/>
        <v>106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52"/>
        <v>0</v>
      </c>
      <c r="P2343" s="8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52"/>
        <v>0</v>
      </c>
      <c r="P2344" s="8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52"/>
        <v>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52"/>
        <v>0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52"/>
        <v>0</v>
      </c>
      <c r="P2347" s="8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52"/>
        <v>0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52"/>
        <v>2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52"/>
        <v>0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52"/>
        <v>0</v>
      </c>
      <c r="P2351" s="8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52"/>
        <v>0</v>
      </c>
      <c r="P2352" s="8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52"/>
        <v>1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52"/>
        <v>0</v>
      </c>
      <c r="P2354" s="8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52"/>
        <v>0</v>
      </c>
      <c r="P2355" s="8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52"/>
        <v>0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52"/>
        <v>1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52"/>
        <v>0</v>
      </c>
      <c r="P2358" s="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52"/>
        <v>0</v>
      </c>
      <c r="P2359" s="8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52"/>
        <v>0</v>
      </c>
      <c r="P2360" s="8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52"/>
        <v>15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52"/>
        <v>0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52"/>
        <v>0</v>
      </c>
      <c r="P2363" s="8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52"/>
        <v>29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52"/>
        <v>0</v>
      </c>
      <c r="P2365" s="8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52"/>
        <v>0</v>
      </c>
      <c r="P2366" s="8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52"/>
        <v>0</v>
      </c>
      <c r="P2367" s="8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52"/>
        <v>11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52"/>
        <v>1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52"/>
        <v>0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>
        <f t="shared" si="258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59">ROUND(E2371/D2371*100,)</f>
        <v>0</v>
      </c>
      <c r="P2371" s="8" t="e">
        <f t="shared" ref="P2371:P2434" si="260">E2371/L2371</f>
        <v>#DIV/0!</v>
      </c>
      <c r="Q2371" t="str">
        <f t="shared" ref="Q2371:Q2434" si="261">LEFT(N2371,SEARCH("/",N2371)-1)</f>
        <v>technology</v>
      </c>
      <c r="R2371" t="str">
        <f t="shared" ref="R2371:R2434" si="262">RIGHT(N2371, LEN(N2371)-SEARCH("/", N2371))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(((I2371/60/60)/24)+DATE(1970,1,1))</f>
        <v>42410.812627314815</v>
      </c>
      <c r="U2371">
        <f t="shared" ref="U2371:U2434" si="265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59"/>
        <v>0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59"/>
        <v>0</v>
      </c>
      <c r="P2373" s="8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59"/>
        <v>3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59"/>
        <v>0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59"/>
        <v>0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59"/>
        <v>0</v>
      </c>
      <c r="P2377" s="8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59"/>
        <v>11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59"/>
        <v>0</v>
      </c>
      <c r="P2379" s="8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59"/>
        <v>0</v>
      </c>
      <c r="P2380" s="8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59"/>
        <v>0</v>
      </c>
      <c r="P2381" s="8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59"/>
        <v>0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59"/>
        <v>2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59"/>
        <v>3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59"/>
        <v>4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59"/>
        <v>1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59"/>
        <v>1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59"/>
        <v>0</v>
      </c>
      <c r="P2388" s="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59"/>
        <v>1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59"/>
        <v>1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59"/>
        <v>0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59"/>
        <v>0</v>
      </c>
      <c r="P2392" s="8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59"/>
        <v>0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59"/>
        <v>0</v>
      </c>
      <c r="P2394" s="8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59"/>
        <v>0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59"/>
        <v>0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59"/>
        <v>0</v>
      </c>
      <c r="P2397" s="8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59"/>
        <v>0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59"/>
        <v>0</v>
      </c>
      <c r="P2399" s="8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59"/>
        <v>0</v>
      </c>
      <c r="P2400" s="8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59"/>
        <v>0</v>
      </c>
      <c r="P2401" s="8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59"/>
        <v>0</v>
      </c>
      <c r="P2402" s="8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59"/>
        <v>1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59"/>
        <v>0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59"/>
        <v>17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59"/>
        <v>0</v>
      </c>
      <c r="P2406" s="8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59"/>
        <v>23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59"/>
        <v>41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59"/>
        <v>25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59"/>
        <v>0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59"/>
        <v>2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59"/>
        <v>0</v>
      </c>
      <c r="P2412" s="8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59"/>
        <v>1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59"/>
        <v>0</v>
      </c>
      <c r="P2414" s="8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59"/>
        <v>1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59"/>
        <v>3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59"/>
        <v>1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59"/>
        <v>0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59"/>
        <v>0</v>
      </c>
      <c r="P2419" s="8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59"/>
        <v>0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59"/>
        <v>0</v>
      </c>
      <c r="P2421" s="8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59"/>
        <v>15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59"/>
        <v>0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59"/>
        <v>0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59"/>
        <v>0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59"/>
        <v>1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59"/>
        <v>0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59"/>
        <v>0</v>
      </c>
      <c r="P2428" s="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59"/>
        <v>0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59"/>
        <v>0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59"/>
        <v>1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59"/>
        <v>1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59"/>
        <v>0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59"/>
        <v>0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66">ROUND(E2435/D2435*100,)</f>
        <v>0</v>
      </c>
      <c r="P2435" s="8" t="e">
        <f t="shared" ref="P2435:P2498" si="267">E2435/L2435</f>
        <v>#DIV/0!</v>
      </c>
      <c r="Q2435" t="str">
        <f t="shared" ref="Q2435:Q2498" si="268">LEFT(N2435,SEARCH("/",N2435)-1)</f>
        <v>food</v>
      </c>
      <c r="R2435" t="str">
        <f t="shared" ref="R2435:R2498" si="269">RIGHT(N2435, LEN(N2435)-SEARCH("/", N2435))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(((I2435/60/60)/24)+DATE(1970,1,1))</f>
        <v>42427.89980324074</v>
      </c>
      <c r="U2435">
        <f t="shared" ref="U2435:U2498" si="272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66"/>
        <v>0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66"/>
        <v>0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66"/>
        <v>0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66"/>
        <v>0</v>
      </c>
      <c r="P2439" s="8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66"/>
        <v>0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66"/>
        <v>0</v>
      </c>
      <c r="P2441" s="8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66"/>
        <v>0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66"/>
        <v>108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66"/>
        <v>126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66"/>
        <v>203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66"/>
        <v>109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66"/>
        <v>173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66"/>
        <v>168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66"/>
        <v>427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66"/>
        <v>108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66"/>
        <v>108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66"/>
        <v>102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66"/>
        <v>115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66"/>
        <v>134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66"/>
        <v>155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66"/>
        <v>101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66"/>
        <v>182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66"/>
        <v>181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66"/>
        <v>102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66"/>
        <v>110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66"/>
        <v>102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66"/>
        <v>101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66"/>
        <v>104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66"/>
        <v>111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66"/>
        <v>116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66"/>
        <v>111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66"/>
        <v>180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66"/>
        <v>100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66"/>
        <v>119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66"/>
        <v>107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66"/>
        <v>114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66"/>
        <v>103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66"/>
        <v>128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66"/>
        <v>136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66"/>
        <v>100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66"/>
        <v>100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66"/>
        <v>105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66"/>
        <v>105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66"/>
        <v>171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66"/>
        <v>128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66"/>
        <v>133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66"/>
        <v>100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66"/>
        <v>113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66"/>
        <v>100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66"/>
        <v>114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66"/>
        <v>119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66"/>
        <v>103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66"/>
        <v>266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66"/>
        <v>100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66"/>
        <v>107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66"/>
        <v>134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66"/>
        <v>121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66"/>
        <v>103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66"/>
        <v>125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66"/>
        <v>129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66"/>
        <v>101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66"/>
        <v>128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66"/>
        <v>100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>
        <f t="shared" si="272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73">ROUND(E2499/D2499*100,)</f>
        <v>113</v>
      </c>
      <c r="P2499" s="8">
        <f t="shared" ref="P2499:P2562" si="274">E2499/L2499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 LEN(N2499)-SEARCH("/", N2499))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(((I2499/60/60)/24)+DATE(1970,1,1))</f>
        <v>40760.878912037035</v>
      </c>
      <c r="U2499">
        <f t="shared" ref="U2499:U2562" si="27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73"/>
        <v>106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73"/>
        <v>203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73"/>
        <v>113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73"/>
        <v>3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73"/>
        <v>0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73"/>
        <v>0</v>
      </c>
      <c r="P2505" s="8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73"/>
        <v>0</v>
      </c>
      <c r="P2506" s="8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73"/>
        <v>0</v>
      </c>
      <c r="P2507" s="8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73"/>
        <v>1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73"/>
        <v>0</v>
      </c>
      <c r="P2509" s="8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73"/>
        <v>0</v>
      </c>
      <c r="P2510" s="8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73"/>
        <v>1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73"/>
        <v>0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73"/>
        <v>0</v>
      </c>
      <c r="P2513" s="8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73"/>
        <v>0</v>
      </c>
      <c r="P2514" s="8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73"/>
        <v>0</v>
      </c>
      <c r="P2515" s="8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73"/>
        <v>2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73"/>
        <v>19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73"/>
        <v>0</v>
      </c>
      <c r="P2518" s="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73"/>
        <v>10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73"/>
        <v>0</v>
      </c>
      <c r="P2520" s="8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73"/>
        <v>0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73"/>
        <v>0</v>
      </c>
      <c r="P2522" s="8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73"/>
        <v>109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73"/>
        <v>100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73"/>
        <v>156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73"/>
        <v>102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73"/>
        <v>100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73"/>
        <v>113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73"/>
        <v>102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73"/>
        <v>107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73"/>
        <v>104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73"/>
        <v>100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73"/>
        <v>100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73"/>
        <v>126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73"/>
        <v>111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73"/>
        <v>105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73"/>
        <v>104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73"/>
        <v>116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73"/>
        <v>110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73"/>
        <v>113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73"/>
        <v>100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73"/>
        <v>103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73"/>
        <v>107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73"/>
        <v>104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73"/>
        <v>156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73"/>
        <v>101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73"/>
        <v>195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73"/>
        <v>112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73"/>
        <v>120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73"/>
        <v>102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73"/>
        <v>103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73"/>
        <v>101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73"/>
        <v>103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73"/>
        <v>107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73"/>
        <v>156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73"/>
        <v>123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73"/>
        <v>107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73"/>
        <v>106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73"/>
        <v>118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73"/>
        <v>109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73"/>
        <v>111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73"/>
        <v>100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80">ROUND(E2563/D2563*100,)</f>
        <v>0</v>
      </c>
      <c r="P2563" s="8" t="e">
        <f t="shared" ref="P2563:P2626" si="281">E2563/L2563</f>
        <v>#DIV/0!</v>
      </c>
      <c r="Q2563" t="str">
        <f t="shared" ref="Q2563:Q2626" si="282">LEFT(N2563,SEARCH("/",N2563)-1)</f>
        <v>food</v>
      </c>
      <c r="R2563" t="str">
        <f t="shared" ref="R2563:R2626" si="283">RIGHT(N2563, LEN(N2563)-SEARCH("/", N2563))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(((I2563/60/60)/24)+DATE(1970,1,1))</f>
        <v>42290.528807870374</v>
      </c>
      <c r="U2563">
        <f t="shared" ref="U2563:U2626" si="286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80"/>
        <v>1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80"/>
        <v>0</v>
      </c>
      <c r="P2565" s="8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80"/>
        <v>0</v>
      </c>
      <c r="P2566" s="8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80"/>
        <v>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80"/>
        <v>0</v>
      </c>
      <c r="P2568" s="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80"/>
        <v>0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80"/>
        <v>1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80"/>
        <v>2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80"/>
        <v>1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80"/>
        <v>0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80"/>
        <v>0</v>
      </c>
      <c r="P2574" s="8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80"/>
        <v>0</v>
      </c>
      <c r="P2575" s="8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80"/>
        <v>0</v>
      </c>
      <c r="P2576" s="8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80"/>
        <v>0</v>
      </c>
      <c r="P2577" s="8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80"/>
        <v>0</v>
      </c>
      <c r="P2578" s="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80"/>
        <v>0</v>
      </c>
      <c r="P2579" s="8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80"/>
        <v>0</v>
      </c>
      <c r="P2580" s="8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80"/>
        <v>0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80"/>
        <v>1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80"/>
        <v>11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80"/>
        <v>0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80"/>
        <v>1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80"/>
        <v>0</v>
      </c>
      <c r="P2586" s="8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80"/>
        <v>0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80"/>
        <v>0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80"/>
        <v>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80"/>
        <v>4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80"/>
        <v>0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80"/>
        <v>0</v>
      </c>
      <c r="P2592" s="8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80"/>
        <v>2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80"/>
        <v>0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80"/>
        <v>0</v>
      </c>
      <c r="P2595" s="8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80"/>
        <v>0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80"/>
        <v>12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80"/>
        <v>24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80"/>
        <v>6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80"/>
        <v>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80"/>
        <v>1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80"/>
        <v>7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80"/>
        <v>661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80"/>
        <v>326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80"/>
        <v>101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80"/>
        <v>104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80"/>
        <v>107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80"/>
        <v>110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80"/>
        <v>408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80"/>
        <v>224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80"/>
        <v>304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80"/>
        <v>141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80"/>
        <v>2791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80"/>
        <v>172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80"/>
        <v>101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80"/>
        <v>102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80"/>
        <v>170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80"/>
        <v>115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80"/>
        <v>878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80"/>
        <v>105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80"/>
        <v>188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80"/>
        <v>144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80"/>
        <v>146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80"/>
        <v>131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80"/>
        <v>114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80"/>
        <v>1379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>
        <f t="shared" si="28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87">ROUND(E2627/D2627*100,)</f>
        <v>956</v>
      </c>
      <c r="P2627" s="8">
        <f t="shared" ref="P2627:P2690" si="288">E2627/L2627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 LEN(N2627)-SEARCH("/", N2627))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(((I2627/60/60)/24)+DATE(1970,1,1))</f>
        <v>42683.851944444439</v>
      </c>
      <c r="U2627">
        <f t="shared" ref="U2627:U2690" si="293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87"/>
        <v>112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87"/>
        <v>647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87"/>
        <v>110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87"/>
        <v>128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87"/>
        <v>158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87"/>
        <v>115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87"/>
        <v>137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87"/>
        <v>355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87"/>
        <v>106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87"/>
        <v>100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87"/>
        <v>187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87"/>
        <v>166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87"/>
        <v>102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87"/>
        <v>164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87"/>
        <v>106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87"/>
        <v>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87"/>
        <v>0</v>
      </c>
      <c r="P2644" s="8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87"/>
        <v>34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87"/>
        <v>2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87"/>
        <v>11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87"/>
        <v>8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87"/>
        <v>1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87"/>
        <v>1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87"/>
        <v>0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87"/>
        <v>1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87"/>
        <v>2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87"/>
        <v>1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87"/>
        <v>12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87"/>
        <v>0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87"/>
        <v>21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87"/>
        <v>11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87"/>
        <v>19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87"/>
        <v>0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87"/>
        <v>3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87"/>
        <v>0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87"/>
        <v>103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87"/>
        <v>107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87"/>
        <v>105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87"/>
        <v>103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87"/>
        <v>123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87"/>
        <v>159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87"/>
        <v>111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87"/>
        <v>171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87"/>
        <v>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87"/>
        <v>6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87"/>
        <v>11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87"/>
        <v>33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87"/>
        <v>28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87"/>
        <v>63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87"/>
        <v>8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87"/>
        <v>50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87"/>
        <v>18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87"/>
        <v>0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87"/>
        <v>0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87"/>
        <v>1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87"/>
        <v>1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87"/>
        <v>28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87"/>
        <v>0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87"/>
        <v>1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87"/>
        <v>0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87"/>
        <v>0</v>
      </c>
      <c r="P2688" s="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87"/>
        <v>0</v>
      </c>
      <c r="P2689" s="8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87"/>
        <v>0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>
        <f t="shared" si="293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94">ROUND(E2691/D2691*100,)</f>
        <v>0</v>
      </c>
      <c r="P2691" s="8">
        <f t="shared" ref="P2691:P2754" si="295">E2691/L2691</f>
        <v>1</v>
      </c>
      <c r="Q2691" t="str">
        <f t="shared" ref="Q2691:Q2754" si="296">LEFT(N2691,SEARCH("/",N2691)-1)</f>
        <v>food</v>
      </c>
      <c r="R2691" t="str">
        <f t="shared" ref="R2691:R2754" si="297">RIGHT(N2691, LEN(N2691)-SEARCH("/", N2691))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(((I2691/60/60)/24)+DATE(1970,1,1))</f>
        <v>42581.961689814809</v>
      </c>
      <c r="U2691">
        <f t="shared" ref="U2691:U2754" si="300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94"/>
        <v>11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94"/>
        <v>0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94"/>
        <v>1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94"/>
        <v>1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94"/>
        <v>0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94"/>
        <v>0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94"/>
        <v>6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94"/>
        <v>26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94"/>
        <v>0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94"/>
        <v>0</v>
      </c>
      <c r="P2701" s="8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94"/>
        <v>1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94"/>
        <v>46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94"/>
        <v>34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94"/>
        <v>104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94"/>
        <v>6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94"/>
        <v>11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94"/>
        <v>112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94"/>
        <v>351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94"/>
        <v>233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94"/>
        <v>102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94"/>
        <v>154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94"/>
        <v>101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94"/>
        <v>131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94"/>
        <v>102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94"/>
        <v>116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94"/>
        <v>265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94"/>
        <v>120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94"/>
        <v>120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94"/>
        <v>104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94"/>
        <v>109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94"/>
        <v>118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94"/>
        <v>1462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94"/>
        <v>253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94"/>
        <v>140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94"/>
        <v>297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94"/>
        <v>145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94"/>
        <v>106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94"/>
        <v>493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94"/>
        <v>202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94"/>
        <v>104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94"/>
        <v>170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94"/>
        <v>104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94"/>
        <v>118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94"/>
        <v>108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94"/>
        <v>2260300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94"/>
        <v>978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94"/>
        <v>123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94"/>
        <v>246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94"/>
        <v>148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94"/>
        <v>384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94"/>
        <v>103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94"/>
        <v>0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94"/>
        <v>29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94"/>
        <v>0</v>
      </c>
      <c r="P2745" s="8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94"/>
        <v>5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94"/>
        <v>22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94"/>
        <v>27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94"/>
        <v>28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94"/>
        <v>1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94"/>
        <v>1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94"/>
        <v>0</v>
      </c>
      <c r="P2752" s="8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94"/>
        <v>0</v>
      </c>
      <c r="P2753" s="8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94"/>
        <v>11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301">ROUND(E2755/D2755*100,)</f>
        <v>19</v>
      </c>
      <c r="P2755" s="8">
        <f t="shared" ref="P2755:P2818" si="302">E2755/L2755</f>
        <v>47.5</v>
      </c>
      <c r="Q2755" t="str">
        <f t="shared" ref="Q2755:Q2818" si="303">LEFT(N2755,SEARCH("/",N2755)-1)</f>
        <v>publishing</v>
      </c>
      <c r="R2755" t="str">
        <f t="shared" ref="R2755:R2818" si="304">RIGHT(N2755, LEN(N2755)-SEARCH("/", N2755))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(((I2755/60/60)/24)+DATE(1970,1,1))</f>
        <v>41147.900729166664</v>
      </c>
      <c r="U2755">
        <f t="shared" ref="U2755:U2818" si="307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301"/>
        <v>0</v>
      </c>
      <c r="P2756" s="8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301"/>
        <v>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301"/>
        <v>10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301"/>
        <v>1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301"/>
        <v>12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301"/>
        <v>11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301"/>
        <v>0</v>
      </c>
      <c r="P2762" s="8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301"/>
        <v>1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301"/>
        <v>1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301"/>
        <v>0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301"/>
        <v>1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301"/>
        <v>0</v>
      </c>
      <c r="P2767" s="8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301"/>
        <v>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301"/>
        <v>1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301"/>
        <v>14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301"/>
        <v>0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301"/>
        <v>10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301"/>
        <v>0</v>
      </c>
      <c r="P2773" s="8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301"/>
        <v>0</v>
      </c>
      <c r="P2774" s="8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301"/>
        <v>0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301"/>
        <v>14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301"/>
        <v>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301"/>
        <v>8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301"/>
        <v>0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301"/>
        <v>26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301"/>
        <v>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301"/>
        <v>0</v>
      </c>
      <c r="P2782" s="8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301"/>
        <v>105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301"/>
        <v>120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301"/>
        <v>115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301"/>
        <v>119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301"/>
        <v>105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301"/>
        <v>118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301"/>
        <v>120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301"/>
        <v>103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301"/>
        <v>101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301"/>
        <v>105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301"/>
        <v>103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301"/>
        <v>108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301"/>
        <v>111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301"/>
        <v>150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301"/>
        <v>104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301"/>
        <v>116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301"/>
        <v>103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301"/>
        <v>101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301"/>
        <v>117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301"/>
        <v>133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301"/>
        <v>133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301"/>
        <v>102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301"/>
        <v>128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301"/>
        <v>115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301"/>
        <v>110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301"/>
        <v>112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301"/>
        <v>126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301"/>
        <v>100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301"/>
        <v>102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301"/>
        <v>108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301"/>
        <v>100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301"/>
        <v>113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301"/>
        <v>128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301"/>
        <v>108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301"/>
        <v>242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301"/>
        <v>142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308">ROUND(E2819/D2819*100,)</f>
        <v>130</v>
      </c>
      <c r="P2819" s="8">
        <f t="shared" ref="P2819:P2882" si="309">E2819/L2819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 LEN(N2819)-SEARCH("/", N2819))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(((I2819/60/60)/24)+DATE(1970,1,1))</f>
        <v>42063.634976851856</v>
      </c>
      <c r="U2819">
        <f t="shared" ref="U2819:U2882" si="31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308"/>
        <v>106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308"/>
        <v>105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308"/>
        <v>136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308"/>
        <v>100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308"/>
        <v>100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308"/>
        <v>124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308"/>
        <v>117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308"/>
        <v>103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308"/>
        <v>108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308"/>
        <v>120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308"/>
        <v>100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308"/>
        <v>107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308"/>
        <v>100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308"/>
        <v>111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308"/>
        <v>115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308"/>
        <v>108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308"/>
        <v>170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308"/>
        <v>187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308"/>
        <v>108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308"/>
        <v>100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308"/>
        <v>120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308"/>
        <v>111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308"/>
        <v>104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308"/>
        <v>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308"/>
        <v>0</v>
      </c>
      <c r="P2844" s="8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308"/>
        <v>0</v>
      </c>
      <c r="P2845" s="8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308"/>
        <v>5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308"/>
        <v>32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308"/>
        <v>0</v>
      </c>
      <c r="P2848" s="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308"/>
        <v>0</v>
      </c>
      <c r="P2849" s="8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308"/>
        <v>0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308"/>
        <v>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308"/>
        <v>4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308"/>
        <v>0</v>
      </c>
      <c r="P2853" s="8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308"/>
        <v>2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308"/>
        <v>0</v>
      </c>
      <c r="P2855" s="8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308"/>
        <v>42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308"/>
        <v>50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308"/>
        <v>5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308"/>
        <v>20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308"/>
        <v>0</v>
      </c>
      <c r="P2860" s="8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308"/>
        <v>2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308"/>
        <v>7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308"/>
        <v>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308"/>
        <v>0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308"/>
        <v>0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308"/>
        <v>2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308"/>
        <v>0</v>
      </c>
      <c r="P2867" s="8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308"/>
        <v>1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308"/>
        <v>20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308"/>
        <v>42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308"/>
        <v>1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308"/>
        <v>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308"/>
        <v>5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308"/>
        <v>0</v>
      </c>
      <c r="P2874" s="8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308"/>
        <v>38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308"/>
        <v>5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308"/>
        <v>0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308"/>
        <v>0</v>
      </c>
      <c r="P2878" s="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308"/>
        <v>11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308"/>
        <v>2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308"/>
        <v>0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308"/>
        <v>23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315">ROUND(E2883/D2883*100,)</f>
        <v>0</v>
      </c>
      <c r="P2883" s="8" t="e">
        <f t="shared" ref="P2883:P2946" si="316">E2883/L2883</f>
        <v>#DIV/0!</v>
      </c>
      <c r="Q2883" t="str">
        <f t="shared" ref="Q2883:Q2946" si="317">LEFT(N2883,SEARCH("/",N2883)-1)</f>
        <v>theater</v>
      </c>
      <c r="R2883" t="str">
        <f t="shared" ref="R2883:R2946" si="318">RIGHT(N2883, LEN(N2883)-SEARCH("/", N2883))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(((I2883/60/60)/24)+DATE(1970,1,1))</f>
        <v>41976.639305555553</v>
      </c>
      <c r="U2883">
        <f t="shared" ref="U2883:U2946" si="321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315"/>
        <v>34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315"/>
        <v>19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315"/>
        <v>0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315"/>
        <v>33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315"/>
        <v>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315"/>
        <v>0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315"/>
        <v>0</v>
      </c>
      <c r="P2890" s="8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315"/>
        <v>38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315"/>
        <v>1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315"/>
        <v>3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315"/>
        <v>9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315"/>
        <v>1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315"/>
        <v>0</v>
      </c>
      <c r="P2896" s="8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315"/>
        <v>5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315"/>
        <v>21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315"/>
        <v>5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315"/>
        <v>4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315"/>
        <v>0</v>
      </c>
      <c r="P2901" s="8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315"/>
        <v>62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315"/>
        <v>1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315"/>
        <v>0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315"/>
        <v>1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315"/>
        <v>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315"/>
        <v>18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315"/>
        <v>9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315"/>
        <v>0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315"/>
        <v>3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315"/>
        <v>0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315"/>
        <v>0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315"/>
        <v>37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315"/>
        <v>14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315"/>
        <v>0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315"/>
        <v>0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315"/>
        <v>61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315"/>
        <v>8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315"/>
        <v>22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315"/>
        <v>27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315"/>
        <v>9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315"/>
        <v>27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315"/>
        <v>129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315"/>
        <v>100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315"/>
        <v>100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315"/>
        <v>103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315"/>
        <v>102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315"/>
        <v>125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315"/>
        <v>131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315"/>
        <v>100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315"/>
        <v>102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315"/>
        <v>101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315"/>
        <v>106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315"/>
        <v>105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315"/>
        <v>103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315"/>
        <v>108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315"/>
        <v>101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315"/>
        <v>128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315"/>
        <v>133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315"/>
        <v>101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2015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315"/>
        <v>103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315"/>
        <v>107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2015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315"/>
        <v>0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315"/>
        <v>20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315"/>
        <v>0</v>
      </c>
      <c r="P2945" s="8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315"/>
        <v>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322">ROUND(E2947/D2947*100,)</f>
        <v>0</v>
      </c>
      <c r="P2947" s="8" t="e">
        <f t="shared" ref="P2947:P3010" si="323">E2947/L2947</f>
        <v>#DIV/0!</v>
      </c>
      <c r="Q2947" t="str">
        <f t="shared" ref="Q2947:Q3010" si="324">LEFT(N2947,SEARCH("/",N2947)-1)</f>
        <v>theater</v>
      </c>
      <c r="R2947" t="str">
        <f t="shared" ref="R2947:R3010" si="325">RIGHT(N2947, LEN(N2947)-SEARCH("/", N2947))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(((I2947/60/60)/24)+DATE(1970,1,1))</f>
        <v>42148.139583333337</v>
      </c>
      <c r="U2947">
        <f t="shared" ref="U2947:U3010" si="328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322"/>
        <v>0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322"/>
        <v>4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322"/>
        <v>0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322"/>
        <v>3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322"/>
        <v>0</v>
      </c>
      <c r="P2952" s="8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2016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322"/>
        <v>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322"/>
        <v>8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322"/>
        <v>0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322"/>
        <v>0</v>
      </c>
      <c r="P2956" s="8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322"/>
        <v>60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322"/>
        <v>17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322"/>
        <v>2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322"/>
        <v>0</v>
      </c>
      <c r="P2960" s="8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322"/>
        <v>0</v>
      </c>
      <c r="P2961" s="8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322"/>
        <v>0</v>
      </c>
      <c r="P2962" s="8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322"/>
        <v>110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322"/>
        <v>122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322"/>
        <v>107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322"/>
        <v>101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322"/>
        <v>109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322"/>
        <v>114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322"/>
        <v>114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322"/>
        <v>106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322"/>
        <v>163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322"/>
        <v>106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322"/>
        <v>100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322"/>
        <v>105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322"/>
        <v>175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2016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322"/>
        <v>102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322"/>
        <v>100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322"/>
        <v>171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322"/>
        <v>114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322"/>
        <v>129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322"/>
        <v>101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322"/>
        <v>109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322"/>
        <v>129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322"/>
        <v>102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322"/>
        <v>147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322"/>
        <v>100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322"/>
        <v>122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322"/>
        <v>106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322"/>
        <v>110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322"/>
        <v>100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322"/>
        <v>177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322"/>
        <v>100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2016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322"/>
        <v>103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322"/>
        <v>105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322"/>
        <v>100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322"/>
        <v>458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322"/>
        <v>105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2017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322"/>
        <v>172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322"/>
        <v>104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322"/>
        <v>103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322"/>
        <v>119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322"/>
        <v>100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322"/>
        <v>319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322"/>
        <v>109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322"/>
        <v>101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322"/>
        <v>113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322"/>
        <v>120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322"/>
        <v>108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322"/>
        <v>180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322"/>
        <v>101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2016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329">ROUND(E3011/D3011*100,)</f>
        <v>120</v>
      </c>
      <c r="P3011" s="8">
        <f t="shared" ref="P3011:P3074" si="330">E3011/L3011</f>
        <v>233.8984375</v>
      </c>
      <c r="Q3011" t="str">
        <f t="shared" ref="Q3011:Q3074" si="331">LEFT(N3011,SEARCH("/",N3011)-1)</f>
        <v>theater</v>
      </c>
      <c r="R3011" t="str">
        <f t="shared" ref="R3011:R3074" si="332">RIGHT(N3011, LEN(N3011)-SEARCH("/", N3011))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(((I3011/60/60)/24)+DATE(1970,1,1))</f>
        <v>41969.611574074079</v>
      </c>
      <c r="U3011">
        <f t="shared" ref="U3011:U3074" si="335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329"/>
        <v>158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2015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329"/>
        <v>124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329"/>
        <v>117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329"/>
        <v>157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329"/>
        <v>113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329"/>
        <v>103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329"/>
        <v>103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329"/>
        <v>106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329"/>
        <v>101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329"/>
        <v>121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329"/>
        <v>101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329"/>
        <v>116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329"/>
        <v>101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329"/>
        <v>103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329"/>
        <v>246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329"/>
        <v>302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329"/>
        <v>143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329"/>
        <v>131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329"/>
        <v>168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329"/>
        <v>110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329"/>
        <v>107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329"/>
        <v>100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329"/>
        <v>127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329"/>
        <v>147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329"/>
        <v>113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329"/>
        <v>109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329"/>
        <v>127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329"/>
        <v>213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329"/>
        <v>101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329"/>
        <v>109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329"/>
        <v>108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329"/>
        <v>110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2016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329"/>
        <v>128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329"/>
        <v>110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329"/>
        <v>109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329"/>
        <v>133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329"/>
        <v>191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329"/>
        <v>149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329"/>
        <v>166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329"/>
        <v>107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329"/>
        <v>106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329"/>
        <v>24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329"/>
        <v>0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329"/>
        <v>0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329"/>
        <v>0</v>
      </c>
      <c r="P3056" s="8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329"/>
        <v>0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2015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329"/>
        <v>0</v>
      </c>
      <c r="P3058" s="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329"/>
        <v>0</v>
      </c>
      <c r="P3059" s="8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329"/>
        <v>0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329"/>
        <v>3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329"/>
        <v>0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329"/>
        <v>0</v>
      </c>
      <c r="P3063" s="8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329"/>
        <v>67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329"/>
        <v>20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329"/>
        <v>11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329"/>
        <v>0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329"/>
        <v>12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329"/>
        <v>3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329"/>
        <v>0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329"/>
        <v>14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329"/>
        <v>3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329"/>
        <v>60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329"/>
        <v>0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336">ROUND(E3075/D3075*100,)</f>
        <v>0</v>
      </c>
      <c r="P3075" s="8">
        <f t="shared" ref="P3075:P3138" si="337">E3075/L3075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 LEN(N3075)-SEARCH("/", N3075))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(((I3075/60/60)/24)+DATE(1970,1,1))</f>
        <v>42169.804861111115</v>
      </c>
      <c r="U3075">
        <f t="shared" ref="U3075:U3138" si="342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336"/>
        <v>0</v>
      </c>
      <c r="P3076" s="8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336"/>
        <v>9</v>
      </c>
      <c r="P3077" s="8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336"/>
        <v>15</v>
      </c>
      <c r="P3078" s="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336"/>
        <v>0</v>
      </c>
      <c r="P3079" s="8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336"/>
        <v>0</v>
      </c>
      <c r="P3080" s="8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336"/>
        <v>1</v>
      </c>
      <c r="P3081" s="8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336"/>
        <v>0</v>
      </c>
      <c r="P3082" s="8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336"/>
        <v>0</v>
      </c>
      <c r="P3083" s="8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336"/>
        <v>0</v>
      </c>
      <c r="P3084" s="8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336"/>
        <v>0</v>
      </c>
      <c r="P3085" s="8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336"/>
        <v>12</v>
      </c>
      <c r="P3086" s="8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336"/>
        <v>2</v>
      </c>
      <c r="P3087" s="8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336"/>
        <v>0</v>
      </c>
      <c r="P3088" s="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336"/>
        <v>1</v>
      </c>
      <c r="P3089" s="8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336"/>
        <v>0</v>
      </c>
      <c r="P3090" s="8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2015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336"/>
        <v>23</v>
      </c>
      <c r="P3091" s="8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336"/>
        <v>5</v>
      </c>
      <c r="P3092" s="8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336"/>
        <v>16</v>
      </c>
      <c r="P3093" s="8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336"/>
        <v>1</v>
      </c>
      <c r="P3094" s="8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336"/>
        <v>23</v>
      </c>
      <c r="P3095" s="8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336"/>
        <v>0</v>
      </c>
      <c r="P3096" s="8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336"/>
        <v>0</v>
      </c>
      <c r="P3097" s="8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336"/>
        <v>4</v>
      </c>
      <c r="P3098" s="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336"/>
        <v>17</v>
      </c>
      <c r="P3099" s="8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336"/>
        <v>4</v>
      </c>
      <c r="P3100" s="8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2016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336"/>
        <v>14</v>
      </c>
      <c r="P3101" s="8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336"/>
        <v>15</v>
      </c>
      <c r="P3102" s="8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336"/>
        <v>12</v>
      </c>
      <c r="P3103" s="8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336"/>
        <v>39</v>
      </c>
      <c r="P3104" s="8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336"/>
        <v>0</v>
      </c>
      <c r="P3105" s="8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336"/>
        <v>30</v>
      </c>
      <c r="P3106" s="8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336"/>
        <v>42</v>
      </c>
      <c r="P3107" s="8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336"/>
        <v>4</v>
      </c>
      <c r="P3108" s="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336"/>
        <v>20</v>
      </c>
      <c r="P3109" s="8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336"/>
        <v>0</v>
      </c>
      <c r="P3110" s="8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336"/>
        <v>25</v>
      </c>
      <c r="P3111" s="8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336"/>
        <v>0</v>
      </c>
      <c r="P3112" s="8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336"/>
        <v>27</v>
      </c>
      <c r="P3113" s="8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336"/>
        <v>5</v>
      </c>
      <c r="P3114" s="8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336"/>
        <v>4</v>
      </c>
      <c r="P3115" s="8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336"/>
        <v>0</v>
      </c>
      <c r="P3116" s="8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336"/>
        <v>3</v>
      </c>
      <c r="P3117" s="8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336"/>
        <v>57</v>
      </c>
      <c r="P3118" s="8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336"/>
        <v>0</v>
      </c>
      <c r="P3119" s="8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336"/>
        <v>0</v>
      </c>
      <c r="P3120" s="8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336"/>
        <v>0</v>
      </c>
      <c r="P3121" s="8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336"/>
        <v>0</v>
      </c>
      <c r="P3122" s="8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336"/>
        <v>1</v>
      </c>
      <c r="P3123" s="8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336"/>
        <v>58</v>
      </c>
      <c r="P3124" s="8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336"/>
        <v>68</v>
      </c>
      <c r="P3125" s="8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336"/>
        <v>0</v>
      </c>
      <c r="P3126" s="8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336"/>
        <v>0</v>
      </c>
      <c r="P3127" s="8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2016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336"/>
        <v>4</v>
      </c>
      <c r="P3128" s="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336"/>
        <v>0</v>
      </c>
      <c r="P3129" s="8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336"/>
        <v>109</v>
      </c>
      <c r="P3130" s="8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336"/>
        <v>1</v>
      </c>
      <c r="P3131" s="8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336"/>
        <v>4</v>
      </c>
      <c r="P3132" s="8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336"/>
        <v>16</v>
      </c>
      <c r="P3133" s="8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336"/>
        <v>0</v>
      </c>
      <c r="P3134" s="8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336"/>
        <v>108</v>
      </c>
      <c r="P3135" s="8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336"/>
        <v>23</v>
      </c>
      <c r="P3136" s="8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336"/>
        <v>21</v>
      </c>
      <c r="P3137" s="8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336"/>
        <v>128</v>
      </c>
      <c r="P3138" s="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343">ROUND(E3139/D3139*100,)</f>
        <v>3</v>
      </c>
      <c r="P3139" s="8">
        <f t="shared" ref="P3139:P3202" si="344">E3139/L3139</f>
        <v>50</v>
      </c>
      <c r="Q3139" t="str">
        <f t="shared" ref="Q3139:Q3202" si="345">LEFT(N3139,SEARCH("/",N3139)-1)</f>
        <v>theater</v>
      </c>
      <c r="R3139" t="str">
        <f t="shared" ref="R3139:R3202" si="346">RIGHT(N3139, LEN(N3139)-SEARCH("/", N3139))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(((I3139/60/60)/24)+DATE(1970,1,1))</f>
        <v>42858.8</v>
      </c>
      <c r="U3139">
        <f t="shared" ref="U3139:U3202" si="3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343"/>
        <v>0</v>
      </c>
      <c r="P3140" s="8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343"/>
        <v>5</v>
      </c>
      <c r="P3141" s="8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343"/>
        <v>1</v>
      </c>
      <c r="P3142" s="8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343"/>
        <v>52</v>
      </c>
      <c r="P3143" s="8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343"/>
        <v>2</v>
      </c>
      <c r="P3144" s="8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343"/>
        <v>0</v>
      </c>
      <c r="P3145" s="8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343"/>
        <v>75</v>
      </c>
      <c r="P3146" s="8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343"/>
        <v>0</v>
      </c>
      <c r="P3147" s="8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343"/>
        <v>11</v>
      </c>
      <c r="P3148" s="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343"/>
        <v>118</v>
      </c>
      <c r="P3149" s="8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343"/>
        <v>131</v>
      </c>
      <c r="P3150" s="8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343"/>
        <v>104</v>
      </c>
      <c r="P3151" s="8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343"/>
        <v>101</v>
      </c>
      <c r="P3152" s="8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343"/>
        <v>100</v>
      </c>
      <c r="P3153" s="8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343"/>
        <v>106</v>
      </c>
      <c r="P3154" s="8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343"/>
        <v>336</v>
      </c>
      <c r="P3155" s="8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343"/>
        <v>113</v>
      </c>
      <c r="P3156" s="8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343"/>
        <v>189</v>
      </c>
      <c r="P3157" s="8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343"/>
        <v>102</v>
      </c>
      <c r="P3158" s="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343"/>
        <v>101</v>
      </c>
      <c r="P3159" s="8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343"/>
        <v>114</v>
      </c>
      <c r="P3160" s="8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343"/>
        <v>133</v>
      </c>
      <c r="P3161" s="8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343"/>
        <v>102</v>
      </c>
      <c r="P3162" s="8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343"/>
        <v>105</v>
      </c>
      <c r="P3163" s="8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343"/>
        <v>127</v>
      </c>
      <c r="P3164" s="8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343"/>
        <v>111</v>
      </c>
      <c r="P3165" s="8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343"/>
        <v>107</v>
      </c>
      <c r="P3166" s="8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343"/>
        <v>163</v>
      </c>
      <c r="P3167" s="8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343"/>
        <v>160</v>
      </c>
      <c r="P3168" s="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343"/>
        <v>116</v>
      </c>
      <c r="P3169" s="8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343"/>
        <v>124</v>
      </c>
      <c r="P3170" s="8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343"/>
        <v>103</v>
      </c>
      <c r="P3171" s="8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343"/>
        <v>112</v>
      </c>
      <c r="P3172" s="8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343"/>
        <v>109</v>
      </c>
      <c r="P3173" s="8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343"/>
        <v>115</v>
      </c>
      <c r="P3174" s="8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343"/>
        <v>103</v>
      </c>
      <c r="P3175" s="8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343"/>
        <v>101</v>
      </c>
      <c r="P3176" s="8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343"/>
        <v>110</v>
      </c>
      <c r="P3177" s="8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2011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343"/>
        <v>115</v>
      </c>
      <c r="P3178" s="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343"/>
        <v>117</v>
      </c>
      <c r="P3179" s="8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343"/>
        <v>172</v>
      </c>
      <c r="P3180" s="8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343"/>
        <v>114</v>
      </c>
      <c r="P3181" s="8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343"/>
        <v>120</v>
      </c>
      <c r="P3182" s="8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343"/>
        <v>109</v>
      </c>
      <c r="P3183" s="8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343"/>
        <v>101</v>
      </c>
      <c r="P3184" s="8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343"/>
        <v>109</v>
      </c>
      <c r="P3185" s="8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343"/>
        <v>107</v>
      </c>
      <c r="P3186" s="8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343"/>
        <v>100</v>
      </c>
      <c r="P3187" s="8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343"/>
        <v>102</v>
      </c>
      <c r="P3188" s="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343"/>
        <v>116</v>
      </c>
      <c r="P3189" s="8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343"/>
        <v>65</v>
      </c>
      <c r="P3190" s="8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343"/>
        <v>12</v>
      </c>
      <c r="P3191" s="8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343"/>
        <v>0</v>
      </c>
      <c r="P3192" s="8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343"/>
        <v>4</v>
      </c>
      <c r="P3193" s="8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343"/>
        <v>1</v>
      </c>
      <c r="P3194" s="8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343"/>
        <v>12</v>
      </c>
      <c r="P3195" s="8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343"/>
        <v>0</v>
      </c>
      <c r="P3196" s="8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343"/>
        <v>59</v>
      </c>
      <c r="P3197" s="8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343"/>
        <v>0</v>
      </c>
      <c r="P3198" s="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343"/>
        <v>11</v>
      </c>
      <c r="P3199" s="8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343"/>
        <v>0</v>
      </c>
      <c r="P3200" s="8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343"/>
        <v>52</v>
      </c>
      <c r="P3201" s="8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343"/>
        <v>0</v>
      </c>
      <c r="P3202" s="8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50">ROUND(E3203/D3203*100,)</f>
        <v>1</v>
      </c>
      <c r="P3203" s="8">
        <f t="shared" ref="P3203:P3266" si="351">E3203/L3203</f>
        <v>12.5</v>
      </c>
      <c r="Q3203" t="str">
        <f t="shared" ref="Q3203:Q3266" si="352">LEFT(N3203,SEARCH("/",N3203)-1)</f>
        <v>theater</v>
      </c>
      <c r="R3203" t="str">
        <f t="shared" ref="R3203:R3266" si="353">RIGHT(N3203, LEN(N3203)-SEARCH("/", N3203))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(((I3203/60/60)/24)+DATE(1970,1,1))</f>
        <v>41882.767094907409</v>
      </c>
      <c r="U3203">
        <f t="shared" ref="U3203:U3266" si="356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50"/>
        <v>55</v>
      </c>
      <c r="P3204" s="8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50"/>
        <v>25</v>
      </c>
      <c r="P3205" s="8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50"/>
        <v>0</v>
      </c>
      <c r="P3206" s="8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50"/>
        <v>3</v>
      </c>
      <c r="P3207" s="8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50"/>
        <v>0</v>
      </c>
      <c r="P3208" s="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50"/>
        <v>46</v>
      </c>
      <c r="P3209" s="8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50"/>
        <v>104</v>
      </c>
      <c r="P3210" s="8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50"/>
        <v>119</v>
      </c>
      <c r="P3211" s="8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50"/>
        <v>126</v>
      </c>
      <c r="P3212" s="8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50"/>
        <v>120</v>
      </c>
      <c r="P3213" s="8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50"/>
        <v>126</v>
      </c>
      <c r="P3214" s="8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50"/>
        <v>100</v>
      </c>
      <c r="P3215" s="8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50"/>
        <v>102</v>
      </c>
      <c r="P3216" s="8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50"/>
        <v>100</v>
      </c>
      <c r="P3217" s="8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50"/>
        <v>100</v>
      </c>
      <c r="P3218" s="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50"/>
        <v>116</v>
      </c>
      <c r="P3219" s="8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50"/>
        <v>102</v>
      </c>
      <c r="P3220" s="8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50"/>
        <v>100</v>
      </c>
      <c r="P3221" s="8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50"/>
        <v>101</v>
      </c>
      <c r="P3222" s="8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50"/>
        <v>103</v>
      </c>
      <c r="P3223" s="8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50"/>
        <v>125</v>
      </c>
      <c r="P3224" s="8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50"/>
        <v>110</v>
      </c>
      <c r="P3225" s="8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50"/>
        <v>102</v>
      </c>
      <c r="P3226" s="8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50"/>
        <v>102</v>
      </c>
      <c r="P3227" s="8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50"/>
        <v>104</v>
      </c>
      <c r="P3228" s="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50"/>
        <v>125</v>
      </c>
      <c r="P3229" s="8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50"/>
        <v>102</v>
      </c>
      <c r="P3230" s="8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50"/>
        <v>108</v>
      </c>
      <c r="P3231" s="8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50"/>
        <v>110</v>
      </c>
      <c r="P3232" s="8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50"/>
        <v>161</v>
      </c>
      <c r="P3233" s="8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50"/>
        <v>131</v>
      </c>
      <c r="P3234" s="8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50"/>
        <v>119</v>
      </c>
      <c r="P3235" s="8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50"/>
        <v>100</v>
      </c>
      <c r="P3236" s="8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50"/>
        <v>103</v>
      </c>
      <c r="P3237" s="8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50"/>
        <v>101</v>
      </c>
      <c r="P3238" s="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50"/>
        <v>101</v>
      </c>
      <c r="P3239" s="8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50"/>
        <v>112</v>
      </c>
      <c r="P3240" s="8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50"/>
        <v>106</v>
      </c>
      <c r="P3241" s="8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50"/>
        <v>101</v>
      </c>
      <c r="P3242" s="8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50"/>
        <v>115</v>
      </c>
      <c r="P3243" s="8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50"/>
        <v>127</v>
      </c>
      <c r="P3244" s="8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50"/>
        <v>103</v>
      </c>
      <c r="P3245" s="8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50"/>
        <v>103</v>
      </c>
      <c r="P3246" s="8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50"/>
        <v>104</v>
      </c>
      <c r="P3247" s="8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50"/>
        <v>111</v>
      </c>
      <c r="P3248" s="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50"/>
        <v>106</v>
      </c>
      <c r="P3249" s="8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50"/>
        <v>101</v>
      </c>
      <c r="P3250" s="8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50"/>
        <v>105</v>
      </c>
      <c r="P3251" s="8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50"/>
        <v>102</v>
      </c>
      <c r="P3252" s="8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50"/>
        <v>111</v>
      </c>
      <c r="P3253" s="8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50"/>
        <v>128</v>
      </c>
      <c r="P3254" s="8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50"/>
        <v>102</v>
      </c>
      <c r="P3255" s="8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50"/>
        <v>101</v>
      </c>
      <c r="P3256" s="8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50"/>
        <v>175</v>
      </c>
      <c r="P3257" s="8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50"/>
        <v>128</v>
      </c>
      <c r="P3258" s="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50"/>
        <v>106</v>
      </c>
      <c r="P3259" s="8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50"/>
        <v>105</v>
      </c>
      <c r="P3260" s="8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50"/>
        <v>106</v>
      </c>
      <c r="P3261" s="8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50"/>
        <v>109</v>
      </c>
      <c r="P3262" s="8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50"/>
        <v>100</v>
      </c>
      <c r="P3263" s="8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50"/>
        <v>103</v>
      </c>
      <c r="P3264" s="8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50"/>
        <v>112</v>
      </c>
      <c r="P3265" s="8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50"/>
        <v>103</v>
      </c>
      <c r="P3266" s="8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57">ROUND(E3267/D3267*100,)</f>
        <v>164</v>
      </c>
      <c r="P3267" s="8">
        <f t="shared" ref="P3267:P3330" si="358">E3267/L3267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 LEN(N3267)-SEARCH("/", N3267))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(((I3267/60/60)/24)+DATE(1970,1,1))</f>
        <v>42341.708333333328</v>
      </c>
      <c r="U3267">
        <f t="shared" ref="U3267:U3330" si="363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57"/>
        <v>131</v>
      </c>
      <c r="P3268" s="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57"/>
        <v>102</v>
      </c>
      <c r="P3269" s="8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57"/>
        <v>128</v>
      </c>
      <c r="P3270" s="8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57"/>
        <v>102</v>
      </c>
      <c r="P3271" s="8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57"/>
        <v>102</v>
      </c>
      <c r="P3272" s="8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57"/>
        <v>130</v>
      </c>
      <c r="P3273" s="8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57"/>
        <v>154</v>
      </c>
      <c r="P3274" s="8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57"/>
        <v>107</v>
      </c>
      <c r="P3275" s="8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57"/>
        <v>101</v>
      </c>
      <c r="P3276" s="8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57"/>
        <v>100</v>
      </c>
      <c r="P3277" s="8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57"/>
        <v>117</v>
      </c>
      <c r="P3278" s="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57"/>
        <v>109</v>
      </c>
      <c r="P3279" s="8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57"/>
        <v>103</v>
      </c>
      <c r="P3280" s="8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57"/>
        <v>114</v>
      </c>
      <c r="P3281" s="8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57"/>
        <v>103</v>
      </c>
      <c r="P3282" s="8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57"/>
        <v>122</v>
      </c>
      <c r="P3283" s="8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57"/>
        <v>103</v>
      </c>
      <c r="P3284" s="8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57"/>
        <v>105</v>
      </c>
      <c r="P3285" s="8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57"/>
        <v>102</v>
      </c>
      <c r="P3286" s="8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57"/>
        <v>112</v>
      </c>
      <c r="P3287" s="8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57"/>
        <v>102</v>
      </c>
      <c r="P3288" s="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57"/>
        <v>100</v>
      </c>
      <c r="P3289" s="8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57"/>
        <v>100</v>
      </c>
      <c r="P3290" s="8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57"/>
        <v>133</v>
      </c>
      <c r="P3291" s="8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57"/>
        <v>121</v>
      </c>
      <c r="P3292" s="8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57"/>
        <v>114</v>
      </c>
      <c r="P3293" s="8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57"/>
        <v>286</v>
      </c>
      <c r="P3294" s="8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57"/>
        <v>170</v>
      </c>
      <c r="P3295" s="8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57"/>
        <v>118</v>
      </c>
      <c r="P3296" s="8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57"/>
        <v>103</v>
      </c>
      <c r="P3297" s="8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57"/>
        <v>144</v>
      </c>
      <c r="P3298" s="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57"/>
        <v>100</v>
      </c>
      <c r="P3299" s="8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57"/>
        <v>102</v>
      </c>
      <c r="P3300" s="8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57"/>
        <v>116</v>
      </c>
      <c r="P3301" s="8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57"/>
        <v>136</v>
      </c>
      <c r="P3302" s="8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57"/>
        <v>133</v>
      </c>
      <c r="P3303" s="8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57"/>
        <v>103</v>
      </c>
      <c r="P3304" s="8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57"/>
        <v>116</v>
      </c>
      <c r="P3305" s="8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57"/>
        <v>105</v>
      </c>
      <c r="P3306" s="8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57"/>
        <v>102</v>
      </c>
      <c r="P3307" s="8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57"/>
        <v>175</v>
      </c>
      <c r="P3308" s="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57"/>
        <v>107</v>
      </c>
      <c r="P3309" s="8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57"/>
        <v>122</v>
      </c>
      <c r="P3310" s="8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57"/>
        <v>159</v>
      </c>
      <c r="P3311" s="8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57"/>
        <v>100</v>
      </c>
      <c r="P3312" s="8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57"/>
        <v>110</v>
      </c>
      <c r="P3313" s="8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57"/>
        <v>100</v>
      </c>
      <c r="P3314" s="8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57"/>
        <v>116</v>
      </c>
      <c r="P3315" s="8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57"/>
        <v>211</v>
      </c>
      <c r="P3316" s="8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57"/>
        <v>110</v>
      </c>
      <c r="P3317" s="8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57"/>
        <v>100</v>
      </c>
      <c r="P3318" s="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57"/>
        <v>106</v>
      </c>
      <c r="P3319" s="8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57"/>
        <v>126</v>
      </c>
      <c r="P3320" s="8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57"/>
        <v>108</v>
      </c>
      <c r="P3321" s="8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57"/>
        <v>101</v>
      </c>
      <c r="P3322" s="8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57"/>
        <v>107</v>
      </c>
      <c r="P3323" s="8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57"/>
        <v>102</v>
      </c>
      <c r="P3324" s="8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57"/>
        <v>126</v>
      </c>
      <c r="P3325" s="8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57"/>
        <v>102</v>
      </c>
      <c r="P3326" s="8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57"/>
        <v>113</v>
      </c>
      <c r="P3327" s="8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57"/>
        <v>101</v>
      </c>
      <c r="P3328" s="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57"/>
        <v>101</v>
      </c>
      <c r="P3329" s="8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57"/>
        <v>146</v>
      </c>
      <c r="P3330" s="8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64">ROUND(E3331/D3331*100,)</f>
        <v>117</v>
      </c>
      <c r="P3331" s="8">
        <f t="shared" ref="P3331:P3394" si="365">E3331/L3331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 LEN(N3331)-SEARCH("/", N3331))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(((I3331/60/60)/24)+DATE(1970,1,1))</f>
        <v>41847.958333333336</v>
      </c>
      <c r="U3331">
        <f t="shared" ref="U3331:U3394" si="370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64"/>
        <v>106</v>
      </c>
      <c r="P3332" s="8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64"/>
        <v>105</v>
      </c>
      <c r="P3333" s="8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64"/>
        <v>100</v>
      </c>
      <c r="P3334" s="8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64"/>
        <v>105</v>
      </c>
      <c r="P3335" s="8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64"/>
        <v>139</v>
      </c>
      <c r="P3336" s="8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64"/>
        <v>100</v>
      </c>
      <c r="P3337" s="8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64"/>
        <v>100</v>
      </c>
      <c r="P3338" s="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64"/>
        <v>110</v>
      </c>
      <c r="P3339" s="8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64"/>
        <v>102</v>
      </c>
      <c r="P3340" s="8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64"/>
        <v>104</v>
      </c>
      <c r="P3341" s="8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64"/>
        <v>138</v>
      </c>
      <c r="P3342" s="8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64"/>
        <v>100</v>
      </c>
      <c r="P3343" s="8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64"/>
        <v>102</v>
      </c>
      <c r="P3344" s="8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64"/>
        <v>171</v>
      </c>
      <c r="P3345" s="8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64"/>
        <v>101</v>
      </c>
      <c r="P3346" s="8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64"/>
        <v>130</v>
      </c>
      <c r="P3347" s="8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64"/>
        <v>110</v>
      </c>
      <c r="P3348" s="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64"/>
        <v>119</v>
      </c>
      <c r="P3349" s="8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64"/>
        <v>100</v>
      </c>
      <c r="P3350" s="8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64"/>
        <v>153</v>
      </c>
      <c r="P3351" s="8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64"/>
        <v>104</v>
      </c>
      <c r="P3352" s="8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64"/>
        <v>101</v>
      </c>
      <c r="P3353" s="8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64"/>
        <v>108</v>
      </c>
      <c r="P3354" s="8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64"/>
        <v>315</v>
      </c>
      <c r="P3355" s="8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64"/>
        <v>102</v>
      </c>
      <c r="P3356" s="8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64"/>
        <v>126</v>
      </c>
      <c r="P3357" s="8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64"/>
        <v>101</v>
      </c>
      <c r="P3358" s="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64"/>
        <v>101</v>
      </c>
      <c r="P3359" s="8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64"/>
        <v>103</v>
      </c>
      <c r="P3360" s="8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64"/>
        <v>106</v>
      </c>
      <c r="P3361" s="8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64"/>
        <v>101</v>
      </c>
      <c r="P3362" s="8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64"/>
        <v>113</v>
      </c>
      <c r="P3363" s="8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64"/>
        <v>218</v>
      </c>
      <c r="P3364" s="8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64"/>
        <v>101</v>
      </c>
      <c r="P3365" s="8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64"/>
        <v>106</v>
      </c>
      <c r="P3366" s="8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64"/>
        <v>104</v>
      </c>
      <c r="P3367" s="8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64"/>
        <v>221</v>
      </c>
      <c r="P3368" s="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64"/>
        <v>119</v>
      </c>
      <c r="P3369" s="8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64"/>
        <v>105</v>
      </c>
      <c r="P3370" s="8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2015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64"/>
        <v>104</v>
      </c>
      <c r="P3371" s="8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64"/>
        <v>118</v>
      </c>
      <c r="P3372" s="8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64"/>
        <v>139</v>
      </c>
      <c r="P3373" s="8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64"/>
        <v>104</v>
      </c>
      <c r="P3374" s="8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64"/>
        <v>100</v>
      </c>
      <c r="P3375" s="8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64"/>
        <v>107</v>
      </c>
      <c r="P3376" s="8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64"/>
        <v>100</v>
      </c>
      <c r="P3377" s="8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64"/>
        <v>100</v>
      </c>
      <c r="P3378" s="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64"/>
        <v>101</v>
      </c>
      <c r="P3379" s="8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64"/>
        <v>108</v>
      </c>
      <c r="P3380" s="8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64"/>
        <v>104</v>
      </c>
      <c r="P3381" s="8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64"/>
        <v>104</v>
      </c>
      <c r="P3382" s="8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64"/>
        <v>102</v>
      </c>
      <c r="P3383" s="8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64"/>
        <v>101</v>
      </c>
      <c r="P3384" s="8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64"/>
        <v>112</v>
      </c>
      <c r="P3385" s="8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64"/>
        <v>100</v>
      </c>
      <c r="P3386" s="8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64"/>
        <v>100</v>
      </c>
      <c r="P3387" s="8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64"/>
        <v>105</v>
      </c>
      <c r="P3388" s="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64"/>
        <v>117</v>
      </c>
      <c r="P3389" s="8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64"/>
        <v>104</v>
      </c>
      <c r="P3390" s="8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64"/>
        <v>115</v>
      </c>
      <c r="P3391" s="8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64"/>
        <v>102</v>
      </c>
      <c r="P3392" s="8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64"/>
        <v>223</v>
      </c>
      <c r="P3393" s="8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64"/>
        <v>100</v>
      </c>
      <c r="P3394" s="8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71">ROUND(E3395/D3395*100,)</f>
        <v>106</v>
      </c>
      <c r="P3395" s="8">
        <f t="shared" ref="P3395:P3458" si="372">E3395/L3395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 LEN(N3395)-SEARCH("/", N3395))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(((I3395/60/60)/24)+DATE(1970,1,1))</f>
        <v>41949.031944444447</v>
      </c>
      <c r="U3395">
        <f t="shared" ref="U3395:U3458" si="377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71"/>
        <v>142</v>
      </c>
      <c r="P3396" s="8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71"/>
        <v>184</v>
      </c>
      <c r="P3397" s="8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71"/>
        <v>104</v>
      </c>
      <c r="P3398" s="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71"/>
        <v>112</v>
      </c>
      <c r="P3399" s="8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71"/>
        <v>111</v>
      </c>
      <c r="P3400" s="8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71"/>
        <v>104</v>
      </c>
      <c r="P3401" s="8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71"/>
        <v>100</v>
      </c>
      <c r="P3402" s="8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71"/>
        <v>102</v>
      </c>
      <c r="P3403" s="8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71"/>
        <v>110</v>
      </c>
      <c r="P3404" s="8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71"/>
        <v>100</v>
      </c>
      <c r="P3405" s="8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71"/>
        <v>122</v>
      </c>
      <c r="P3406" s="8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71"/>
        <v>138</v>
      </c>
      <c r="P3407" s="8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71"/>
        <v>100</v>
      </c>
      <c r="P3408" s="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71"/>
        <v>107</v>
      </c>
      <c r="P3409" s="8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71"/>
        <v>211</v>
      </c>
      <c r="P3410" s="8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71"/>
        <v>124</v>
      </c>
      <c r="P3411" s="8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71"/>
        <v>109</v>
      </c>
      <c r="P3412" s="8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71"/>
        <v>104</v>
      </c>
      <c r="P3413" s="8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71"/>
        <v>100</v>
      </c>
      <c r="P3414" s="8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71"/>
        <v>130</v>
      </c>
      <c r="P3415" s="8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71"/>
        <v>104</v>
      </c>
      <c r="P3416" s="8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71"/>
        <v>100</v>
      </c>
      <c r="P3417" s="8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71"/>
        <v>120</v>
      </c>
      <c r="P3418" s="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71"/>
        <v>100</v>
      </c>
      <c r="P3419" s="8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71"/>
        <v>101</v>
      </c>
      <c r="P3420" s="8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71"/>
        <v>107</v>
      </c>
      <c r="P3421" s="8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71"/>
        <v>138</v>
      </c>
      <c r="P3422" s="8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71"/>
        <v>101</v>
      </c>
      <c r="P3423" s="8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71"/>
        <v>109</v>
      </c>
      <c r="P3424" s="8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71"/>
        <v>140</v>
      </c>
      <c r="P3425" s="8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71"/>
        <v>104</v>
      </c>
      <c r="P3426" s="8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71"/>
        <v>103</v>
      </c>
      <c r="P3427" s="8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71"/>
        <v>108</v>
      </c>
      <c r="P3428" s="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71"/>
        <v>100</v>
      </c>
      <c r="P3429" s="8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71"/>
        <v>103</v>
      </c>
      <c r="P3430" s="8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71"/>
        <v>130</v>
      </c>
      <c r="P3431" s="8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71"/>
        <v>109</v>
      </c>
      <c r="P3432" s="8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71"/>
        <v>100</v>
      </c>
      <c r="P3433" s="8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71"/>
        <v>110</v>
      </c>
      <c r="P3434" s="8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71"/>
        <v>100</v>
      </c>
      <c r="P3435" s="8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71"/>
        <v>106</v>
      </c>
      <c r="P3436" s="8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71"/>
        <v>112</v>
      </c>
      <c r="P3437" s="8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71"/>
        <v>106</v>
      </c>
      <c r="P3438" s="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71"/>
        <v>101</v>
      </c>
      <c r="P3439" s="8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71"/>
        <v>104</v>
      </c>
      <c r="P3440" s="8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71"/>
        <v>135</v>
      </c>
      <c r="P3441" s="8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71"/>
        <v>105</v>
      </c>
      <c r="P3442" s="8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71"/>
        <v>103</v>
      </c>
      <c r="P3443" s="8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71"/>
        <v>100</v>
      </c>
      <c r="P3444" s="8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71"/>
        <v>186</v>
      </c>
      <c r="P3445" s="8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71"/>
        <v>289</v>
      </c>
      <c r="P3446" s="8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71"/>
        <v>100</v>
      </c>
      <c r="P3447" s="8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71"/>
        <v>108</v>
      </c>
      <c r="P3448" s="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71"/>
        <v>108</v>
      </c>
      <c r="P3449" s="8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71"/>
        <v>110</v>
      </c>
      <c r="P3450" s="8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71"/>
        <v>171</v>
      </c>
      <c r="P3451" s="8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71"/>
        <v>152</v>
      </c>
      <c r="P3452" s="8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71"/>
        <v>101</v>
      </c>
      <c r="P3453" s="8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71"/>
        <v>153</v>
      </c>
      <c r="P3454" s="8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71"/>
        <v>128</v>
      </c>
      <c r="P3455" s="8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71"/>
        <v>101</v>
      </c>
      <c r="P3456" s="8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71"/>
        <v>101</v>
      </c>
      <c r="P3457" s="8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71"/>
        <v>191</v>
      </c>
      <c r="P3458" s="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78">ROUND(E3459/D3459*100,)</f>
        <v>140</v>
      </c>
      <c r="P3459" s="8">
        <f t="shared" ref="P3459:P3522" si="379">E3459/L3459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 LEN(N3459)-SEARCH("/", N3459))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(((I3459/60/60)/24)+DATE(1970,1,1))</f>
        <v>42047.249305555553</v>
      </c>
      <c r="U3459">
        <f t="shared" ref="U3459:U3522" si="38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78"/>
        <v>124</v>
      </c>
      <c r="P3460" s="8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78"/>
        <v>126</v>
      </c>
      <c r="P3461" s="8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78"/>
        <v>190</v>
      </c>
      <c r="P3462" s="8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78"/>
        <v>139</v>
      </c>
      <c r="P3463" s="8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78"/>
        <v>202</v>
      </c>
      <c r="P3464" s="8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78"/>
        <v>103</v>
      </c>
      <c r="P3465" s="8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78"/>
        <v>102</v>
      </c>
      <c r="P3466" s="8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78"/>
        <v>103</v>
      </c>
      <c r="P3467" s="8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78"/>
        <v>127</v>
      </c>
      <c r="P3468" s="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78"/>
        <v>101</v>
      </c>
      <c r="P3469" s="8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78"/>
        <v>122</v>
      </c>
      <c r="P3470" s="8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78"/>
        <v>113</v>
      </c>
      <c r="P3471" s="8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78"/>
        <v>150</v>
      </c>
      <c r="P3472" s="8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78"/>
        <v>215</v>
      </c>
      <c r="P3473" s="8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78"/>
        <v>102</v>
      </c>
      <c r="P3474" s="8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78"/>
        <v>100</v>
      </c>
      <c r="P3475" s="8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78"/>
        <v>101</v>
      </c>
      <c r="P3476" s="8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78"/>
        <v>113</v>
      </c>
      <c r="P3477" s="8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78"/>
        <v>104</v>
      </c>
      <c r="P3478" s="8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78"/>
        <v>115</v>
      </c>
      <c r="P3479" s="8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78"/>
        <v>113</v>
      </c>
      <c r="P3480" s="8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78"/>
        <v>128</v>
      </c>
      <c r="P3481" s="8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78"/>
        <v>143</v>
      </c>
      <c r="P3482" s="8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78"/>
        <v>119</v>
      </c>
      <c r="P3483" s="8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78"/>
        <v>138</v>
      </c>
      <c r="P3484" s="8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78"/>
        <v>160</v>
      </c>
      <c r="P3485" s="8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78"/>
        <v>114</v>
      </c>
      <c r="P3486" s="8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78"/>
        <v>101</v>
      </c>
      <c r="P3487" s="8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78"/>
        <v>155</v>
      </c>
      <c r="P3488" s="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78"/>
        <v>128</v>
      </c>
      <c r="P3489" s="8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78"/>
        <v>121</v>
      </c>
      <c r="P3490" s="8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78"/>
        <v>113</v>
      </c>
      <c r="P3491" s="8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78"/>
        <v>128</v>
      </c>
      <c r="P3492" s="8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78"/>
        <v>158</v>
      </c>
      <c r="P3493" s="8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78"/>
        <v>105</v>
      </c>
      <c r="P3494" s="8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78"/>
        <v>100</v>
      </c>
      <c r="P3495" s="8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78"/>
        <v>100</v>
      </c>
      <c r="P3496" s="8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78"/>
        <v>107</v>
      </c>
      <c r="P3497" s="8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78"/>
        <v>124</v>
      </c>
      <c r="P3498" s="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78"/>
        <v>109</v>
      </c>
      <c r="P3499" s="8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78"/>
        <v>102</v>
      </c>
      <c r="P3500" s="8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78"/>
        <v>106</v>
      </c>
      <c r="P3501" s="8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78"/>
        <v>106</v>
      </c>
      <c r="P3502" s="8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78"/>
        <v>101</v>
      </c>
      <c r="P3503" s="8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78"/>
        <v>105</v>
      </c>
      <c r="P3504" s="8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78"/>
        <v>108</v>
      </c>
      <c r="P3505" s="8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78"/>
        <v>100</v>
      </c>
      <c r="P3506" s="8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78"/>
        <v>104</v>
      </c>
      <c r="P3507" s="8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78"/>
        <v>102</v>
      </c>
      <c r="P3508" s="8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78"/>
        <v>104</v>
      </c>
      <c r="P3509" s="8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78"/>
        <v>180</v>
      </c>
      <c r="P3510" s="8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78"/>
        <v>106</v>
      </c>
      <c r="P3511" s="8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78"/>
        <v>101</v>
      </c>
      <c r="P3512" s="8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78"/>
        <v>101</v>
      </c>
      <c r="P3513" s="8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78"/>
        <v>100</v>
      </c>
      <c r="P3514" s="8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78"/>
        <v>118</v>
      </c>
      <c r="P3515" s="8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78"/>
        <v>110</v>
      </c>
      <c r="P3516" s="8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78"/>
        <v>103</v>
      </c>
      <c r="P3517" s="8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78"/>
        <v>100</v>
      </c>
      <c r="P3518" s="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78"/>
        <v>100</v>
      </c>
      <c r="P3519" s="8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78"/>
        <v>110</v>
      </c>
      <c r="P3520" s="8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78"/>
        <v>101</v>
      </c>
      <c r="P3521" s="8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78"/>
        <v>101</v>
      </c>
      <c r="P3522" s="8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85">ROUND(E3523/D3523*100,)</f>
        <v>169</v>
      </c>
      <c r="P3523" s="8">
        <f t="shared" ref="P3523:P3586" si="386">E3523/L3523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 LEN(N3523)-SEARCH("/", N3523))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(((I3523/60/60)/24)+DATE(1970,1,1))</f>
        <v>41911.361342592594</v>
      </c>
      <c r="U3523">
        <f t="shared" ref="U3523:U3586" si="391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85"/>
        <v>100</v>
      </c>
      <c r="P3524" s="8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85"/>
        <v>114</v>
      </c>
      <c r="P3525" s="8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85"/>
        <v>102</v>
      </c>
      <c r="P3526" s="8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85"/>
        <v>106</v>
      </c>
      <c r="P3527" s="8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85"/>
        <v>102</v>
      </c>
      <c r="P3528" s="8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85"/>
        <v>117</v>
      </c>
      <c r="P3529" s="8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85"/>
        <v>101</v>
      </c>
      <c r="P3530" s="8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85"/>
        <v>132</v>
      </c>
      <c r="P3531" s="8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85"/>
        <v>100</v>
      </c>
      <c r="P3532" s="8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85"/>
        <v>128</v>
      </c>
      <c r="P3533" s="8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85"/>
        <v>119</v>
      </c>
      <c r="P3534" s="8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85"/>
        <v>126</v>
      </c>
      <c r="P3535" s="8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85"/>
        <v>156</v>
      </c>
      <c r="P3536" s="8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85"/>
        <v>103</v>
      </c>
      <c r="P3537" s="8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85"/>
        <v>153</v>
      </c>
      <c r="P3538" s="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85"/>
        <v>180</v>
      </c>
      <c r="P3539" s="8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85"/>
        <v>128</v>
      </c>
      <c r="P3540" s="8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85"/>
        <v>120</v>
      </c>
      <c r="P3541" s="8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85"/>
        <v>123</v>
      </c>
      <c r="P3542" s="8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85"/>
        <v>105</v>
      </c>
      <c r="P3543" s="8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85"/>
        <v>102</v>
      </c>
      <c r="P3544" s="8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85"/>
        <v>105</v>
      </c>
      <c r="P3545" s="8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85"/>
        <v>100</v>
      </c>
      <c r="P3546" s="8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85"/>
        <v>100</v>
      </c>
      <c r="P3547" s="8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85"/>
        <v>102</v>
      </c>
      <c r="P3548" s="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85"/>
        <v>114</v>
      </c>
      <c r="P3549" s="8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85"/>
        <v>102</v>
      </c>
      <c r="P3550" s="8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85"/>
        <v>102</v>
      </c>
      <c r="P3551" s="8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85"/>
        <v>105</v>
      </c>
      <c r="P3552" s="8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85"/>
        <v>102</v>
      </c>
      <c r="P3553" s="8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85"/>
        <v>100</v>
      </c>
      <c r="P3554" s="8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85"/>
        <v>106</v>
      </c>
      <c r="P3555" s="8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85"/>
        <v>113</v>
      </c>
      <c r="P3556" s="8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85"/>
        <v>100</v>
      </c>
      <c r="P3557" s="8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85"/>
        <v>100</v>
      </c>
      <c r="P3558" s="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85"/>
        <v>100</v>
      </c>
      <c r="P3559" s="8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85"/>
        <v>144</v>
      </c>
      <c r="P3560" s="8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85"/>
        <v>104</v>
      </c>
      <c r="P3561" s="8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85"/>
        <v>108</v>
      </c>
      <c r="P3562" s="8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85"/>
        <v>102</v>
      </c>
      <c r="P3563" s="8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85"/>
        <v>149</v>
      </c>
      <c r="P3564" s="8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85"/>
        <v>105</v>
      </c>
      <c r="P3565" s="8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85"/>
        <v>101</v>
      </c>
      <c r="P3566" s="8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85"/>
        <v>131</v>
      </c>
      <c r="P3567" s="8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85"/>
        <v>105</v>
      </c>
      <c r="P3568" s="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85"/>
        <v>109</v>
      </c>
      <c r="P3569" s="8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85"/>
        <v>111</v>
      </c>
      <c r="P3570" s="8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85"/>
        <v>100</v>
      </c>
      <c r="P3571" s="8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85"/>
        <v>114</v>
      </c>
      <c r="P3572" s="8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85"/>
        <v>122</v>
      </c>
      <c r="P3573" s="8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85"/>
        <v>100</v>
      </c>
      <c r="P3574" s="8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85"/>
        <v>103</v>
      </c>
      <c r="P3575" s="8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85"/>
        <v>106</v>
      </c>
      <c r="P3576" s="8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85"/>
        <v>101</v>
      </c>
      <c r="P3577" s="8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85"/>
        <v>100</v>
      </c>
      <c r="P3578" s="8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85"/>
        <v>130</v>
      </c>
      <c r="P3579" s="8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85"/>
        <v>100</v>
      </c>
      <c r="P3580" s="8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85"/>
        <v>100</v>
      </c>
      <c r="P3581" s="8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85"/>
        <v>114</v>
      </c>
      <c r="P3582" s="8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85"/>
        <v>100</v>
      </c>
      <c r="P3583" s="8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85"/>
        <v>287</v>
      </c>
      <c r="P3584" s="8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85"/>
        <v>109</v>
      </c>
      <c r="P3585" s="8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85"/>
        <v>116</v>
      </c>
      <c r="P3586" s="8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92">ROUND(E3587/D3587*100,)</f>
        <v>119</v>
      </c>
      <c r="P3587" s="8">
        <f t="shared" ref="P3587:P3650" si="393">E3587/L3587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 LEN(N3587)-SEARCH("/", N3587))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(((I3587/60/60)/24)+DATE(1970,1,1))</f>
        <v>41994.716319444444</v>
      </c>
      <c r="U3587">
        <f t="shared" ref="U3587:U3650" si="398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92"/>
        <v>109</v>
      </c>
      <c r="P3588" s="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92"/>
        <v>127</v>
      </c>
      <c r="P3589" s="8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92"/>
        <v>101</v>
      </c>
      <c r="P3590" s="8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92"/>
        <v>128</v>
      </c>
      <c r="P3591" s="8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92"/>
        <v>100</v>
      </c>
      <c r="P3592" s="8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92"/>
        <v>175</v>
      </c>
      <c r="P3593" s="8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92"/>
        <v>127</v>
      </c>
      <c r="P3594" s="8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92"/>
        <v>111</v>
      </c>
      <c r="P3595" s="8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92"/>
        <v>126</v>
      </c>
      <c r="P3596" s="8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92"/>
        <v>119</v>
      </c>
      <c r="P3597" s="8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92"/>
        <v>108</v>
      </c>
      <c r="P3598" s="8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92"/>
        <v>103</v>
      </c>
      <c r="P3599" s="8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92"/>
        <v>110</v>
      </c>
      <c r="P3600" s="8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92"/>
        <v>202</v>
      </c>
      <c r="P3601" s="8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92"/>
        <v>130</v>
      </c>
      <c r="P3602" s="8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92"/>
        <v>104</v>
      </c>
      <c r="P3603" s="8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92"/>
        <v>100</v>
      </c>
      <c r="P3604" s="8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92"/>
        <v>171</v>
      </c>
      <c r="P3605" s="8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92"/>
        <v>113</v>
      </c>
      <c r="P3606" s="8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92"/>
        <v>184</v>
      </c>
      <c r="P3607" s="8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92"/>
        <v>130</v>
      </c>
      <c r="P3608" s="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92"/>
        <v>105</v>
      </c>
      <c r="P3609" s="8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92"/>
        <v>100</v>
      </c>
      <c r="P3610" s="8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92"/>
        <v>153</v>
      </c>
      <c r="P3611" s="8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92"/>
        <v>162</v>
      </c>
      <c r="P3612" s="8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92"/>
        <v>136</v>
      </c>
      <c r="P3613" s="8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92"/>
        <v>144</v>
      </c>
      <c r="P3614" s="8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92"/>
        <v>100</v>
      </c>
      <c r="P3615" s="8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92"/>
        <v>101</v>
      </c>
      <c r="P3616" s="8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92"/>
        <v>107</v>
      </c>
      <c r="P3617" s="8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92"/>
        <v>125</v>
      </c>
      <c r="P3618" s="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92"/>
        <v>119</v>
      </c>
      <c r="P3619" s="8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92"/>
        <v>101</v>
      </c>
      <c r="P3620" s="8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92"/>
        <v>113</v>
      </c>
      <c r="P3621" s="8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92"/>
        <v>105</v>
      </c>
      <c r="P3622" s="8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92"/>
        <v>110</v>
      </c>
      <c r="P3623" s="8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92"/>
        <v>100</v>
      </c>
      <c r="P3624" s="8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92"/>
        <v>120</v>
      </c>
      <c r="P3625" s="8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92"/>
        <v>105</v>
      </c>
      <c r="P3626" s="8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92"/>
        <v>103</v>
      </c>
      <c r="P3627" s="8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92"/>
        <v>102</v>
      </c>
      <c r="P3628" s="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92"/>
        <v>100</v>
      </c>
      <c r="P3629" s="8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92"/>
        <v>0</v>
      </c>
      <c r="P3630" s="8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92"/>
        <v>0</v>
      </c>
      <c r="P3631" s="8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92"/>
        <v>0</v>
      </c>
      <c r="P3632" s="8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92"/>
        <v>51</v>
      </c>
      <c r="P3633" s="8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92"/>
        <v>20</v>
      </c>
      <c r="P3634" s="8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92"/>
        <v>35</v>
      </c>
      <c r="P3635" s="8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92"/>
        <v>4</v>
      </c>
      <c r="P3636" s="8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2017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92"/>
        <v>36</v>
      </c>
      <c r="P3637" s="8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92"/>
        <v>0</v>
      </c>
      <c r="P3638" s="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92"/>
        <v>31</v>
      </c>
      <c r="P3639" s="8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2015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92"/>
        <v>7</v>
      </c>
      <c r="P3640" s="8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92"/>
        <v>0</v>
      </c>
      <c r="P3641" s="8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92"/>
        <v>6</v>
      </c>
      <c r="P3642" s="8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92"/>
        <v>0</v>
      </c>
      <c r="P3643" s="8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92"/>
        <v>2</v>
      </c>
      <c r="P3644" s="8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92"/>
        <v>0</v>
      </c>
      <c r="P3645" s="8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92"/>
        <v>16</v>
      </c>
      <c r="P3646" s="8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92"/>
        <v>0</v>
      </c>
      <c r="P3647" s="8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92"/>
        <v>5</v>
      </c>
      <c r="P3648" s="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92"/>
        <v>6</v>
      </c>
      <c r="P3649" s="8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92"/>
        <v>100</v>
      </c>
      <c r="P3650" s="8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99">ROUND(E3651/D3651*100,)</f>
        <v>104</v>
      </c>
      <c r="P3651" s="8">
        <f t="shared" ref="P3651:P3714" si="400">E3651/L3651</f>
        <v>97.5</v>
      </c>
      <c r="Q3651" t="str">
        <f t="shared" ref="Q3651:Q3714" si="401">LEFT(N3651,SEARCH("/",N3651)-1)</f>
        <v>theater</v>
      </c>
      <c r="R3651" t="str">
        <f t="shared" ref="R3651:R3714" si="402">RIGHT(N3651, LEN(N3651)-SEARCH("/", N3651))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(((I3651/60/60)/24)+DATE(1970,1,1))</f>
        <v>41806.712893518517</v>
      </c>
      <c r="U3651">
        <f t="shared" ref="U3651:U3714" si="405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99"/>
        <v>100</v>
      </c>
      <c r="P3652" s="8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99"/>
        <v>104</v>
      </c>
      <c r="P3653" s="8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99"/>
        <v>251</v>
      </c>
      <c r="P3654" s="8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99"/>
        <v>101</v>
      </c>
      <c r="P3655" s="8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99"/>
        <v>174</v>
      </c>
      <c r="P3656" s="8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99"/>
        <v>116</v>
      </c>
      <c r="P3657" s="8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99"/>
        <v>106</v>
      </c>
      <c r="P3658" s="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99"/>
        <v>111</v>
      </c>
      <c r="P3659" s="8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99"/>
        <v>101</v>
      </c>
      <c r="P3660" s="8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99"/>
        <v>102</v>
      </c>
      <c r="P3661" s="8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99"/>
        <v>100</v>
      </c>
      <c r="P3662" s="8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99"/>
        <v>111</v>
      </c>
      <c r="P3663" s="8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99"/>
        <v>101</v>
      </c>
      <c r="P3664" s="8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99"/>
        <v>104</v>
      </c>
      <c r="P3665" s="8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99"/>
        <v>109</v>
      </c>
      <c r="P3666" s="8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99"/>
        <v>115</v>
      </c>
      <c r="P3667" s="8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99"/>
        <v>100</v>
      </c>
      <c r="P3668" s="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99"/>
        <v>103</v>
      </c>
      <c r="P3669" s="8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99"/>
        <v>104</v>
      </c>
      <c r="P3670" s="8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99"/>
        <v>138</v>
      </c>
      <c r="P3671" s="8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99"/>
        <v>110</v>
      </c>
      <c r="P3672" s="8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99"/>
        <v>101</v>
      </c>
      <c r="P3673" s="8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99"/>
        <v>102</v>
      </c>
      <c r="P3674" s="8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99"/>
        <v>114</v>
      </c>
      <c r="P3675" s="8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99"/>
        <v>100</v>
      </c>
      <c r="P3676" s="8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99"/>
        <v>140</v>
      </c>
      <c r="P3677" s="8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99"/>
        <v>129</v>
      </c>
      <c r="P3678" s="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99"/>
        <v>103</v>
      </c>
      <c r="P3679" s="8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99"/>
        <v>103</v>
      </c>
      <c r="P3680" s="8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99"/>
        <v>110</v>
      </c>
      <c r="P3681" s="8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99"/>
        <v>113</v>
      </c>
      <c r="P3682" s="8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99"/>
        <v>112</v>
      </c>
      <c r="P3683" s="8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99"/>
        <v>139</v>
      </c>
      <c r="P3684" s="8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99"/>
        <v>111</v>
      </c>
      <c r="P3685" s="8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99"/>
        <v>139</v>
      </c>
      <c r="P3686" s="8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99"/>
        <v>106</v>
      </c>
      <c r="P3687" s="8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99"/>
        <v>101</v>
      </c>
      <c r="P3688" s="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99"/>
        <v>100</v>
      </c>
      <c r="P3689" s="8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99"/>
        <v>109</v>
      </c>
      <c r="P3690" s="8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99"/>
        <v>118</v>
      </c>
      <c r="P3691" s="8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99"/>
        <v>120</v>
      </c>
      <c r="P3692" s="8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99"/>
        <v>128</v>
      </c>
      <c r="P3693" s="8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99"/>
        <v>126</v>
      </c>
      <c r="P3694" s="8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99"/>
        <v>129</v>
      </c>
      <c r="P3695" s="8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99"/>
        <v>107</v>
      </c>
      <c r="P3696" s="8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99"/>
        <v>100</v>
      </c>
      <c r="P3697" s="8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99"/>
        <v>155</v>
      </c>
      <c r="P3698" s="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99"/>
        <v>108</v>
      </c>
      <c r="P3699" s="8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99"/>
        <v>111</v>
      </c>
      <c r="P3700" s="8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99"/>
        <v>101</v>
      </c>
      <c r="P3701" s="8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99"/>
        <v>121</v>
      </c>
      <c r="P3702" s="8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99"/>
        <v>100</v>
      </c>
      <c r="P3703" s="8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99"/>
        <v>109</v>
      </c>
      <c r="P3704" s="8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99"/>
        <v>123</v>
      </c>
      <c r="P3705" s="8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99"/>
        <v>136</v>
      </c>
      <c r="P3706" s="8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99"/>
        <v>103</v>
      </c>
      <c r="P3707" s="8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99"/>
        <v>121</v>
      </c>
      <c r="P3708" s="8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99"/>
        <v>186</v>
      </c>
      <c r="P3709" s="8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99"/>
        <v>300</v>
      </c>
      <c r="P3710" s="8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99"/>
        <v>108</v>
      </c>
      <c r="P3711" s="8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99"/>
        <v>141</v>
      </c>
      <c r="P3712" s="8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99"/>
        <v>114</v>
      </c>
      <c r="P3713" s="8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99"/>
        <v>154</v>
      </c>
      <c r="P3714" s="8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>
        <f t="shared" si="405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406">ROUND(E3715/D3715*100,)</f>
        <v>102</v>
      </c>
      <c r="P3715" s="8">
        <f t="shared" ref="P3715:P3778" si="407">E3715/L3715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 LEN(N3715)-SEARCH("/", N3715))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(((I3715/60/60)/24)+DATE(1970,1,1))</f>
        <v>42525.738032407404</v>
      </c>
      <c r="U3715">
        <f t="shared" ref="U3715:U3778" si="412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406"/>
        <v>102</v>
      </c>
      <c r="P3716" s="8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406"/>
        <v>103</v>
      </c>
      <c r="P3717" s="8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406"/>
        <v>156</v>
      </c>
      <c r="P3718" s="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406"/>
        <v>101</v>
      </c>
      <c r="P3719" s="8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406"/>
        <v>239</v>
      </c>
      <c r="P3720" s="8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406"/>
        <v>210</v>
      </c>
      <c r="P3721" s="8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406"/>
        <v>105</v>
      </c>
      <c r="P3722" s="8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406"/>
        <v>101</v>
      </c>
      <c r="P3723" s="8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406"/>
        <v>111</v>
      </c>
      <c r="P3724" s="8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406"/>
        <v>102</v>
      </c>
      <c r="P3725" s="8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406"/>
        <v>103</v>
      </c>
      <c r="P3726" s="8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406"/>
        <v>127</v>
      </c>
      <c r="P3727" s="8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406"/>
        <v>339</v>
      </c>
      <c r="P3728" s="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406"/>
        <v>101</v>
      </c>
      <c r="P3729" s="8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406"/>
        <v>9</v>
      </c>
      <c r="P3730" s="8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406"/>
        <v>7</v>
      </c>
      <c r="P3731" s="8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406"/>
        <v>10</v>
      </c>
      <c r="P3732" s="8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406"/>
        <v>11</v>
      </c>
      <c r="P3733" s="8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406"/>
        <v>15</v>
      </c>
      <c r="P3734" s="8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406"/>
        <v>0</v>
      </c>
      <c r="P3735" s="8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406"/>
        <v>28</v>
      </c>
      <c r="P3736" s="8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406"/>
        <v>13</v>
      </c>
      <c r="P3737" s="8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406"/>
        <v>1</v>
      </c>
      <c r="P3738" s="8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406"/>
        <v>21</v>
      </c>
      <c r="P3739" s="8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406"/>
        <v>18</v>
      </c>
      <c r="P3740" s="8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406"/>
        <v>20</v>
      </c>
      <c r="P3741" s="8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406"/>
        <v>18</v>
      </c>
      <c r="P3742" s="8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406"/>
        <v>0</v>
      </c>
      <c r="P3743" s="8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406"/>
        <v>2</v>
      </c>
      <c r="P3744" s="8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406"/>
        <v>0</v>
      </c>
      <c r="P3745" s="8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406"/>
        <v>0</v>
      </c>
      <c r="P3746" s="8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406"/>
        <v>10</v>
      </c>
      <c r="P3747" s="8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406"/>
        <v>2</v>
      </c>
      <c r="P3748" s="8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406"/>
        <v>1</v>
      </c>
      <c r="P3749" s="8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406"/>
        <v>104</v>
      </c>
      <c r="P3750" s="8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406"/>
        <v>105</v>
      </c>
      <c r="P3751" s="8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406"/>
        <v>100</v>
      </c>
      <c r="P3752" s="8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406"/>
        <v>133</v>
      </c>
      <c r="P3753" s="8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406"/>
        <v>113</v>
      </c>
      <c r="P3754" s="8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406"/>
        <v>103</v>
      </c>
      <c r="P3755" s="8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406"/>
        <v>120</v>
      </c>
      <c r="P3756" s="8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406"/>
        <v>130</v>
      </c>
      <c r="P3757" s="8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406"/>
        <v>101</v>
      </c>
      <c r="P3758" s="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406"/>
        <v>109</v>
      </c>
      <c r="P3759" s="8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406"/>
        <v>102</v>
      </c>
      <c r="P3760" s="8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406"/>
        <v>110</v>
      </c>
      <c r="P3761" s="8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406"/>
        <v>101</v>
      </c>
      <c r="P3762" s="8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406"/>
        <v>100</v>
      </c>
      <c r="P3763" s="8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406"/>
        <v>106</v>
      </c>
      <c r="P3764" s="8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406"/>
        <v>100</v>
      </c>
      <c r="P3765" s="8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406"/>
        <v>100</v>
      </c>
      <c r="P3766" s="8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406"/>
        <v>113</v>
      </c>
      <c r="P3767" s="8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406"/>
        <v>103</v>
      </c>
      <c r="P3768" s="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406"/>
        <v>117</v>
      </c>
      <c r="P3769" s="8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406"/>
        <v>108</v>
      </c>
      <c r="P3770" s="8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406"/>
        <v>100</v>
      </c>
      <c r="P3771" s="8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406"/>
        <v>100</v>
      </c>
      <c r="P3772" s="8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406"/>
        <v>146</v>
      </c>
      <c r="P3773" s="8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406"/>
        <v>110</v>
      </c>
      <c r="P3774" s="8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406"/>
        <v>108</v>
      </c>
      <c r="P3775" s="8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406"/>
        <v>100</v>
      </c>
      <c r="P3776" s="8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406"/>
        <v>100</v>
      </c>
      <c r="P3777" s="8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406"/>
        <v>107</v>
      </c>
      <c r="P3778" s="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413">ROUND(E3779/D3779*100,)</f>
        <v>143</v>
      </c>
      <c r="P3779" s="8">
        <f t="shared" ref="P3779:P3842" si="414">E3779/L3779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 LEN(N3779)-SEARCH("/", N3779))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(((I3779/60/60)/24)+DATE(1970,1,1))</f>
        <v>41909.166666666664</v>
      </c>
      <c r="U3779">
        <f t="shared" ref="U3779:U3842" si="41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413"/>
        <v>105</v>
      </c>
      <c r="P3780" s="8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2015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413"/>
        <v>104</v>
      </c>
      <c r="P3781" s="8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413"/>
        <v>120</v>
      </c>
      <c r="P3782" s="8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413"/>
        <v>110</v>
      </c>
      <c r="P3783" s="8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413"/>
        <v>102</v>
      </c>
      <c r="P3784" s="8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413"/>
        <v>129</v>
      </c>
      <c r="P3785" s="8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413"/>
        <v>115</v>
      </c>
      <c r="P3786" s="8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413"/>
        <v>151</v>
      </c>
      <c r="P3787" s="8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413"/>
        <v>111</v>
      </c>
      <c r="P3788" s="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413"/>
        <v>100</v>
      </c>
      <c r="P3789" s="8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413"/>
        <v>1</v>
      </c>
      <c r="P3790" s="8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413"/>
        <v>3</v>
      </c>
      <c r="P3791" s="8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413"/>
        <v>0</v>
      </c>
      <c r="P3792" s="8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413"/>
        <v>0</v>
      </c>
      <c r="P3793" s="8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413"/>
        <v>0</v>
      </c>
      <c r="P3794" s="8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413"/>
        <v>60</v>
      </c>
      <c r="P3795" s="8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413"/>
        <v>1</v>
      </c>
      <c r="P3796" s="8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413"/>
        <v>2</v>
      </c>
      <c r="P3797" s="8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413"/>
        <v>0</v>
      </c>
      <c r="P3798" s="8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2017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413"/>
        <v>90</v>
      </c>
      <c r="P3799" s="8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413"/>
        <v>1</v>
      </c>
      <c r="P3800" s="8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413"/>
        <v>4</v>
      </c>
      <c r="P3801" s="8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413"/>
        <v>4</v>
      </c>
      <c r="P3802" s="8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2015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413"/>
        <v>9</v>
      </c>
      <c r="P3803" s="8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2015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413"/>
        <v>0</v>
      </c>
      <c r="P3804" s="8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413"/>
        <v>20</v>
      </c>
      <c r="P3805" s="8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413"/>
        <v>0</v>
      </c>
      <c r="P3806" s="8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413"/>
        <v>0</v>
      </c>
      <c r="P3807" s="8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413"/>
        <v>0</v>
      </c>
      <c r="P3808" s="8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413"/>
        <v>30</v>
      </c>
      <c r="P3809" s="8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413"/>
        <v>100</v>
      </c>
      <c r="P3810" s="8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413"/>
        <v>101</v>
      </c>
      <c r="P3811" s="8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413"/>
        <v>122</v>
      </c>
      <c r="P3812" s="8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413"/>
        <v>330</v>
      </c>
      <c r="P3813" s="8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413"/>
        <v>110</v>
      </c>
      <c r="P3814" s="8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413"/>
        <v>101</v>
      </c>
      <c r="P3815" s="8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413"/>
        <v>140</v>
      </c>
      <c r="P3816" s="8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413"/>
        <v>100</v>
      </c>
      <c r="P3817" s="8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413"/>
        <v>119</v>
      </c>
      <c r="P3818" s="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413"/>
        <v>107</v>
      </c>
      <c r="P3819" s="8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413"/>
        <v>228</v>
      </c>
      <c r="P3820" s="8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413"/>
        <v>106</v>
      </c>
      <c r="P3821" s="8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413"/>
        <v>143</v>
      </c>
      <c r="P3822" s="8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413"/>
        <v>105</v>
      </c>
      <c r="P3823" s="8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413"/>
        <v>110</v>
      </c>
      <c r="P3824" s="8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413"/>
        <v>106</v>
      </c>
      <c r="P3825" s="8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413"/>
        <v>108</v>
      </c>
      <c r="P3826" s="8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413"/>
        <v>105</v>
      </c>
      <c r="P3827" s="8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413"/>
        <v>119</v>
      </c>
      <c r="P3828" s="8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413"/>
        <v>153</v>
      </c>
      <c r="P3829" s="8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413"/>
        <v>100</v>
      </c>
      <c r="P3830" s="8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413"/>
        <v>100</v>
      </c>
      <c r="P3831" s="8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413"/>
        <v>225</v>
      </c>
      <c r="P3832" s="8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413"/>
        <v>106</v>
      </c>
      <c r="P3833" s="8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413"/>
        <v>105</v>
      </c>
      <c r="P3834" s="8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413"/>
        <v>117</v>
      </c>
      <c r="P3835" s="8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413"/>
        <v>109</v>
      </c>
      <c r="P3836" s="8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413"/>
        <v>160</v>
      </c>
      <c r="P3837" s="8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413"/>
        <v>113</v>
      </c>
      <c r="P3838" s="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413"/>
        <v>102</v>
      </c>
      <c r="P3839" s="8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413"/>
        <v>101</v>
      </c>
      <c r="P3840" s="8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413"/>
        <v>101</v>
      </c>
      <c r="P3841" s="8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413"/>
        <v>6500</v>
      </c>
      <c r="P3842" s="8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420">ROUND(E3843/D3843*100,)</f>
        <v>9</v>
      </c>
      <c r="P3843" s="8">
        <f t="shared" ref="P3843:P3906" si="421">E3843/L3843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 LEN(N3843)-SEARCH("/", N3843))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(((I3843/60/60)/24)+DATE(1970,1,1))</f>
        <v>41840.785729166666</v>
      </c>
      <c r="U3843">
        <f t="shared" ref="U3843:U3906" si="426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20"/>
        <v>22</v>
      </c>
      <c r="P3844" s="8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20"/>
        <v>21</v>
      </c>
      <c r="P3845" s="8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20"/>
        <v>41</v>
      </c>
      <c r="P3846" s="8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20"/>
        <v>2</v>
      </c>
      <c r="P3847" s="8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20"/>
        <v>3</v>
      </c>
      <c r="P3848" s="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20"/>
        <v>16</v>
      </c>
      <c r="P3849" s="8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20"/>
        <v>16</v>
      </c>
      <c r="P3850" s="8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20"/>
        <v>7</v>
      </c>
      <c r="P3851" s="8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20"/>
        <v>4</v>
      </c>
      <c r="P3852" s="8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2015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20"/>
        <v>34</v>
      </c>
      <c r="P3853" s="8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20"/>
        <v>0</v>
      </c>
      <c r="P3854" s="8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20"/>
        <v>0</v>
      </c>
      <c r="P3855" s="8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20"/>
        <v>16</v>
      </c>
      <c r="P3856" s="8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20"/>
        <v>3</v>
      </c>
      <c r="P3857" s="8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20"/>
        <v>0</v>
      </c>
      <c r="P3858" s="8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20"/>
        <v>5</v>
      </c>
      <c r="P3859" s="8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20"/>
        <v>2</v>
      </c>
      <c r="P3860" s="8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20"/>
        <v>0</v>
      </c>
      <c r="P3861" s="8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20"/>
        <v>18</v>
      </c>
      <c r="P3862" s="8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20"/>
        <v>5</v>
      </c>
      <c r="P3863" s="8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20"/>
        <v>0</v>
      </c>
      <c r="P3864" s="8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20"/>
        <v>0</v>
      </c>
      <c r="P3865" s="8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20"/>
        <v>1</v>
      </c>
      <c r="P3866" s="8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20"/>
        <v>27</v>
      </c>
      <c r="P3867" s="8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20"/>
        <v>1</v>
      </c>
      <c r="P3868" s="8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20"/>
        <v>13</v>
      </c>
      <c r="P3869" s="8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20"/>
        <v>0</v>
      </c>
      <c r="P3870" s="8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20"/>
        <v>3</v>
      </c>
      <c r="P3871" s="8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20"/>
        <v>15</v>
      </c>
      <c r="P3872" s="8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20"/>
        <v>3</v>
      </c>
      <c r="P3873" s="8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20"/>
        <v>0</v>
      </c>
      <c r="P3874" s="8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20"/>
        <v>0</v>
      </c>
      <c r="P3875" s="8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20"/>
        <v>0</v>
      </c>
      <c r="P3876" s="8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20"/>
        <v>0</v>
      </c>
      <c r="P3877" s="8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20"/>
        <v>53</v>
      </c>
      <c r="P3878" s="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20"/>
        <v>5</v>
      </c>
      <c r="P3879" s="8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20"/>
        <v>0</v>
      </c>
      <c r="P3880" s="8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20"/>
        <v>0</v>
      </c>
      <c r="P3881" s="8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2015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20"/>
        <v>13</v>
      </c>
      <c r="P3882" s="8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20"/>
        <v>5</v>
      </c>
      <c r="P3883" s="8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20"/>
        <v>0</v>
      </c>
      <c r="P3884" s="8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20"/>
        <v>0</v>
      </c>
      <c r="P3885" s="8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20"/>
        <v>0</v>
      </c>
      <c r="P3886" s="8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20"/>
        <v>0</v>
      </c>
      <c r="P3887" s="8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20"/>
        <v>0</v>
      </c>
      <c r="P3888" s="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20"/>
        <v>2</v>
      </c>
      <c r="P3889" s="8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20"/>
        <v>27</v>
      </c>
      <c r="P3890" s="8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20"/>
        <v>1</v>
      </c>
      <c r="P3891" s="8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20"/>
        <v>17</v>
      </c>
      <c r="P3892" s="8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20"/>
        <v>33</v>
      </c>
      <c r="P3893" s="8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20"/>
        <v>0</v>
      </c>
      <c r="P3894" s="8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20"/>
        <v>22</v>
      </c>
      <c r="P3895" s="8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20"/>
        <v>3</v>
      </c>
      <c r="P3896" s="8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20"/>
        <v>5</v>
      </c>
      <c r="P3897" s="8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20"/>
        <v>11</v>
      </c>
      <c r="P3898" s="8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20"/>
        <v>18</v>
      </c>
      <c r="P3899" s="8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20"/>
        <v>33</v>
      </c>
      <c r="P3900" s="8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20"/>
        <v>1</v>
      </c>
      <c r="P3901" s="8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20"/>
        <v>5</v>
      </c>
      <c r="P3902" s="8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20"/>
        <v>1</v>
      </c>
      <c r="P3903" s="8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20"/>
        <v>49</v>
      </c>
      <c r="P3904" s="8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20"/>
        <v>0</v>
      </c>
      <c r="P3905" s="8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420"/>
        <v>0</v>
      </c>
      <c r="P3906" s="8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427">ROUND(E3907/D3907*100,)</f>
        <v>12</v>
      </c>
      <c r="P3907" s="8">
        <f t="shared" ref="P3907:P3970" si="428">E3907/L3907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 LEN(N3907)-SEARCH("/", N3907))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(((I3907/60/60)/24)+DATE(1970,1,1))</f>
        <v>42166.958333333328</v>
      </c>
      <c r="U3907">
        <f t="shared" ref="U3907:U3970" si="433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427"/>
        <v>67</v>
      </c>
      <c r="P3908" s="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427"/>
        <v>15</v>
      </c>
      <c r="P3909" s="8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427"/>
        <v>9</v>
      </c>
      <c r="P3910" s="8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427"/>
        <v>0</v>
      </c>
      <c r="P3911" s="8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427"/>
        <v>3</v>
      </c>
      <c r="P3912" s="8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427"/>
        <v>37</v>
      </c>
      <c r="P3913" s="8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427"/>
        <v>0</v>
      </c>
      <c r="P3914" s="8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427"/>
        <v>10</v>
      </c>
      <c r="P3915" s="8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427"/>
        <v>36</v>
      </c>
      <c r="P3916" s="8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427"/>
        <v>0</v>
      </c>
      <c r="P3917" s="8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427"/>
        <v>0</v>
      </c>
      <c r="P3918" s="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427"/>
        <v>0</v>
      </c>
      <c r="P3919" s="8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427"/>
        <v>0</v>
      </c>
      <c r="P3920" s="8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427"/>
        <v>2</v>
      </c>
      <c r="P3921" s="8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427"/>
        <v>5</v>
      </c>
      <c r="P3922" s="8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427"/>
        <v>0</v>
      </c>
      <c r="P3923" s="8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427"/>
        <v>8</v>
      </c>
      <c r="P3924" s="8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427"/>
        <v>12</v>
      </c>
      <c r="P3925" s="8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427"/>
        <v>15</v>
      </c>
      <c r="P3926" s="8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427"/>
        <v>10</v>
      </c>
      <c r="P3927" s="8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427"/>
        <v>0</v>
      </c>
      <c r="P3928" s="8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427"/>
        <v>1</v>
      </c>
      <c r="P3929" s="8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427"/>
        <v>13</v>
      </c>
      <c r="P3930" s="8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427"/>
        <v>2</v>
      </c>
      <c r="P3931" s="8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427"/>
        <v>0</v>
      </c>
      <c r="P3932" s="8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427"/>
        <v>0</v>
      </c>
      <c r="P3933" s="8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427"/>
        <v>0</v>
      </c>
      <c r="P3934" s="8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427"/>
        <v>16</v>
      </c>
      <c r="P3935" s="8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427"/>
        <v>11</v>
      </c>
      <c r="P3936" s="8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427"/>
        <v>44</v>
      </c>
      <c r="P3937" s="8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427"/>
        <v>0</v>
      </c>
      <c r="P3938" s="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427"/>
        <v>86</v>
      </c>
      <c r="P3939" s="8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427"/>
        <v>12</v>
      </c>
      <c r="P3940" s="8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427"/>
        <v>0</v>
      </c>
      <c r="P3941" s="8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427"/>
        <v>0</v>
      </c>
      <c r="P3942" s="8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427"/>
        <v>1</v>
      </c>
      <c r="P3943" s="8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427"/>
        <v>0</v>
      </c>
      <c r="P3944" s="8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427"/>
        <v>36</v>
      </c>
      <c r="P3945" s="8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427"/>
        <v>0</v>
      </c>
      <c r="P3946" s="8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427"/>
        <v>0</v>
      </c>
      <c r="P3947" s="8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427"/>
        <v>3</v>
      </c>
      <c r="P3948" s="8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427"/>
        <v>3</v>
      </c>
      <c r="P3949" s="8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427"/>
        <v>0</v>
      </c>
      <c r="P3950" s="8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427"/>
        <v>16</v>
      </c>
      <c r="P3951" s="8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427"/>
        <v>1</v>
      </c>
      <c r="P3952" s="8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427"/>
        <v>0</v>
      </c>
      <c r="P3953" s="8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427"/>
        <v>0</v>
      </c>
      <c r="P3954" s="8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427"/>
        <v>0</v>
      </c>
      <c r="P3955" s="8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427"/>
        <v>0</v>
      </c>
      <c r="P3956" s="8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427"/>
        <v>24</v>
      </c>
      <c r="P3957" s="8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427"/>
        <v>0</v>
      </c>
      <c r="P3958" s="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427"/>
        <v>0</v>
      </c>
      <c r="P3959" s="8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427"/>
        <v>32</v>
      </c>
      <c r="P3960" s="8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427"/>
        <v>24</v>
      </c>
      <c r="P3961" s="8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427"/>
        <v>2</v>
      </c>
      <c r="P3962" s="8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427"/>
        <v>0</v>
      </c>
      <c r="P3963" s="8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427"/>
        <v>3</v>
      </c>
      <c r="P3964" s="8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427"/>
        <v>0</v>
      </c>
      <c r="P3965" s="8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427"/>
        <v>6</v>
      </c>
      <c r="P3966" s="8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427"/>
        <v>14</v>
      </c>
      <c r="P3967" s="8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427"/>
        <v>1</v>
      </c>
      <c r="P3968" s="8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427"/>
        <v>24</v>
      </c>
      <c r="P3969" s="8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427"/>
        <v>11</v>
      </c>
      <c r="P3970" s="8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434">ROUND(E3971/D3971*100,)</f>
        <v>7</v>
      </c>
      <c r="P3971" s="8">
        <f t="shared" ref="P3971:P4034" si="435">E3971/L3971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 LEN(N3971)-SEARCH("/", N3971))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(((I3971/60/60)/24)+DATE(1970,1,1))</f>
        <v>42611.163194444445</v>
      </c>
      <c r="U3971">
        <f t="shared" ref="U3971:U4034" si="440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434"/>
        <v>0</v>
      </c>
      <c r="P3972" s="8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434"/>
        <v>1</v>
      </c>
      <c r="P3973" s="8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434"/>
        <v>21</v>
      </c>
      <c r="P3974" s="8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434"/>
        <v>78</v>
      </c>
      <c r="P3975" s="8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434"/>
        <v>32</v>
      </c>
      <c r="P3976" s="8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434"/>
        <v>0</v>
      </c>
      <c r="P3977" s="8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434"/>
        <v>48</v>
      </c>
      <c r="P3978" s="8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434"/>
        <v>1</v>
      </c>
      <c r="P3979" s="8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434"/>
        <v>11</v>
      </c>
      <c r="P3980" s="8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434"/>
        <v>2</v>
      </c>
      <c r="P3981" s="8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434"/>
        <v>18</v>
      </c>
      <c r="P3982" s="8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434"/>
        <v>4</v>
      </c>
      <c r="P3983" s="8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434"/>
        <v>20</v>
      </c>
      <c r="P3984" s="8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434"/>
        <v>35</v>
      </c>
      <c r="P3985" s="8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434"/>
        <v>6</v>
      </c>
      <c r="P3986" s="8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434"/>
        <v>32</v>
      </c>
      <c r="P3987" s="8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434"/>
        <v>10</v>
      </c>
      <c r="P3988" s="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434"/>
        <v>38</v>
      </c>
      <c r="P3989" s="8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434"/>
        <v>2</v>
      </c>
      <c r="P3990" s="8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434"/>
        <v>0</v>
      </c>
      <c r="P3991" s="8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434"/>
        <v>4</v>
      </c>
      <c r="P3992" s="8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434"/>
        <v>20</v>
      </c>
      <c r="P3993" s="8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434"/>
        <v>5</v>
      </c>
      <c r="P3994" s="8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434"/>
        <v>0</v>
      </c>
      <c r="P3995" s="8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434"/>
        <v>0</v>
      </c>
      <c r="P3996" s="8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434"/>
        <v>35</v>
      </c>
      <c r="P3997" s="8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434"/>
        <v>17</v>
      </c>
      <c r="P3998" s="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434"/>
        <v>0</v>
      </c>
      <c r="P3999" s="8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434"/>
        <v>57</v>
      </c>
      <c r="P4000" s="8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434"/>
        <v>17</v>
      </c>
      <c r="P4001" s="8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434"/>
        <v>0</v>
      </c>
      <c r="P4002" s="8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434"/>
        <v>38</v>
      </c>
      <c r="P4003" s="8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434"/>
        <v>2</v>
      </c>
      <c r="P4004" s="8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434"/>
        <v>10</v>
      </c>
      <c r="P4005" s="8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434"/>
        <v>0</v>
      </c>
      <c r="P4006" s="8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434"/>
        <v>1</v>
      </c>
      <c r="P4007" s="8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434"/>
        <v>0</v>
      </c>
      <c r="P4008" s="8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434"/>
        <v>0</v>
      </c>
      <c r="P4009" s="8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434"/>
        <v>6</v>
      </c>
      <c r="P4010" s="8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434"/>
        <v>4</v>
      </c>
      <c r="P4011" s="8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434"/>
        <v>24</v>
      </c>
      <c r="P4012" s="8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434"/>
        <v>8</v>
      </c>
      <c r="P4013" s="8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434"/>
        <v>0</v>
      </c>
      <c r="P4014" s="8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434"/>
        <v>1</v>
      </c>
      <c r="P4015" s="8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434"/>
        <v>0</v>
      </c>
      <c r="P4016" s="8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434"/>
        <v>0</v>
      </c>
      <c r="P4017" s="8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434"/>
        <v>14</v>
      </c>
      <c r="P4018" s="8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434"/>
        <v>1</v>
      </c>
      <c r="P4019" s="8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434"/>
        <v>9</v>
      </c>
      <c r="P4020" s="8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434"/>
        <v>1</v>
      </c>
      <c r="P4021" s="8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434"/>
        <v>17</v>
      </c>
      <c r="P4022" s="8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434"/>
        <v>1</v>
      </c>
      <c r="P4023" s="8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434"/>
        <v>70</v>
      </c>
      <c r="P4024" s="8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434"/>
        <v>0</v>
      </c>
      <c r="P4025" s="8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434"/>
        <v>1</v>
      </c>
      <c r="P4026" s="8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434"/>
        <v>5</v>
      </c>
      <c r="P4027" s="8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434"/>
        <v>0</v>
      </c>
      <c r="P4028" s="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434"/>
        <v>7</v>
      </c>
      <c r="P4029" s="8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434"/>
        <v>28</v>
      </c>
      <c r="P4030" s="8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434"/>
        <v>0</v>
      </c>
      <c r="P4031" s="8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434"/>
        <v>16</v>
      </c>
      <c r="P4032" s="8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434"/>
        <v>0</v>
      </c>
      <c r="P4033" s="8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434"/>
        <v>7</v>
      </c>
      <c r="P4034" s="8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441">ROUND(E4035/D4035*100,)</f>
        <v>26</v>
      </c>
      <c r="P4035" s="8">
        <f t="shared" ref="P4035:P4098" si="442">E4035/L4035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 LEN(N4035)-SEARCH("/", N4035))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(((I4035/60/60)/24)+DATE(1970,1,1))</f>
        <v>42645.375</v>
      </c>
      <c r="U4035">
        <f t="shared" ref="U4035:U4098" si="447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441"/>
        <v>1</v>
      </c>
      <c r="P4036" s="8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441"/>
        <v>37</v>
      </c>
      <c r="P4037" s="8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441"/>
        <v>47</v>
      </c>
      <c r="P4038" s="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441"/>
        <v>11</v>
      </c>
      <c r="P4039" s="8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441"/>
        <v>12</v>
      </c>
      <c r="P4040" s="8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441"/>
        <v>60</v>
      </c>
      <c r="P4041" s="8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441"/>
        <v>31</v>
      </c>
      <c r="P4042" s="8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441"/>
        <v>0</v>
      </c>
      <c r="P4043" s="8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441"/>
        <v>0</v>
      </c>
      <c r="P4044" s="8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441"/>
        <v>0</v>
      </c>
      <c r="P4045" s="8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441"/>
        <v>38</v>
      </c>
      <c r="P4046" s="8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441"/>
        <v>0</v>
      </c>
      <c r="P4047" s="8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441"/>
        <v>8</v>
      </c>
      <c r="P4048" s="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441"/>
        <v>2</v>
      </c>
      <c r="P4049" s="8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441"/>
        <v>18</v>
      </c>
      <c r="P4050" s="8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441"/>
        <v>0</v>
      </c>
      <c r="P4051" s="8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441"/>
        <v>0</v>
      </c>
      <c r="P4052" s="8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441"/>
        <v>0</v>
      </c>
      <c r="P4053" s="8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441"/>
        <v>38</v>
      </c>
      <c r="P4054" s="8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441"/>
        <v>22</v>
      </c>
      <c r="P4055" s="8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441"/>
        <v>0</v>
      </c>
      <c r="P4056" s="8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441"/>
        <v>18</v>
      </c>
      <c r="P4057" s="8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441"/>
        <v>53</v>
      </c>
      <c r="P4058" s="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441"/>
        <v>22</v>
      </c>
      <c r="P4059" s="8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441"/>
        <v>3</v>
      </c>
      <c r="P4060" s="8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441"/>
        <v>3</v>
      </c>
      <c r="P4061" s="8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441"/>
        <v>3</v>
      </c>
      <c r="P4062" s="8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441"/>
        <v>0</v>
      </c>
      <c r="P4063" s="8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441"/>
        <v>2</v>
      </c>
      <c r="P4064" s="8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441"/>
        <v>1</v>
      </c>
      <c r="P4065" s="8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441"/>
        <v>19</v>
      </c>
      <c r="P4066" s="8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441"/>
        <v>1</v>
      </c>
      <c r="P4067" s="8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441"/>
        <v>0</v>
      </c>
      <c r="P4068" s="8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441"/>
        <v>61</v>
      </c>
      <c r="P4069" s="8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441"/>
        <v>1</v>
      </c>
      <c r="P4070" s="8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441"/>
        <v>34</v>
      </c>
      <c r="P4071" s="8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441"/>
        <v>17</v>
      </c>
      <c r="P4072" s="8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441"/>
        <v>0</v>
      </c>
      <c r="P4073" s="8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441"/>
        <v>0</v>
      </c>
      <c r="P4074" s="8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441"/>
        <v>1</v>
      </c>
      <c r="P4075" s="8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441"/>
        <v>27</v>
      </c>
      <c r="P4076" s="8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441"/>
        <v>29</v>
      </c>
      <c r="P4077" s="8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441"/>
        <v>0</v>
      </c>
      <c r="P4078" s="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441"/>
        <v>9</v>
      </c>
      <c r="P4079" s="8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441"/>
        <v>0</v>
      </c>
      <c r="P4080" s="8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441"/>
        <v>0</v>
      </c>
      <c r="P4081" s="8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441"/>
        <v>0</v>
      </c>
      <c r="P4082" s="8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441"/>
        <v>16</v>
      </c>
      <c r="P4083" s="8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441"/>
        <v>2</v>
      </c>
      <c r="P4084" s="8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441"/>
        <v>22</v>
      </c>
      <c r="P4085" s="8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441"/>
        <v>0</v>
      </c>
      <c r="P4086" s="8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441"/>
        <v>0</v>
      </c>
      <c r="P4087" s="8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441"/>
        <v>5</v>
      </c>
      <c r="P4088" s="8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441"/>
        <v>0</v>
      </c>
      <c r="P4089" s="8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441"/>
        <v>11</v>
      </c>
      <c r="P4090" s="8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441"/>
        <v>5</v>
      </c>
      <c r="P4091" s="8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441"/>
        <v>3</v>
      </c>
      <c r="P4092" s="8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441"/>
        <v>13</v>
      </c>
      <c r="P4093" s="8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441"/>
        <v>0</v>
      </c>
      <c r="P4094" s="8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441"/>
        <v>2</v>
      </c>
      <c r="P4095" s="8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441"/>
        <v>37</v>
      </c>
      <c r="P4096" s="8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441"/>
        <v>3</v>
      </c>
      <c r="P4097" s="8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441"/>
        <v>11</v>
      </c>
      <c r="P4098" s="8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>
        <f t="shared" si="447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448">ROUND(E4099/D4099*100,)</f>
        <v>0</v>
      </c>
      <c r="P4099" s="8" t="e">
        <f t="shared" ref="P4099:P4115" si="449">E4099/L4099</f>
        <v>#DIV/0!</v>
      </c>
      <c r="Q4099" t="str">
        <f t="shared" ref="Q4099:Q4115" si="450">LEFT(N4099,SEARCH("/",N4099)-1)</f>
        <v>theater</v>
      </c>
      <c r="R4099" t="str">
        <f t="shared" ref="R4099:R4115" si="451">RIGHT(N4099, LEN(N4099)-SEARCH("/", N4099))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(((I4099/60/60)/24)+DATE(1970,1,1))</f>
        <v>42400.996527777781</v>
      </c>
      <c r="U4099">
        <f t="shared" ref="U4099:U4115" si="454"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448"/>
        <v>0</v>
      </c>
      <c r="P4100" s="8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448"/>
        <v>1</v>
      </c>
      <c r="P4101" s="8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448"/>
        <v>0</v>
      </c>
      <c r="P4102" s="8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448"/>
        <v>0</v>
      </c>
      <c r="P4103" s="8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448"/>
        <v>27</v>
      </c>
      <c r="P4104" s="8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448"/>
        <v>10</v>
      </c>
      <c r="P4105" s="8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448"/>
        <v>21</v>
      </c>
      <c r="P4106" s="8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448"/>
        <v>7</v>
      </c>
      <c r="P4107" s="8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448"/>
        <v>71</v>
      </c>
      <c r="P4108" s="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448"/>
        <v>2</v>
      </c>
      <c r="P4109" s="8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448"/>
        <v>2</v>
      </c>
      <c r="P4110" s="8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448"/>
        <v>0</v>
      </c>
      <c r="P4111" s="8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448"/>
        <v>29</v>
      </c>
      <c r="P4112" s="8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448"/>
        <v>3</v>
      </c>
      <c r="P4113" s="8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448"/>
        <v>0</v>
      </c>
      <c r="P4114" s="8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448"/>
        <v>0</v>
      </c>
      <c r="P4115" s="8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2016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43A-51E9-411C-9DF2-B797C8EAFF89}">
  <dimension ref="A1:E18"/>
  <sheetViews>
    <sheetView tabSelected="1" workbookViewId="0">
      <selection activeCell="C26" sqref="C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8306</v>
      </c>
      <c r="B1" t="s">
        <v>8314</v>
      </c>
    </row>
    <row r="2" spans="1:5" x14ac:dyDescent="0.3">
      <c r="A2" s="10" t="s">
        <v>8310</v>
      </c>
      <c r="B2" t="s">
        <v>8314</v>
      </c>
    </row>
    <row r="4" spans="1:5" x14ac:dyDescent="0.3">
      <c r="A4" s="10" t="s">
        <v>8311</v>
      </c>
      <c r="B4" s="10" t="s">
        <v>8312</v>
      </c>
    </row>
    <row r="5" spans="1:5" x14ac:dyDescent="0.3">
      <c r="A5" s="10" t="s">
        <v>8315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3">
      <c r="A6" s="12" t="s">
        <v>8324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8325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8326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8327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8318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8328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8319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8320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8321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8322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8323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8329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8313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2795-944E-46F2-85CD-BEC673D72122}">
  <dimension ref="A1:H13"/>
  <sheetViews>
    <sheetView workbookViewId="0">
      <selection activeCell="K21" sqref="K21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5546875" bestFit="1" customWidth="1"/>
    <col min="7" max="7" width="15.44140625" bestFit="1" customWidth="1"/>
    <col min="8" max="8" width="18.21875" bestFit="1" customWidth="1"/>
  </cols>
  <sheetData>
    <row r="1" spans="1:8" s="14" customFormat="1" x14ac:dyDescent="0.3">
      <c r="A1" s="14" t="s">
        <v>8330</v>
      </c>
      <c r="B1" s="14" t="s">
        <v>8331</v>
      </c>
      <c r="C1" s="14" t="s">
        <v>8332</v>
      </c>
      <c r="D1" s="14" t="s">
        <v>8333</v>
      </c>
      <c r="E1" s="14" t="s">
        <v>8334</v>
      </c>
      <c r="F1" s="14" t="s">
        <v>8349</v>
      </c>
      <c r="G1" s="14" t="s">
        <v>8335</v>
      </c>
      <c r="H1" s="14" t="s">
        <v>8342</v>
      </c>
    </row>
    <row r="2" spans="1:8" x14ac:dyDescent="0.3">
      <c r="A2" t="s">
        <v>8336</v>
      </c>
      <c r="B2">
        <f>COUNTIFS(Kickstarter!F:F,"successful",Kickstarter!D:D,"&lt;1000")</f>
        <v>322</v>
      </c>
      <c r="C2">
        <f>COUNTIFS(Kickstarter!F:F,"=failed",Kickstarter!D:D,"&lt;1000")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13">
        <f>B2/$E2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8337</v>
      </c>
      <c r="B3">
        <f>COUNTIFS(Kickstarter!F:F,"successful",Kickstarter!D:D,"&gt;=1000",Kickstarter!D:D,"&lt;5000")</f>
        <v>932</v>
      </c>
      <c r="C3">
        <f>COUNTIFS(Kickstarter!F:F,"failed",Kickstarter!D:D,"&gt;=1000",Kickstarter!D:D,"&lt;5000")</f>
        <v>420</v>
      </c>
      <c r="D3">
        <f>COUNTIFS(Kickstarter!F:F,"canceled",Kickstarter!D:D,"&gt;=1000",Kickstarter!D:D,"&lt;5000")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8338</v>
      </c>
      <c r="B4">
        <f>COUNTIFS(Kickstarter!F:F,"successful",Kickstarter!D:D,"&gt;=5000",Kickstarter!D:D,"&lt;10000")</f>
        <v>381</v>
      </c>
      <c r="C4">
        <f>COUNTIFS(Kickstarter!F:F,"failed",Kickstarter!D:D,"&gt;=5000",Kickstarter!D:D,"&lt;10000")</f>
        <v>283</v>
      </c>
      <c r="D4">
        <f>COUNTIFS(Kickstarter!F:F,"canceled",Kickstarter!D:D,"&gt;=5000",Kickstarter!D:D,"&lt;10000")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8339</v>
      </c>
      <c r="B5">
        <f>COUNTIFS(Kickstarter!F:F,"successful",Kickstarter!D:D,"&gt;=10000",Kickstarter!D:D,"&lt;15000")</f>
        <v>168</v>
      </c>
      <c r="C5">
        <f>COUNTIFS(Kickstarter!F:F,"failed",Kickstarter!D:D,"&gt;=10000",Kickstarter!D:D,"&lt;15000")</f>
        <v>144</v>
      </c>
      <c r="D5">
        <f>COUNTIFS(Kickstarter!F:F,"canceled",Kickstarter!D:D,"&gt;=10000",Kickstarter!D:D,"&lt;15000")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8340</v>
      </c>
      <c r="B6">
        <f>COUNTIFS(Kickstarter!F:F,"successful",Kickstarter!D:D,"&gt;=15000",Kickstarter!D:D,"&lt;20000")</f>
        <v>94</v>
      </c>
      <c r="C6">
        <f>COUNTIFS(Kickstarter!F:F,"failed",Kickstarter!D:D,"&gt;=10000",Kickstarter!D:D,"&lt;15000")</f>
        <v>144</v>
      </c>
      <c r="D6">
        <f>COUNTIFS(Kickstarter!F:F,"canceled",Kickstarter!D:D,"&gt;=10000",Kickstarter!D:D,"&lt;15000")</f>
        <v>40</v>
      </c>
      <c r="E6">
        <f t="shared" si="0"/>
        <v>278</v>
      </c>
      <c r="F6" s="13">
        <f t="shared" si="1"/>
        <v>0.33812949640287771</v>
      </c>
      <c r="G6" s="13">
        <f t="shared" si="2"/>
        <v>0.51798561151079137</v>
      </c>
      <c r="H6" s="13">
        <f t="shared" si="3"/>
        <v>0.14388489208633093</v>
      </c>
    </row>
    <row r="7" spans="1:8" x14ac:dyDescent="0.3">
      <c r="A7" t="s">
        <v>8341</v>
      </c>
      <c r="B7">
        <f>COUNTIFS(Kickstarter!F:F,"successful",Kickstarter!D:D,"&gt;=20000",Kickstarter!D:D,"&lt;25000")</f>
        <v>62</v>
      </c>
      <c r="C7">
        <f>COUNTIFS(Kickstarter!F:F,"failed",Kickstarter!D:D,"&gt;=20000",Kickstarter!D:D,"&lt;25000")</f>
        <v>72</v>
      </c>
      <c r="D7">
        <f>COUNTIFS(Kickstarter!F:F,"canceled",Kickstarter!D:D,"&gt;=20000",Kickstarter!D:D,"&lt;25000")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8343</v>
      </c>
      <c r="B8">
        <f>COUNTIFS(Kickstarter!F:F,"successful",Kickstarter!D:D,"&gt;=25000",Kickstarter!D:D,"&lt;30000")</f>
        <v>55</v>
      </c>
      <c r="C8">
        <f>COUNTIFS(Kickstarter!F:F,"failed",Kickstarter!D:D,"&gt;=25000",Kickstarter!D:D,"&lt;30000")</f>
        <v>64</v>
      </c>
      <c r="D8">
        <f>COUNTIFS(Kickstarter!F:F,"canceled",Kickstarter!D:D,"&gt;=25000",Kickstarter!D:D,"&lt;30000")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8344</v>
      </c>
      <c r="B9">
        <f>COUNTIFS(Kickstarter!F:F,"successful",Kickstarter!D:D,"&gt;=30000",Kickstarter!D:D,"&lt;35000")</f>
        <v>32</v>
      </c>
      <c r="C9">
        <f>COUNTIFS(Kickstarter!F:F,"failed",Kickstarter!D:D,"&gt;=30000",Kickstarter!D:D,"&lt;35000")</f>
        <v>37</v>
      </c>
      <c r="D9">
        <f>COUNTIFS(Kickstarter!F:F,"canceled",Kickstarter!D:D,"&gt;=30000",Kickstarter!D:D,"&lt;35000")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8345</v>
      </c>
      <c r="B10">
        <f>COUNTIFS(Kickstarter!F:F,"successful",Kickstarter!D:D,"&gt;=35000",Kickstarter!D:D,"&lt;40000")</f>
        <v>26</v>
      </c>
      <c r="C10">
        <f>COUNTIFS(Kickstarter!F:F,"failed",Kickstarter!D:D,"&gt;=35000",Kickstarter!D:D,"&lt;40000")</f>
        <v>22</v>
      </c>
      <c r="D10">
        <f>COUNTIFS(Kickstarter!F:F,"canceled",Kickstarter!D:D,"&gt;=35000",Kickstarter!D:D,"&lt;40000")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8346</v>
      </c>
      <c r="B11">
        <f>COUNTIFS(Kickstarter!F:F,"successful",Kickstarter!D:D,"&gt;=40000",Kickstarter!D:D,"&lt;45000")</f>
        <v>21</v>
      </c>
      <c r="C11">
        <f>COUNTIFS(Kickstarter!F:F,"failed",Kickstarter!D:D,"&gt;=40000",Kickstarter!D:D,"&lt;45000")</f>
        <v>16</v>
      </c>
      <c r="D11">
        <f>COUNTIFS(Kickstarter!F:F,"canceled",Kickstarter!D:D,"&gt;=40000",Kickstarter!D:D,"&lt;45000")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8347</v>
      </c>
      <c r="B12">
        <f>COUNTIFS(Kickstarter!F:F,"successful",Kickstarter!D:D,"&gt;=45000",Kickstarter!D:D,"&lt;50000")</f>
        <v>6</v>
      </c>
      <c r="C12">
        <f>COUNTIFS(Kickstarter!F:F,"failed",Kickstarter!D:D,"&gt;=45000",Kickstarter!D:D,"&lt;50000")</f>
        <v>11</v>
      </c>
      <c r="D12">
        <f>COUNTIFS(Kickstarter!F:F,"canceled",Kickstarter!D:D,"&gt;=45000",Kickstarter!D:D,"&lt;50000")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8348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Ariana Davis</cp:lastModifiedBy>
  <dcterms:created xsi:type="dcterms:W3CDTF">2017-04-20T15:17:24Z</dcterms:created>
  <dcterms:modified xsi:type="dcterms:W3CDTF">2022-11-24T04:14:04Z</dcterms:modified>
</cp:coreProperties>
</file>