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https://onevmw-my.sharepoint.com/personal/davisch_vmware_com/Documents/VMwareCorp/Documents/2023 PROJECTS - OTHER/2023 NIST Privacy Framework/"/>
    </mc:Choice>
  </mc:AlternateContent>
  <xr:revisionPtr revIDLastSave="280" documentId="8_{95E2888A-EF09-4DEF-8312-E6AF3595B4E7}" xr6:coauthVersionLast="47" xr6:coauthVersionMax="47" xr10:uidLastSave="{E68591D9-C6C1-427E-AC09-26B2296AC712}"/>
  <bookViews>
    <workbookView xWindow="-13275" yWindow="-21030" windowWidth="28620" windowHeight="17685" tabRatio="980" xr2:uid="{DC330681-17C1-4462-A989-026FEF305739}"/>
  </bookViews>
  <sheets>
    <sheet name="README" sheetId="40" r:id="rId1"/>
    <sheet name="QUESTIONS" sheetId="10" r:id="rId2"/>
    <sheet name="RESULTS" sheetId="38" r:id="rId3"/>
    <sheet name="MATURITY MODEL" sheetId="4" r:id="rId4"/>
    <sheet name="NIST PF" sheetId="41" r:id="rId5"/>
    <sheet name="Sheet1" sheetId="42" r:id="rId6"/>
  </sheets>
  <definedNames>
    <definedName name="_xlnm._FilterDatabase" localSheetId="1" hidden="1">QUESTIONS!$C$5:$J$123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38" l="1"/>
  <c r="D30" i="38"/>
  <c r="C31" i="38"/>
  <c r="C32" i="38"/>
  <c r="C33" i="38"/>
  <c r="C34" i="38"/>
  <c r="C35" i="38"/>
  <c r="B35" i="38"/>
  <c r="B34" i="38"/>
  <c r="B33" i="38"/>
  <c r="B32" i="38"/>
  <c r="B31" i="38"/>
  <c r="B30" i="38"/>
  <c r="J9" i="38"/>
  <c r="J10" i="38"/>
  <c r="J11" i="38"/>
  <c r="J12" i="38"/>
  <c r="J13" i="38"/>
  <c r="J14" i="38"/>
  <c r="J15" i="38"/>
  <c r="J16" i="38"/>
  <c r="J17" i="38"/>
  <c r="J18" i="38"/>
  <c r="J19" i="38"/>
  <c r="J20" i="38"/>
  <c r="J21" i="38"/>
  <c r="J22" i="38"/>
  <c r="J23" i="38"/>
  <c r="J24" i="38"/>
  <c r="J25" i="38"/>
  <c r="J26" i="38"/>
  <c r="E7" i="10"/>
  <c r="E8" i="10"/>
  <c r="E9" i="10"/>
  <c r="E10" i="10"/>
  <c r="E11" i="10"/>
  <c r="E12" i="10"/>
  <c r="E13" i="10"/>
  <c r="E14" i="10"/>
  <c r="G18" i="10"/>
  <c r="E18" i="10"/>
  <c r="G17" i="10"/>
  <c r="E17" i="10"/>
  <c r="G16" i="10"/>
  <c r="E16" i="10"/>
  <c r="F15" i="10"/>
  <c r="G15" i="10" s="1"/>
  <c r="M10" i="38" s="1"/>
  <c r="D15" i="10"/>
  <c r="E15" i="10" s="1"/>
  <c r="L10" i="38" s="1"/>
  <c r="E113" i="10"/>
  <c r="G113" i="10"/>
  <c r="E110" i="10"/>
  <c r="G110" i="10"/>
  <c r="E111" i="10"/>
  <c r="G111" i="10"/>
  <c r="E112" i="10"/>
  <c r="G112" i="10"/>
  <c r="E92" i="10"/>
  <c r="G92" i="10"/>
  <c r="E93" i="10"/>
  <c r="G93" i="10"/>
  <c r="E94" i="10"/>
  <c r="G94" i="10"/>
  <c r="E95" i="10"/>
  <c r="G95" i="10"/>
  <c r="E96" i="10"/>
  <c r="G96" i="10"/>
  <c r="E97" i="10"/>
  <c r="G97" i="10"/>
  <c r="E84" i="10"/>
  <c r="G84" i="10"/>
  <c r="E85" i="10"/>
  <c r="G85" i="10"/>
  <c r="E86" i="10"/>
  <c r="G86" i="10"/>
  <c r="E67" i="10"/>
  <c r="G67" i="10"/>
  <c r="E68" i="10"/>
  <c r="G68" i="10"/>
  <c r="E28" i="10"/>
  <c r="G28" i="10"/>
  <c r="E29" i="10"/>
  <c r="G29" i="10"/>
  <c r="G11" i="10"/>
  <c r="G12" i="10"/>
  <c r="G118" i="10"/>
  <c r="E118" i="10"/>
  <c r="G117" i="10"/>
  <c r="E117" i="10"/>
  <c r="F116" i="10"/>
  <c r="G116" i="10" s="1"/>
  <c r="M25" i="38" s="1"/>
  <c r="D116" i="10"/>
  <c r="E116" i="10" s="1"/>
  <c r="L25" i="38" s="1"/>
  <c r="G123" i="10"/>
  <c r="E123" i="10"/>
  <c r="G122" i="10"/>
  <c r="E122" i="10"/>
  <c r="G121" i="10"/>
  <c r="E121" i="10"/>
  <c r="G120" i="10"/>
  <c r="E120" i="10"/>
  <c r="F119" i="10"/>
  <c r="G119" i="10" s="1"/>
  <c r="M26" i="38" s="1"/>
  <c r="D119" i="10"/>
  <c r="E119" i="10" s="1"/>
  <c r="L26" i="38" s="1"/>
  <c r="G7" i="10"/>
  <c r="G8" i="10"/>
  <c r="G9" i="10"/>
  <c r="G10" i="10"/>
  <c r="G13" i="10"/>
  <c r="G14" i="10"/>
  <c r="G20" i="10"/>
  <c r="G21" i="10"/>
  <c r="G22" i="10"/>
  <c r="G23" i="10"/>
  <c r="G24" i="10"/>
  <c r="G26" i="10"/>
  <c r="G27" i="10"/>
  <c r="G30" i="10"/>
  <c r="G32" i="10"/>
  <c r="G33" i="10"/>
  <c r="G34" i="10"/>
  <c r="G35" i="10"/>
  <c r="G36" i="10"/>
  <c r="G37" i="10"/>
  <c r="G39" i="10"/>
  <c r="G40" i="10"/>
  <c r="G41" i="10"/>
  <c r="G43" i="10"/>
  <c r="G44" i="10"/>
  <c r="G45" i="10"/>
  <c r="G46" i="10"/>
  <c r="G48" i="10"/>
  <c r="G49" i="10"/>
  <c r="G50" i="10"/>
  <c r="G51" i="10"/>
  <c r="G52" i="10"/>
  <c r="G53" i="10"/>
  <c r="G54" i="10"/>
  <c r="G56" i="10"/>
  <c r="G57" i="10"/>
  <c r="G58" i="10"/>
  <c r="G59" i="10"/>
  <c r="G61" i="10"/>
  <c r="G62" i="10"/>
  <c r="G63" i="10"/>
  <c r="G64" i="10"/>
  <c r="G65" i="10"/>
  <c r="G66" i="10"/>
  <c r="G69" i="10"/>
  <c r="G70" i="10"/>
  <c r="G72" i="10"/>
  <c r="G73" i="10"/>
  <c r="G74" i="10"/>
  <c r="G75" i="10"/>
  <c r="G76" i="10"/>
  <c r="G78" i="10"/>
  <c r="G79" i="10"/>
  <c r="G81" i="10"/>
  <c r="G82" i="10"/>
  <c r="G83" i="10"/>
  <c r="G87" i="10"/>
  <c r="G88" i="10"/>
  <c r="G90" i="10"/>
  <c r="G91" i="10"/>
  <c r="G98" i="10"/>
  <c r="G99" i="10"/>
  <c r="G101" i="10"/>
  <c r="G102" i="10"/>
  <c r="G103" i="10"/>
  <c r="G104" i="10"/>
  <c r="G105" i="10"/>
  <c r="G106" i="10"/>
  <c r="G108" i="10"/>
  <c r="G109" i="10"/>
  <c r="G114" i="10"/>
  <c r="G115" i="10"/>
  <c r="E20" i="10"/>
  <c r="E21" i="10"/>
  <c r="E22" i="10"/>
  <c r="E23" i="10"/>
  <c r="E24" i="10"/>
  <c r="E26" i="10"/>
  <c r="E27" i="10"/>
  <c r="E30" i="10"/>
  <c r="E32" i="10"/>
  <c r="E33" i="10"/>
  <c r="E34" i="10"/>
  <c r="E35" i="10"/>
  <c r="E36" i="10"/>
  <c r="E37" i="10"/>
  <c r="E39" i="10"/>
  <c r="E40" i="10"/>
  <c r="E41" i="10"/>
  <c r="E43" i="10"/>
  <c r="E44" i="10"/>
  <c r="E45" i="10"/>
  <c r="E46" i="10"/>
  <c r="E48" i="10"/>
  <c r="E49" i="10"/>
  <c r="E50" i="10"/>
  <c r="E51" i="10"/>
  <c r="E52" i="10"/>
  <c r="E53" i="10"/>
  <c r="E54" i="10"/>
  <c r="E56" i="10"/>
  <c r="E57" i="10"/>
  <c r="E58" i="10"/>
  <c r="E59" i="10"/>
  <c r="E61" i="10"/>
  <c r="E62" i="10"/>
  <c r="E63" i="10"/>
  <c r="E64" i="10"/>
  <c r="E65" i="10"/>
  <c r="E66" i="10"/>
  <c r="E69" i="10"/>
  <c r="E70" i="10"/>
  <c r="E72" i="10"/>
  <c r="E73" i="10"/>
  <c r="E74" i="10"/>
  <c r="E75" i="10"/>
  <c r="E76" i="10"/>
  <c r="E78" i="10"/>
  <c r="E79" i="10"/>
  <c r="E81" i="10"/>
  <c r="E82" i="10"/>
  <c r="E83" i="10"/>
  <c r="E87" i="10"/>
  <c r="E88" i="10"/>
  <c r="E90" i="10"/>
  <c r="E91" i="10"/>
  <c r="E98" i="10"/>
  <c r="E99" i="10"/>
  <c r="E101" i="10"/>
  <c r="E102" i="10"/>
  <c r="E103" i="10"/>
  <c r="E104" i="10"/>
  <c r="E105" i="10"/>
  <c r="E106" i="10"/>
  <c r="E108" i="10"/>
  <c r="E109" i="10"/>
  <c r="E114" i="10"/>
  <c r="E115" i="10"/>
  <c r="K26" i="38" l="1"/>
  <c r="K10" i="38"/>
  <c r="K25" i="38"/>
  <c r="F6" i="10"/>
  <c r="F19" i="10"/>
  <c r="K11" i="38" s="1"/>
  <c r="F25" i="10"/>
  <c r="F31" i="10"/>
  <c r="F38" i="10"/>
  <c r="F42" i="10"/>
  <c r="F47" i="10"/>
  <c r="F55" i="10"/>
  <c r="F60" i="10"/>
  <c r="F71" i="10"/>
  <c r="F77" i="10"/>
  <c r="F80" i="10"/>
  <c r="F89" i="10"/>
  <c r="F100" i="10"/>
  <c r="F107" i="10"/>
  <c r="D6" i="10"/>
  <c r="D107" i="10"/>
  <c r="E107" i="10" s="1"/>
  <c r="L24" i="38" s="1"/>
  <c r="D100" i="10"/>
  <c r="E100" i="10" s="1"/>
  <c r="L23" i="38" s="1"/>
  <c r="D89" i="10"/>
  <c r="D80" i="10"/>
  <c r="E80" i="10" s="1"/>
  <c r="L21" i="38" s="1"/>
  <c r="D77" i="10"/>
  <c r="D71" i="10"/>
  <c r="E71" i="10" s="1"/>
  <c r="L19" i="38" s="1"/>
  <c r="D60" i="10"/>
  <c r="E60" i="10" s="1"/>
  <c r="L18" i="38" s="1"/>
  <c r="D55" i="10"/>
  <c r="D47" i="10"/>
  <c r="E47" i="10" s="1"/>
  <c r="L16" i="38" s="1"/>
  <c r="D42" i="10"/>
  <c r="E42" i="10" s="1"/>
  <c r="L15" i="38" s="1"/>
  <c r="D38" i="10"/>
  <c r="E38" i="10" s="1"/>
  <c r="L14" i="38" s="1"/>
  <c r="D31" i="10"/>
  <c r="B42" i="10" s="1"/>
  <c r="C13" i="38" s="1"/>
  <c r="D25" i="10"/>
  <c r="E25" i="10" s="1"/>
  <c r="L12" i="38" s="1"/>
  <c r="D19" i="10"/>
  <c r="E19" i="10" s="1"/>
  <c r="L11" i="38" s="1"/>
  <c r="G107" i="10" l="1"/>
  <c r="M24" i="38" s="1"/>
  <c r="K24" i="38"/>
  <c r="G47" i="10"/>
  <c r="M16" i="38" s="1"/>
  <c r="K16" i="38"/>
  <c r="G100" i="10"/>
  <c r="M23" i="38" s="1"/>
  <c r="K23" i="38"/>
  <c r="G89" i="10"/>
  <c r="M22" i="38" s="1"/>
  <c r="K22" i="38"/>
  <c r="D22" i="38"/>
  <c r="D35" i="38" s="1"/>
  <c r="E35" i="38" s="1"/>
  <c r="G38" i="10"/>
  <c r="M14" i="38" s="1"/>
  <c r="K14" i="38"/>
  <c r="G80" i="10"/>
  <c r="M21" i="38" s="1"/>
  <c r="K21" i="38"/>
  <c r="G31" i="10"/>
  <c r="M13" i="38" s="1"/>
  <c r="K13" i="38"/>
  <c r="D13" i="38"/>
  <c r="D32" i="38" s="1"/>
  <c r="E32" i="38" s="1"/>
  <c r="G42" i="10"/>
  <c r="M15" i="38" s="1"/>
  <c r="K15" i="38"/>
  <c r="G77" i="10"/>
  <c r="M20" i="38" s="1"/>
  <c r="D20" i="38"/>
  <c r="D34" i="38" s="1"/>
  <c r="E34" i="38" s="1"/>
  <c r="K20" i="38"/>
  <c r="G25" i="10"/>
  <c r="M12" i="38" s="1"/>
  <c r="K12" i="38"/>
  <c r="G71" i="10"/>
  <c r="M19" i="38" s="1"/>
  <c r="K19" i="38"/>
  <c r="G60" i="10"/>
  <c r="M18" i="38" s="1"/>
  <c r="K18" i="38"/>
  <c r="G6" i="10"/>
  <c r="M9" i="38" s="1"/>
  <c r="D9" i="38"/>
  <c r="D31" i="38" s="1"/>
  <c r="E31" i="38" s="1"/>
  <c r="K9" i="38"/>
  <c r="G55" i="10"/>
  <c r="M17" i="38" s="1"/>
  <c r="K17" i="38"/>
  <c r="F15" i="38"/>
  <c r="F13" i="38"/>
  <c r="F14" i="38"/>
  <c r="F16" i="38"/>
  <c r="E77" i="10"/>
  <c r="L20" i="38" s="1"/>
  <c r="B84" i="10"/>
  <c r="C20" i="38" s="1"/>
  <c r="E89" i="10"/>
  <c r="L22" i="38" s="1"/>
  <c r="B100" i="10"/>
  <c r="C22" i="38" s="1"/>
  <c r="B65" i="10"/>
  <c r="C17" i="38" s="1"/>
  <c r="E31" i="10"/>
  <c r="L13" i="38" s="1"/>
  <c r="B16" i="10"/>
  <c r="C9" i="38" s="1"/>
  <c r="E6" i="10"/>
  <c r="L9" i="38" s="1"/>
  <c r="E55" i="10"/>
  <c r="L17" i="38" s="1"/>
  <c r="G19" i="10"/>
  <c r="M11" i="38" s="1"/>
  <c r="D17" i="38" l="1"/>
  <c r="D33" i="38" s="1"/>
  <c r="E33" i="38" s="1"/>
  <c r="F21" i="38"/>
  <c r="F20" i="38"/>
  <c r="F26" i="38"/>
  <c r="F23" i="38"/>
  <c r="F25" i="38"/>
  <c r="F22" i="38"/>
  <c r="F24" i="38"/>
  <c r="F10" i="38"/>
  <c r="F12" i="38"/>
  <c r="F9" i="38"/>
  <c r="F11" i="38"/>
  <c r="F18" i="38"/>
  <c r="F17" i="38"/>
  <c r="F19" i="38"/>
</calcChain>
</file>

<file path=xl/sharedStrings.xml><?xml version="1.0" encoding="utf-8"?>
<sst xmlns="http://schemas.openxmlformats.org/spreadsheetml/2006/main" count="527" uniqueCount="367">
  <si>
    <t xml:space="preserve">Measured and controlled. </t>
  </si>
  <si>
    <t>Stable and flexible.</t>
  </si>
  <si>
    <t xml:space="preserve">Unpredictable and reactive. </t>
  </si>
  <si>
    <t xml:space="preserve">Unaware or lacking resources. </t>
  </si>
  <si>
    <t xml:space="preserve">Maturity levels </t>
  </si>
  <si>
    <t xml:space="preserve">Characteristics </t>
  </si>
  <si>
    <t>Non-existent</t>
  </si>
  <si>
    <t>Initial</t>
  </si>
  <si>
    <t>Repeatable</t>
  </si>
  <si>
    <t>Defined</t>
  </si>
  <si>
    <t>Managed</t>
  </si>
  <si>
    <t>Optimized</t>
  </si>
  <si>
    <t xml:space="preserve">Replicated for each event. </t>
  </si>
  <si>
    <t>Documented and proactive.</t>
  </si>
  <si>
    <t>FUNCTION</t>
  </si>
  <si>
    <t>CATEGORIES</t>
  </si>
  <si>
    <t xml:space="preserve">Optionally, there's room to document evidence, planned improvements, and additional discussion. </t>
  </si>
  <si>
    <t xml:space="preserve">Assessment results are shown individually for each one of the categories, and grouped by function. </t>
  </si>
  <si>
    <t xml:space="preserve">Categories are represented as averages of the subcategories, and functions are represented as averages of the categories. </t>
  </si>
  <si>
    <t>Reactive: No efforts to create a plan exists.</t>
  </si>
  <si>
    <t xml:space="preserve">Exploratory: The forerunners of initiatives begin to emerge in the organization. These experimental efforts, however, are uncoordinated and most likely underground. </t>
  </si>
  <si>
    <t>Emerging: The need to build and formalize processes is acknowledged by the organization's leadership. Executive ownership is appointed and begins a formal pilot.</t>
  </si>
  <si>
    <t>Optimizing: The steering committee is now a well-established governing group focused on continuous improvement and evolution of initiatives across the enterprise.</t>
  </si>
  <si>
    <t xml:space="preserve">Integrated: A formal governing structure is in place from across multiple business units. This cross functional team ensures practices across the organization are common and consistent , efforts are coordinated, best practices are shared, and issues are appropriately managed. </t>
  </si>
  <si>
    <t>Description</t>
  </si>
  <si>
    <t>Business Functions</t>
  </si>
  <si>
    <t xml:space="preserve">Survival </t>
  </si>
  <si>
    <t xml:space="preserve">Awareness </t>
  </si>
  <si>
    <t xml:space="preserve">Committed </t>
  </si>
  <si>
    <t xml:space="preserve">Proactive </t>
  </si>
  <si>
    <t>Service aligned</t>
  </si>
  <si>
    <t xml:space="preserve">Business partnership </t>
  </si>
  <si>
    <t>MATURITY CHARACTERISTICS</t>
  </si>
  <si>
    <t>CURRENT MATURITY</t>
  </si>
  <si>
    <t>DESIRED MATURITY</t>
  </si>
  <si>
    <t>FUTURE OUTLOOK</t>
  </si>
  <si>
    <t>EVIDENCE</t>
  </si>
  <si>
    <t>PLANNED IMPROVEMENTS</t>
  </si>
  <si>
    <t>DISCUSSION</t>
  </si>
  <si>
    <t>SUBCATEGORY</t>
  </si>
  <si>
    <t>CURRENT</t>
  </si>
  <si>
    <t>DESIRED</t>
  </si>
  <si>
    <t xml:space="preserve">Use the reference worksheet to identify and plan projects, track discussions with key decision makers, and prioritize next steps. </t>
  </si>
  <si>
    <t>Function</t>
  </si>
  <si>
    <t>Category</t>
  </si>
  <si>
    <t>Subcategory</t>
  </si>
  <si>
    <t>Current Maturity Level</t>
  </si>
  <si>
    <t>Target</t>
  </si>
  <si>
    <t>Planned Improvement</t>
  </si>
  <si>
    <t>Need to Plan</t>
  </si>
  <si>
    <t>Key Decision Maker</t>
  </si>
  <si>
    <t>Project Stakeholders</t>
  </si>
  <si>
    <t>Priority</t>
  </si>
  <si>
    <t>Action Items</t>
  </si>
  <si>
    <t>Due Date</t>
  </si>
  <si>
    <r>
      <t xml:space="preserve">Inventory and Mapping (ID.IM-P): </t>
    </r>
    <r>
      <rPr>
        <sz val="11"/>
        <color theme="1"/>
        <rFont val="Calibri"/>
        <family val="2"/>
      </rPr>
      <t>Data processing by systems, products, or services is understood and informs the management of privacy risk.</t>
    </r>
  </si>
  <si>
    <r>
      <rPr>
        <b/>
        <sz val="11"/>
        <color theme="1"/>
        <rFont val="Calibri"/>
        <family val="2"/>
        <scheme val="minor"/>
      </rPr>
      <t>ID.IM-P1:</t>
    </r>
    <r>
      <rPr>
        <sz val="11"/>
        <color theme="1"/>
        <rFont val="Calibri"/>
        <family val="2"/>
        <scheme val="minor"/>
      </rPr>
      <t xml:space="preserve"> Systems/products/services that process data are inventoried.</t>
    </r>
  </si>
  <si>
    <r>
      <t>ID.IM-P2:</t>
    </r>
    <r>
      <rPr>
        <sz val="11"/>
        <color theme="1"/>
        <rFont val="Calibri"/>
        <family val="2"/>
      </rPr>
      <t xml:space="preserve"> Owners or operators (e.g., the organization or third parties such as service providers, partners, customers, and developers) and their roles with respect to the systems/products/services and components (e.g., internal or external) that process data are inventoried.</t>
    </r>
  </si>
  <si>
    <r>
      <rPr>
        <b/>
        <sz val="11"/>
        <color theme="1"/>
        <rFont val="Calibri"/>
        <family val="2"/>
        <scheme val="minor"/>
      </rPr>
      <t>ID.IM-P3:</t>
    </r>
    <r>
      <rPr>
        <sz val="11"/>
        <color theme="1"/>
        <rFont val="Calibri"/>
        <family val="2"/>
        <scheme val="minor"/>
      </rPr>
      <t xml:space="preserve"> Categories of individuals (e.g., customers, employees or prospective employees, consumers) whose data are being processed are inventoried.</t>
    </r>
  </si>
  <si>
    <r>
      <t xml:space="preserve">ID.IM-P4: </t>
    </r>
    <r>
      <rPr>
        <sz val="11"/>
        <color theme="1"/>
        <rFont val="Calibri"/>
        <family val="2"/>
        <scheme val="minor"/>
      </rPr>
      <t>Data actions of the systems/products/services are inventoried.</t>
    </r>
  </si>
  <si>
    <r>
      <t xml:space="preserve">ID.IM-P5: </t>
    </r>
    <r>
      <rPr>
        <sz val="11"/>
        <color theme="1"/>
        <rFont val="Calibri"/>
        <family val="2"/>
      </rPr>
      <t>The purposes for the data actions are inventoried.</t>
    </r>
  </si>
  <si>
    <r>
      <rPr>
        <b/>
        <sz val="11"/>
        <color theme="1"/>
        <rFont val="Calibri"/>
        <family val="2"/>
        <scheme val="minor"/>
      </rPr>
      <t>ID.IM-P6</t>
    </r>
    <r>
      <rPr>
        <sz val="11"/>
        <color theme="1"/>
        <rFont val="Calibri"/>
        <family val="2"/>
        <scheme val="minor"/>
      </rPr>
      <t>: Data elements within the data actions are inventoried.</t>
    </r>
  </si>
  <si>
    <r>
      <t xml:space="preserve">ID.IM-P7: </t>
    </r>
    <r>
      <rPr>
        <sz val="11"/>
        <color theme="1"/>
        <rFont val="Calibri"/>
        <family val="2"/>
      </rPr>
      <t>The data processing environment is identified (e.g., geographic location, internal, cloud, third parties).</t>
    </r>
  </si>
  <si>
    <r>
      <t xml:space="preserve">ID.IM-P8: </t>
    </r>
    <r>
      <rPr>
        <sz val="11"/>
        <color theme="1"/>
        <rFont val="Calibri"/>
        <family val="2"/>
      </rPr>
      <t>Data processing is mapped, illustrating the data actions and associated data elements for systems/products/services, including components; roles of the component owners/operators; and interactions of individuals or third parties with the systems/products/services.</t>
    </r>
  </si>
  <si>
    <r>
      <rPr>
        <b/>
        <sz val="11"/>
        <color theme="1"/>
        <rFont val="Calibri"/>
        <family val="2"/>
        <scheme val="minor"/>
      </rPr>
      <t xml:space="preserve">Business Environment (ID.BE-P): </t>
    </r>
    <r>
      <rPr>
        <sz val="11"/>
        <color theme="1"/>
        <rFont val="Calibri"/>
        <family val="2"/>
        <scheme val="minor"/>
      </rPr>
      <t>The organization’s mission, objectives, stakeholders, and activities are understood and prioritized; this information is used to inform privacy roles, responsibilities, and risk management decisions.</t>
    </r>
  </si>
  <si>
    <r>
      <rPr>
        <b/>
        <sz val="11"/>
        <color theme="1"/>
        <rFont val="Calibri"/>
        <family val="2"/>
        <scheme val="minor"/>
      </rPr>
      <t>ID.BE-P1:</t>
    </r>
    <r>
      <rPr>
        <sz val="11"/>
        <color theme="1"/>
        <rFont val="Calibri"/>
        <family val="2"/>
        <scheme val="minor"/>
      </rPr>
      <t xml:space="preserve"> The organization’s role(s) in the data processing ecosystem are identified and communicated.</t>
    </r>
  </si>
  <si>
    <r>
      <t xml:space="preserve">ID.BE-P2: </t>
    </r>
    <r>
      <rPr>
        <sz val="11"/>
        <color theme="1"/>
        <rFont val="Calibri"/>
        <family val="2"/>
      </rPr>
      <t>Priorities for organizational mission, objectives, and activities are established and communicated.</t>
    </r>
  </si>
  <si>
    <r>
      <t>ID.BE-P3:</t>
    </r>
    <r>
      <rPr>
        <sz val="11"/>
        <color theme="1"/>
        <rFont val="Calibri"/>
        <family val="2"/>
      </rPr>
      <t xml:space="preserve"> Systems/products/services that support organizational priorities are identified and key requirements communicated.</t>
    </r>
  </si>
  <si>
    <r>
      <t xml:space="preserve">Risk Assessment (ID.RA-P): </t>
    </r>
    <r>
      <rPr>
        <sz val="11"/>
        <color theme="1"/>
        <rFont val="Calibri"/>
        <family val="2"/>
      </rPr>
      <t>The organization understands the privacy risks to individuals and how such privacy risks may create follow-on impacts on organizational operations, including mission, functions, other risk management priorities (e.g., compliance, financial), reputation, workforce, and culture.</t>
    </r>
  </si>
  <si>
    <r>
      <t xml:space="preserve">ID.RA-P1: </t>
    </r>
    <r>
      <rPr>
        <sz val="11"/>
        <color theme="1"/>
        <rFont val="Calibri"/>
        <family val="2"/>
      </rPr>
      <t xml:space="preserve">Contextual factors related to the systems/products/services and the data actions are identified (e.g., individuals’ demographics and privacy interests or perceptions, data sensitivity and/or types, visibility of data processing to individuals and third parties). </t>
    </r>
  </si>
  <si>
    <r>
      <t xml:space="preserve">ID.RA-P2: </t>
    </r>
    <r>
      <rPr>
        <sz val="11"/>
        <color theme="1"/>
        <rFont val="Calibri"/>
        <family val="2"/>
      </rPr>
      <t>Data analytic inputs and outputs are identified and evaluated for bias.</t>
    </r>
  </si>
  <si>
    <r>
      <rPr>
        <b/>
        <sz val="11"/>
        <color theme="1"/>
        <rFont val="Calibri"/>
        <family val="2"/>
        <scheme val="minor"/>
      </rPr>
      <t>ID.RA-P3:</t>
    </r>
    <r>
      <rPr>
        <sz val="11"/>
        <color theme="1"/>
        <rFont val="Calibri"/>
        <family val="2"/>
        <scheme val="minor"/>
      </rPr>
      <t xml:space="preserve"> Potential problematic data actions and associated problems are identified. </t>
    </r>
  </si>
  <si>
    <r>
      <t>ID.RA-P4:</t>
    </r>
    <r>
      <rPr>
        <sz val="11"/>
        <color theme="1"/>
        <rFont val="Calibri"/>
        <family val="2"/>
      </rPr>
      <t xml:space="preserve"> Problematic data actions, likelihoods, and impacts are used to determine and prioritize risk.</t>
    </r>
  </si>
  <si>
    <r>
      <t xml:space="preserve">ID.RA-P5: </t>
    </r>
    <r>
      <rPr>
        <sz val="11"/>
        <color theme="1"/>
        <rFont val="Calibri"/>
        <family val="2"/>
      </rPr>
      <t>Risk responses are identified, prioritized, and implemented.</t>
    </r>
  </si>
  <si>
    <r>
      <t>Data Processing Ecosystem Risk Management (ID.DE-P):</t>
    </r>
    <r>
      <rPr>
        <sz val="11"/>
        <color theme="1"/>
        <rFont val="Calibri"/>
        <family val="2"/>
      </rPr>
      <t xml:space="preserve"> The organization’s priorities, constraints, risk tolerance,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r>
  </si>
  <si>
    <r>
      <rPr>
        <b/>
        <sz val="11"/>
        <color theme="1"/>
        <rFont val="Calibri"/>
        <family val="2"/>
        <scheme val="minor"/>
      </rPr>
      <t>ID.DE-P1:</t>
    </r>
    <r>
      <rPr>
        <sz val="11"/>
        <color theme="1"/>
        <rFont val="Calibri"/>
        <family val="2"/>
        <scheme val="minor"/>
      </rPr>
      <t xml:space="preserve"> Data processing ecosystem risk management policies, processes, and procedures are identified, established, assessed, managed, and agreed to by organizational stakeholders.</t>
    </r>
  </si>
  <si>
    <r>
      <rPr>
        <b/>
        <sz val="11"/>
        <color theme="1"/>
        <rFont val="Calibri"/>
        <family val="2"/>
        <scheme val="minor"/>
      </rPr>
      <t xml:space="preserve">ID.DE-P2: </t>
    </r>
    <r>
      <rPr>
        <sz val="11"/>
        <color theme="1"/>
        <rFont val="Calibri"/>
        <family val="2"/>
        <scheme val="minor"/>
      </rPr>
      <t>Data processing ecosystem parties (e.g., service providers, customers, partners, product manufacturers, application developers) are identified, prioritized, and assessed using a privacy risk assessment process.</t>
    </r>
  </si>
  <si>
    <r>
      <t xml:space="preserve">ID.DE-P3: </t>
    </r>
    <r>
      <rPr>
        <sz val="11"/>
        <color theme="1"/>
        <rFont val="Calibri"/>
        <family val="2"/>
      </rPr>
      <t xml:space="preserve">Contracts with data processing ecosystem parties are used to implement appropriate measures designed to meet the objectives of an organization’s privacy program. </t>
    </r>
  </si>
  <si>
    <r>
      <t xml:space="preserve">ID.DE-P4: </t>
    </r>
    <r>
      <rPr>
        <sz val="11"/>
        <color theme="1"/>
        <rFont val="Calibri"/>
        <family val="2"/>
      </rPr>
      <t>Interoperability frameworks</t>
    </r>
    <r>
      <rPr>
        <b/>
        <sz val="11"/>
        <color theme="1"/>
        <rFont val="Calibri"/>
        <family val="2"/>
      </rPr>
      <t xml:space="preserve"> </t>
    </r>
    <r>
      <rPr>
        <sz val="11"/>
        <color theme="1"/>
        <rFont val="Calibri"/>
        <family val="2"/>
      </rPr>
      <t xml:space="preserve">or similar multi-party approaches are used to manage data processing ecosystem privacy risks. </t>
    </r>
  </si>
  <si>
    <r>
      <t>ID.DE-P5</t>
    </r>
    <r>
      <rPr>
        <sz val="11"/>
        <color rgb="FF000000"/>
        <rFont val="Calibri"/>
        <family val="2"/>
      </rPr>
      <t>: Data processing ecosystem parties are routinely assessed using audits, test results, or other forms of evaluations to confirm they are meeting their contractual, interoperability framework, or other obligations.</t>
    </r>
  </si>
  <si>
    <r>
      <t xml:space="preserve">Governance Policies, Processes, and Procedures (GV.PO-P): </t>
    </r>
    <r>
      <rPr>
        <sz val="11"/>
        <color theme="1"/>
        <rFont val="Calibri"/>
        <family val="2"/>
      </rPr>
      <t>The policies, processes, and procedures to manage and monitor the organization’s regulatory, legal, risk, environmental, and operational requirements are understood and inform the management of privacy risk.</t>
    </r>
  </si>
  <si>
    <r>
      <t xml:space="preserve">GV.PO-P1: </t>
    </r>
    <r>
      <rPr>
        <sz val="11"/>
        <color theme="1"/>
        <rFont val="Calibri"/>
        <family val="2"/>
      </rPr>
      <t>Organizational privacy values and policies (e.g., conditions on data processing such as data uses or retention periods, individuals’ prerogatives with respect to data processing) are established and communicated.</t>
    </r>
  </si>
  <si>
    <r>
      <t xml:space="preserve">GV.PO-P2: </t>
    </r>
    <r>
      <rPr>
        <sz val="11"/>
        <color theme="1"/>
        <rFont val="Calibri"/>
        <family val="2"/>
      </rPr>
      <t>Processes to instill organizational privacy values within system/product/service development and operations are established and in place.</t>
    </r>
  </si>
  <si>
    <r>
      <t xml:space="preserve">GV.PO-P3: </t>
    </r>
    <r>
      <rPr>
        <sz val="11"/>
        <color theme="1"/>
        <rFont val="Calibri"/>
        <family val="2"/>
      </rPr>
      <t xml:space="preserve">Roles and responsibilities for the workforce are established with respect to privacy. </t>
    </r>
  </si>
  <si>
    <r>
      <t xml:space="preserve">GV.PO-P4: </t>
    </r>
    <r>
      <rPr>
        <sz val="11"/>
        <color theme="1"/>
        <rFont val="Calibri"/>
        <family val="2"/>
      </rPr>
      <t>Privacy roles and responsibilities are coordinated and aligned with third-party stakeholders (e.g., service providers, customers, partners).</t>
    </r>
  </si>
  <si>
    <r>
      <t xml:space="preserve">GV.PO-P5: </t>
    </r>
    <r>
      <rPr>
        <sz val="11"/>
        <color theme="1"/>
        <rFont val="Calibri"/>
        <family val="2"/>
      </rPr>
      <t>Legal, regulatory, and contractual requirements regarding privacy are understood and managed.</t>
    </r>
  </si>
  <si>
    <r>
      <rPr>
        <b/>
        <sz val="11"/>
        <color theme="1"/>
        <rFont val="Calibri"/>
        <family val="2"/>
        <scheme val="minor"/>
      </rPr>
      <t xml:space="preserve">GV.PO-P6: </t>
    </r>
    <r>
      <rPr>
        <sz val="11"/>
        <color theme="1"/>
        <rFont val="Calibri"/>
        <family val="2"/>
        <scheme val="minor"/>
      </rPr>
      <t>Governance and risk management policies, processes, and procedures address privacy risks.</t>
    </r>
  </si>
  <si>
    <r>
      <rPr>
        <b/>
        <sz val="11"/>
        <color theme="1"/>
        <rFont val="Calibri"/>
        <family val="2"/>
        <scheme val="minor"/>
      </rPr>
      <t>Risk Management Strategy (GV.RM-P):</t>
    </r>
    <r>
      <rPr>
        <sz val="11"/>
        <color theme="1"/>
        <rFont val="Calibri"/>
        <family val="2"/>
        <scheme val="minor"/>
      </rPr>
      <t xml:space="preserve"> The organization’s priorities, constraints, risk tolerances, and assumptions are established and used to support operational risk decisions.</t>
    </r>
  </si>
  <si>
    <r>
      <rPr>
        <b/>
        <sz val="11"/>
        <color theme="1"/>
        <rFont val="Calibri"/>
        <family val="2"/>
        <scheme val="minor"/>
      </rPr>
      <t xml:space="preserve">GV.RM-P1: </t>
    </r>
    <r>
      <rPr>
        <sz val="11"/>
        <color theme="1"/>
        <rFont val="Calibri"/>
        <family val="2"/>
        <scheme val="minor"/>
      </rPr>
      <t>Risk management processes are established, managed, and agreed to by organizational stakeholders.</t>
    </r>
  </si>
  <si>
    <r>
      <t xml:space="preserve">GV.RM-P2: </t>
    </r>
    <r>
      <rPr>
        <sz val="11"/>
        <color theme="1"/>
        <rFont val="Calibri"/>
        <family val="2"/>
      </rPr>
      <t>Organizational risk tolerance is determined and clearly expressed.</t>
    </r>
  </si>
  <si>
    <r>
      <rPr>
        <b/>
        <sz val="11"/>
        <color theme="1"/>
        <rFont val="Calibri"/>
        <family val="2"/>
        <scheme val="minor"/>
      </rPr>
      <t>GV.RM-P3:</t>
    </r>
    <r>
      <rPr>
        <sz val="11"/>
        <color theme="1"/>
        <rFont val="Calibri"/>
        <family val="2"/>
        <scheme val="minor"/>
      </rPr>
      <t xml:space="preserve"> The organization’s determination of risk tolerance is informed by its role(s) in the data processing ecosystem.</t>
    </r>
  </si>
  <si>
    <r>
      <rPr>
        <b/>
        <sz val="11"/>
        <color theme="1"/>
        <rFont val="Calibri"/>
        <family val="2"/>
        <scheme val="minor"/>
      </rPr>
      <t xml:space="preserve">Awareness and Training (GV.AT-P): </t>
    </r>
    <r>
      <rPr>
        <sz val="11"/>
        <color theme="1"/>
        <rFont val="Calibri"/>
        <family val="2"/>
        <scheme val="minor"/>
      </rPr>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r>
  </si>
  <si>
    <r>
      <t xml:space="preserve">GV.AT-P1: </t>
    </r>
    <r>
      <rPr>
        <sz val="11"/>
        <color theme="1"/>
        <rFont val="Calibri"/>
        <family val="2"/>
      </rPr>
      <t xml:space="preserve">The workforce is informed and trained on its roles and responsibilities. </t>
    </r>
  </si>
  <si>
    <r>
      <t xml:space="preserve">GV.AT-P2: </t>
    </r>
    <r>
      <rPr>
        <sz val="11"/>
        <color theme="1"/>
        <rFont val="Calibri"/>
        <family val="2"/>
      </rPr>
      <t>Senior executives understand their roles and responsibilities.</t>
    </r>
  </si>
  <si>
    <r>
      <t xml:space="preserve">GV.AT-P3: </t>
    </r>
    <r>
      <rPr>
        <sz val="11"/>
        <color theme="1"/>
        <rFont val="Calibri"/>
        <family val="2"/>
      </rPr>
      <t>Privacy personnel understand their roles and responsibilities.</t>
    </r>
  </si>
  <si>
    <r>
      <t xml:space="preserve">GV.AT-P4: </t>
    </r>
    <r>
      <rPr>
        <sz val="11"/>
        <color theme="1"/>
        <rFont val="Calibri"/>
        <family val="2"/>
      </rPr>
      <t>Third parties (e.g., service providers, customers, partners) understand their roles and responsibilities.</t>
    </r>
  </si>
  <si>
    <r>
      <rPr>
        <b/>
        <sz val="11"/>
        <color theme="1"/>
        <rFont val="Calibri"/>
        <family val="2"/>
        <scheme val="minor"/>
      </rPr>
      <t xml:space="preserve">Monitoring and Review (GV.MT-P): </t>
    </r>
    <r>
      <rPr>
        <sz val="11"/>
        <color theme="1"/>
        <rFont val="Calibri"/>
        <family val="2"/>
        <scheme val="minor"/>
      </rPr>
      <t>The policies, processes, and procedures for ongoing review of the organization’s privacy posture are understood and inform the management of privacy risk.</t>
    </r>
  </si>
  <si>
    <r>
      <t xml:space="preserve">GV.MT-P1: </t>
    </r>
    <r>
      <rPr>
        <sz val="11"/>
        <color theme="1"/>
        <rFont val="Calibri"/>
        <family val="2"/>
      </rPr>
      <t>Privacy risk is re-evaluated on an ongoing basis and as key factors, including the organization’s business environment (e.g., introduction of new technologies), governance (e.g., legal obligations, risk tolerance), data processing, and systems/products/services change.</t>
    </r>
  </si>
  <si>
    <r>
      <t>GV.MT-P2</t>
    </r>
    <r>
      <rPr>
        <sz val="11"/>
        <color theme="1"/>
        <rFont val="Calibri"/>
        <family val="2"/>
      </rPr>
      <t>:</t>
    </r>
    <r>
      <rPr>
        <b/>
        <sz val="11"/>
        <color theme="1"/>
        <rFont val="Calibri"/>
        <family val="2"/>
      </rPr>
      <t xml:space="preserve"> </t>
    </r>
    <r>
      <rPr>
        <sz val="11"/>
        <color theme="1"/>
        <rFont val="Calibri"/>
        <family val="2"/>
      </rPr>
      <t xml:space="preserve">Privacy values, policies, and training are reviewed and any updates are communicated. </t>
    </r>
  </si>
  <si>
    <r>
      <t>GV.MT-P3</t>
    </r>
    <r>
      <rPr>
        <sz val="11"/>
        <color theme="1"/>
        <rFont val="Calibri"/>
        <family val="2"/>
      </rPr>
      <t>: Policies, processes, and procedures for assessing compliance with legal requirements and privacy policies are established and in place.</t>
    </r>
  </si>
  <si>
    <r>
      <t xml:space="preserve">GV.MT-P4: </t>
    </r>
    <r>
      <rPr>
        <sz val="11"/>
        <color theme="1"/>
        <rFont val="Calibri"/>
        <family val="2"/>
      </rPr>
      <t>Policies, processes, and procedures for communicating progress on managing privacy risks are established and in place.</t>
    </r>
  </si>
  <si>
    <r>
      <rPr>
        <b/>
        <sz val="11"/>
        <color theme="1"/>
        <rFont val="Calibri"/>
        <family val="2"/>
        <scheme val="minor"/>
      </rPr>
      <t>GV.MT-P5:</t>
    </r>
    <r>
      <rPr>
        <sz val="11"/>
        <color theme="1"/>
        <rFont val="Calibri"/>
        <family val="2"/>
        <scheme val="minor"/>
      </rPr>
      <t xml:space="preserve"> Policies, processes, and procedures are established and in place to receive, analyze, and respond to problematic data actions disclosed to the organization from internal and external sources (e.g., internal discovery, privacy researchers, professional events).</t>
    </r>
  </si>
  <si>
    <r>
      <t xml:space="preserve">GV.MT-P6: </t>
    </r>
    <r>
      <rPr>
        <sz val="11"/>
        <color theme="1"/>
        <rFont val="Calibri"/>
        <family val="2"/>
      </rPr>
      <t>Policies, processes, and procedures incorporate lessons learned from problematic data actions.</t>
    </r>
  </si>
  <si>
    <r>
      <rPr>
        <b/>
        <sz val="11"/>
        <color theme="1"/>
        <rFont val="Calibri"/>
        <family val="2"/>
        <scheme val="minor"/>
      </rPr>
      <t>GV.MT-P7:</t>
    </r>
    <r>
      <rPr>
        <sz val="11"/>
        <color theme="1"/>
        <rFont val="Calibri"/>
        <family val="2"/>
        <scheme val="minor"/>
      </rPr>
      <t xml:space="preserve"> Policies, processes, and procedures for receiving, tracking, and responding to complaints, concerns, and questions from individuals about organizational privacy practices are established and in place.</t>
    </r>
  </si>
  <si>
    <r>
      <t>Data Processing Policies, Processes, and Procedures (CT.PO-P):</t>
    </r>
    <r>
      <rPr>
        <sz val="11"/>
        <color theme="1"/>
        <rFont val="Calibri"/>
        <family val="2"/>
      </rPr>
      <t xml:space="preserve"> Policies, processes, and procedures are maintained and used to manage data processing (e.g., purpose, scope, roles and responsibilities in the data processing ecosystem, and management commitment) consistent with the organization’s risk strategy to protect individuals’ privacy.</t>
    </r>
  </si>
  <si>
    <r>
      <t xml:space="preserve">CT.PO-P1: </t>
    </r>
    <r>
      <rPr>
        <sz val="11"/>
        <color theme="1"/>
        <rFont val="Calibri"/>
        <family val="2"/>
      </rPr>
      <t>Policies,</t>
    </r>
    <r>
      <rPr>
        <b/>
        <sz val="11"/>
        <color theme="1"/>
        <rFont val="Calibri"/>
        <family val="2"/>
      </rPr>
      <t xml:space="preserve"> </t>
    </r>
    <r>
      <rPr>
        <sz val="11"/>
        <color theme="1"/>
        <rFont val="Calibri"/>
        <family val="2"/>
      </rPr>
      <t>processes, and procedures for authorizing data processing (e.g., organizational decisions, individual consent), revoking authorizations, and maintaining authorizations are established and in place.</t>
    </r>
  </si>
  <si>
    <r>
      <rPr>
        <b/>
        <sz val="11"/>
        <color theme="1"/>
        <rFont val="Calibri"/>
        <family val="2"/>
        <scheme val="minor"/>
      </rPr>
      <t>CT.PO-P2:</t>
    </r>
    <r>
      <rPr>
        <sz val="11"/>
        <color theme="1"/>
        <rFont val="Calibri"/>
        <family val="2"/>
        <scheme val="minor"/>
      </rPr>
      <t xml:space="preserve"> Policies, processes, and procedures for enabling data review, transfer, sharing or disclosure, alteration, and deletion are established and in place (e.g., to maintain data quality, manage data retention).</t>
    </r>
  </si>
  <si>
    <r>
      <t xml:space="preserve">CT.PO-P3: </t>
    </r>
    <r>
      <rPr>
        <sz val="11"/>
        <color theme="1"/>
        <rFont val="Calibri"/>
        <family val="2"/>
      </rPr>
      <t>Policies, processes, and procedures for enabling individuals’ data processing preferences and requests are established and in place.</t>
    </r>
  </si>
  <si>
    <r>
      <t xml:space="preserve">CT.PO-P4: </t>
    </r>
    <r>
      <rPr>
        <sz val="11"/>
        <color theme="1"/>
        <rFont val="Calibri"/>
        <family val="2"/>
      </rPr>
      <t>A data life cycle to manage data is aligned and implemented with the system development life cycle to manage systems.</t>
    </r>
  </si>
  <si>
    <r>
      <t>Data Processing Management (CT.DM-P):</t>
    </r>
    <r>
      <rPr>
        <sz val="11"/>
        <color theme="1"/>
        <rFont val="Calibri"/>
        <family val="2"/>
      </rPr>
      <t xml:space="preserve"> Data are managed consistent with the organization’s risk strategy to protect individuals’ privacy, increase manageability, and enable the implementation of privacy principles (e.g., individual participation, data quality, data minimization). </t>
    </r>
  </si>
  <si>
    <r>
      <rPr>
        <b/>
        <sz val="11"/>
        <color theme="1"/>
        <rFont val="Calibri"/>
        <family val="2"/>
        <scheme val="minor"/>
      </rPr>
      <t>CT.DM-P1:</t>
    </r>
    <r>
      <rPr>
        <sz val="11"/>
        <color theme="1"/>
        <rFont val="Calibri"/>
        <family val="2"/>
        <scheme val="minor"/>
      </rPr>
      <t xml:space="preserve"> Data elements can be accessed for review.</t>
    </r>
  </si>
  <si>
    <r>
      <t xml:space="preserve">CT.DM-P2: </t>
    </r>
    <r>
      <rPr>
        <sz val="11"/>
        <color theme="1"/>
        <rFont val="Calibri"/>
        <family val="2"/>
      </rPr>
      <t>Data elements can be accessed for transmission or disclosure.</t>
    </r>
  </si>
  <si>
    <r>
      <t xml:space="preserve">CT.DM-P3: </t>
    </r>
    <r>
      <rPr>
        <sz val="11"/>
        <color theme="1"/>
        <rFont val="Calibri"/>
        <family val="2"/>
      </rPr>
      <t>Data elements can be accessed for alteration.</t>
    </r>
  </si>
  <si>
    <r>
      <t xml:space="preserve">CT.DM-P4: </t>
    </r>
    <r>
      <rPr>
        <sz val="11"/>
        <color theme="1"/>
        <rFont val="Calibri"/>
        <family val="2"/>
      </rPr>
      <t>Data elements can be accessed for deletion.</t>
    </r>
  </si>
  <si>
    <r>
      <t xml:space="preserve">CT.DM-P5: </t>
    </r>
    <r>
      <rPr>
        <sz val="11"/>
        <color theme="1"/>
        <rFont val="Calibri"/>
        <family val="2"/>
      </rPr>
      <t>Data are destroyed according to policy.</t>
    </r>
  </si>
  <si>
    <r>
      <t xml:space="preserve">CT.DM-P6: </t>
    </r>
    <r>
      <rPr>
        <sz val="11"/>
        <color theme="1"/>
        <rFont val="Calibri"/>
        <family val="2"/>
      </rPr>
      <t>Data are transmitted using standardized formats.</t>
    </r>
  </si>
  <si>
    <r>
      <rPr>
        <b/>
        <sz val="11"/>
        <color theme="1"/>
        <rFont val="Calibri"/>
        <family val="2"/>
        <scheme val="minor"/>
      </rPr>
      <t>CT.DM-P7:</t>
    </r>
    <r>
      <rPr>
        <sz val="11"/>
        <color theme="1"/>
        <rFont val="Calibri"/>
        <family val="2"/>
        <scheme val="minor"/>
      </rPr>
      <t xml:space="preserve"> Mechanisms for transmitting processing permissions and related data values with data elements are established and in place.</t>
    </r>
  </si>
  <si>
    <r>
      <t xml:space="preserve">CT.DM-P8: </t>
    </r>
    <r>
      <rPr>
        <sz val="11"/>
        <color theme="1"/>
        <rFont val="Calibri"/>
        <family val="2"/>
      </rPr>
      <t>Audit/log records are determined, documented, implemented, and reviewed in accordance with policy and incorporating the principle of data minimization.</t>
    </r>
  </si>
  <si>
    <r>
      <t>CT.DM-P9:</t>
    </r>
    <r>
      <rPr>
        <sz val="11"/>
        <color theme="1"/>
        <rFont val="Calibri"/>
        <family val="2"/>
      </rPr>
      <t xml:space="preserve"> </t>
    </r>
    <r>
      <rPr>
        <sz val="11"/>
        <color rgb="FF000000"/>
        <rFont val="Calibri"/>
        <family val="2"/>
      </rPr>
      <t>Technical measures implemented to manage data processing are tested and assessed.</t>
    </r>
  </si>
  <si>
    <r>
      <t xml:space="preserve">CT.DM-P10: </t>
    </r>
    <r>
      <rPr>
        <sz val="11"/>
        <color theme="1"/>
        <rFont val="Calibri"/>
        <family val="2"/>
      </rPr>
      <t>Stakeholder</t>
    </r>
    <r>
      <rPr>
        <b/>
        <sz val="11"/>
        <color theme="1"/>
        <rFont val="Calibri"/>
        <family val="2"/>
      </rPr>
      <t xml:space="preserve"> </t>
    </r>
    <r>
      <rPr>
        <sz val="11"/>
        <color theme="1"/>
        <rFont val="Calibri"/>
        <family val="2"/>
      </rPr>
      <t>p</t>
    </r>
    <r>
      <rPr>
        <sz val="11"/>
        <color rgb="FF000000"/>
        <rFont val="Calibri"/>
        <family val="2"/>
      </rPr>
      <t>rivacy preferences are included in algorithmic design objectives and outputs are evaluated against these preferences.</t>
    </r>
  </si>
  <si>
    <r>
      <t>Disassociated Processing (CT.DP-P):</t>
    </r>
    <r>
      <rPr>
        <sz val="11"/>
        <color theme="1"/>
        <rFont val="Calibri"/>
        <family val="2"/>
      </rPr>
      <t xml:space="preserve"> Data processing solutions increase disassociability consistent with the organization’s risk strategy to protect individuals’ privacy and enable implementation of privacy principles (e.g., data minimization).</t>
    </r>
  </si>
  <si>
    <r>
      <t xml:space="preserve">CT.DP-P1: </t>
    </r>
    <r>
      <rPr>
        <sz val="11"/>
        <color theme="1"/>
        <rFont val="Calibri"/>
        <family val="2"/>
      </rPr>
      <t>Data are processed to limit observability and linkability (e.g., data actions take place on local devices, privacy-preserving cryptography).</t>
    </r>
  </si>
  <si>
    <r>
      <t xml:space="preserve">CT.DP-P2: </t>
    </r>
    <r>
      <rPr>
        <sz val="11"/>
        <color theme="1"/>
        <rFont val="Calibri"/>
        <family val="2"/>
      </rPr>
      <t>Data are processed to limit the identification of individuals (e.g., de-identification privacy techniques, tokenization).</t>
    </r>
  </si>
  <si>
    <r>
      <t xml:space="preserve">CT.DP-P3: </t>
    </r>
    <r>
      <rPr>
        <sz val="11"/>
        <color theme="1"/>
        <rFont val="Calibri"/>
        <family val="2"/>
      </rPr>
      <t>Data are processed to limit the formulation of inferences about individuals’ behavior or activities (e.g., data processing is decentralized, distributed architectures).</t>
    </r>
  </si>
  <si>
    <r>
      <rPr>
        <b/>
        <sz val="11"/>
        <color theme="1"/>
        <rFont val="Calibri"/>
        <family val="2"/>
        <scheme val="minor"/>
      </rPr>
      <t>CT.DP-P4:</t>
    </r>
    <r>
      <rPr>
        <sz val="11"/>
        <color theme="1"/>
        <rFont val="Calibri"/>
        <family val="2"/>
        <scheme val="minor"/>
      </rPr>
      <t xml:space="preserve"> System or device configurations permit selective collection or disclosure of data elements. </t>
    </r>
  </si>
  <si>
    <r>
      <t xml:space="preserve">CT.DP-P5: </t>
    </r>
    <r>
      <rPr>
        <sz val="11"/>
        <color theme="1"/>
        <rFont val="Calibri"/>
        <family val="2"/>
      </rPr>
      <t>Attribute references are</t>
    </r>
    <r>
      <rPr>
        <b/>
        <sz val="11"/>
        <color theme="1"/>
        <rFont val="Calibri"/>
        <family val="2"/>
      </rPr>
      <t xml:space="preserve"> </t>
    </r>
    <r>
      <rPr>
        <sz val="11"/>
        <color rgb="FF000000"/>
        <rFont val="Calibri"/>
        <family val="2"/>
      </rPr>
      <t xml:space="preserve">substituted for </t>
    </r>
    <r>
      <rPr>
        <sz val="11"/>
        <color theme="1"/>
        <rFont val="Calibri"/>
        <family val="2"/>
      </rPr>
      <t>attribute values</t>
    </r>
    <r>
      <rPr>
        <sz val="11"/>
        <color rgb="FF000000"/>
        <rFont val="Calibri"/>
        <family val="2"/>
      </rPr>
      <t>.</t>
    </r>
  </si>
  <si>
    <r>
      <t>Communication Policies, Processes, and Procedures (CM.PO-P):</t>
    </r>
    <r>
      <rPr>
        <sz val="11"/>
        <color theme="1"/>
        <rFont val="Calibri"/>
        <family val="2"/>
      </rPr>
      <t xml:space="preserve"> Policies, processes, and procedures are maintained and used to increase transparency of the organization’s data processing practices (e.g., purpose, scope, roles and responsibilities in the data processing ecosystem, and management commitment) and associated privacy risks.</t>
    </r>
  </si>
  <si>
    <r>
      <t xml:space="preserve">CM.PO-P1: </t>
    </r>
    <r>
      <rPr>
        <sz val="11"/>
        <color theme="1"/>
        <rFont val="Calibri"/>
        <family val="2"/>
      </rPr>
      <t>Transparency policies, processes, and procedures for communicating data processing purposes, practices, and associated privacy risks are established and in place.</t>
    </r>
  </si>
  <si>
    <r>
      <t xml:space="preserve">CM.PO-P2: </t>
    </r>
    <r>
      <rPr>
        <sz val="11"/>
        <color theme="1"/>
        <rFont val="Calibri"/>
        <family val="2"/>
      </rPr>
      <t>Roles and responsibilities (e.g., public relations) for communicating data processing purposes, practices, and associated privacy risks are established.</t>
    </r>
  </si>
  <si>
    <r>
      <t>Data Processing Awareness (CM.AW-P):</t>
    </r>
    <r>
      <rPr>
        <sz val="11"/>
        <color theme="1"/>
        <rFont val="Calibri"/>
        <family val="2"/>
      </rPr>
      <t xml:space="preserve"> Individuals and organizations have reliable knowledge about data processing practices and associated privacy risks, and effective mechanisms are used and maintained to increase predictability consistent with the organization’s risk strategy to protect individuals’ privacy. </t>
    </r>
  </si>
  <si>
    <r>
      <t xml:space="preserve">CM.AW-P1: </t>
    </r>
    <r>
      <rPr>
        <sz val="11"/>
        <color theme="1"/>
        <rFont val="Calibri"/>
        <family val="2"/>
      </rPr>
      <t>Mechanisms (e.g., notices, internal or public reports) for communicating data processing purposes, practices, associated privacy risks, and options for enabling individuals’ data processing preferences and requests are established and in place.</t>
    </r>
  </si>
  <si>
    <r>
      <t xml:space="preserve">CM.AW-P2: </t>
    </r>
    <r>
      <rPr>
        <sz val="11"/>
        <color theme="1"/>
        <rFont val="Calibri"/>
        <family val="2"/>
      </rPr>
      <t>Mechanisms for obtaining feedback from individuals (e.g., surveys or focus groups) about data processing and associated privacy risks are established and in place.</t>
    </r>
  </si>
  <si>
    <r>
      <t xml:space="preserve">CM.AW-P3: </t>
    </r>
    <r>
      <rPr>
        <sz val="11"/>
        <color theme="1"/>
        <rFont val="Calibri"/>
        <family val="2"/>
      </rPr>
      <t>System/product/service design enables data processing visibility.</t>
    </r>
  </si>
  <si>
    <r>
      <rPr>
        <b/>
        <sz val="11"/>
        <color theme="1"/>
        <rFont val="Calibri"/>
        <family val="2"/>
        <scheme val="minor"/>
      </rPr>
      <t>CM.AW-P4:</t>
    </r>
    <r>
      <rPr>
        <sz val="11"/>
        <color theme="1"/>
        <rFont val="Calibri"/>
        <family val="2"/>
        <scheme val="minor"/>
      </rPr>
      <t xml:space="preserve"> Records of data disclosures and sharing are maintained and can be accessed for review or transmission/disclosure.</t>
    </r>
  </si>
  <si>
    <r>
      <rPr>
        <b/>
        <sz val="11"/>
        <color theme="1"/>
        <rFont val="Calibri"/>
        <family val="2"/>
        <scheme val="minor"/>
      </rPr>
      <t xml:space="preserve">CM.AW-P5: </t>
    </r>
    <r>
      <rPr>
        <sz val="11"/>
        <color theme="1"/>
        <rFont val="Calibri"/>
        <family val="2"/>
        <scheme val="minor"/>
      </rPr>
      <t>Data corrections or deletions can be communicated to individuals or organizations (e.g., data sources) in the data processing ecosystem.</t>
    </r>
  </si>
  <si>
    <r>
      <t xml:space="preserve">CM.AW-P6: </t>
    </r>
    <r>
      <rPr>
        <sz val="11"/>
        <color theme="1"/>
        <rFont val="Calibri"/>
        <family val="2"/>
      </rPr>
      <t>Data provenance and lineage are maintained and can be accessed for review or transmission/disclosure.</t>
    </r>
  </si>
  <si>
    <r>
      <rPr>
        <b/>
        <sz val="11"/>
        <color theme="1"/>
        <rFont val="Calibri"/>
        <family val="2"/>
        <scheme val="minor"/>
      </rPr>
      <t>CM.AW-P7:</t>
    </r>
    <r>
      <rPr>
        <sz val="11"/>
        <color theme="1"/>
        <rFont val="Calibri"/>
        <family val="2"/>
        <scheme val="minor"/>
      </rPr>
      <t xml:space="preserve"> Impacted individuals and organizations are notified about a privacy breach or event.</t>
    </r>
  </si>
  <si>
    <r>
      <t xml:space="preserve">CM.AW-P8: </t>
    </r>
    <r>
      <rPr>
        <sz val="11"/>
        <color theme="1"/>
        <rFont val="Calibri"/>
        <family val="2"/>
      </rPr>
      <t>Individuals are provided with mitigation mechanisms (e.g., credit monitoring, consent withdrawal, data alteration or deletion) to address impacts of problematic data actions.</t>
    </r>
  </si>
  <si>
    <r>
      <rPr>
        <b/>
        <sz val="11"/>
        <color theme="1"/>
        <rFont val="Calibri"/>
        <family val="2"/>
        <scheme val="minor"/>
      </rPr>
      <t>Data Protection Policies, Processes, and Procedures (PR.PO-P)</t>
    </r>
    <r>
      <rPr>
        <sz val="11"/>
        <color theme="1"/>
        <rFont val="Calibri"/>
        <family val="2"/>
        <scheme val="minor"/>
      </rPr>
      <t>: Security and privacy policies (e.g., purpose, scope, roles and responsibilities in the data processing ecosystem, and management commitment), processes, and procedures are maintained and used to manage the protection of data.</t>
    </r>
  </si>
  <si>
    <r>
      <t xml:space="preserve">PR.PO-P1: </t>
    </r>
    <r>
      <rPr>
        <sz val="11"/>
        <color theme="1"/>
        <rFont val="Calibri"/>
        <family val="2"/>
      </rPr>
      <t>A baseline configuration of information technology is created and maintained incorporating security principles (e.g., concept of least functionality).</t>
    </r>
  </si>
  <si>
    <r>
      <t xml:space="preserve">PR.PO-P2: </t>
    </r>
    <r>
      <rPr>
        <sz val="11"/>
        <color theme="1"/>
        <rFont val="Calibri"/>
        <family val="2"/>
      </rPr>
      <t>Configuration change control processes are established and in place.</t>
    </r>
  </si>
  <si>
    <r>
      <t xml:space="preserve">PR.PO-P3: </t>
    </r>
    <r>
      <rPr>
        <sz val="11"/>
        <color theme="1"/>
        <rFont val="Calibri"/>
        <family val="2"/>
      </rPr>
      <t>Backups of information are conducted, maintained, and tested.</t>
    </r>
  </si>
  <si>
    <r>
      <t xml:space="preserve">PR.PO-P4: </t>
    </r>
    <r>
      <rPr>
        <sz val="11"/>
        <color theme="1"/>
        <rFont val="Calibri"/>
        <family val="2"/>
      </rPr>
      <t>Policy and regulations regarding the physical operating environment for organizational assets are met.</t>
    </r>
  </si>
  <si>
    <r>
      <t xml:space="preserve">PR.PO-P5: </t>
    </r>
    <r>
      <rPr>
        <sz val="11"/>
        <color theme="1"/>
        <rFont val="Calibri"/>
        <family val="2"/>
      </rPr>
      <t>Protection processes are improved.</t>
    </r>
  </si>
  <si>
    <r>
      <t xml:space="preserve">PR.PO-P6: </t>
    </r>
    <r>
      <rPr>
        <sz val="11"/>
        <color theme="1"/>
        <rFont val="Calibri"/>
        <family val="2"/>
      </rPr>
      <t>Effectiveness of protection technologies is shared.</t>
    </r>
  </si>
  <si>
    <r>
      <t xml:space="preserve">PR.PO-P7: </t>
    </r>
    <r>
      <rPr>
        <sz val="11"/>
        <color theme="1"/>
        <rFont val="Calibri"/>
        <family val="2"/>
      </rPr>
      <t>Response plans (Incident Response and Business Continuity) and recovery plans (Incident Recovery and Disaster Recovery) are established, in place, and managed.</t>
    </r>
  </si>
  <si>
    <r>
      <t xml:space="preserve">PR.PO-P8: </t>
    </r>
    <r>
      <rPr>
        <sz val="11"/>
        <color theme="1"/>
        <rFont val="Calibri"/>
        <family val="2"/>
      </rPr>
      <t>Response and recovery plans are tested.</t>
    </r>
  </si>
  <si>
    <r>
      <t xml:space="preserve">PR.PO-P9: </t>
    </r>
    <r>
      <rPr>
        <sz val="11"/>
        <color theme="1"/>
        <rFont val="Calibri"/>
        <family val="2"/>
      </rPr>
      <t>Privacy procedures are included in human resources practices (e.g., deprovisioning, personnel screening).</t>
    </r>
  </si>
  <si>
    <r>
      <t xml:space="preserve">PR.PO-P10: </t>
    </r>
    <r>
      <rPr>
        <sz val="11"/>
        <color theme="1"/>
        <rFont val="Calibri"/>
        <family val="2"/>
      </rPr>
      <t>A</t>
    </r>
    <r>
      <rPr>
        <b/>
        <sz val="11"/>
        <color theme="1"/>
        <rFont val="Calibri"/>
        <family val="2"/>
      </rPr>
      <t xml:space="preserve"> </t>
    </r>
    <r>
      <rPr>
        <sz val="11"/>
        <color theme="1"/>
        <rFont val="Calibri"/>
        <family val="2"/>
      </rPr>
      <t>vulnerability management plan is developed and implemented.</t>
    </r>
  </si>
  <si>
    <r>
      <t>Identity Management, Authentication, and Access Control (PR.AC-P):</t>
    </r>
    <r>
      <rPr>
        <sz val="11"/>
        <color theme="1"/>
        <rFont val="Calibri"/>
        <family val="2"/>
      </rPr>
      <t xml:space="preserve"> Access to data and devices is limited to authorized individuals, processes, and devices, and is managed consistent with the assessed risk of unauthorized access.</t>
    </r>
  </si>
  <si>
    <r>
      <t xml:space="preserve">PR.AC-P1: </t>
    </r>
    <r>
      <rPr>
        <sz val="11"/>
        <color theme="1"/>
        <rFont val="Calibri"/>
        <family val="2"/>
      </rPr>
      <t>Identities and credentials are issued, managed, verified, revoked, and audited for authorized individuals, processes, and devices.</t>
    </r>
  </si>
  <si>
    <r>
      <t xml:space="preserve">PR.AC-P2: </t>
    </r>
    <r>
      <rPr>
        <sz val="11"/>
        <color theme="1"/>
        <rFont val="Calibri"/>
        <family val="2"/>
      </rPr>
      <t>Physical access to data and devices is managed.</t>
    </r>
  </si>
  <si>
    <r>
      <t xml:space="preserve">PR.AC-P3: </t>
    </r>
    <r>
      <rPr>
        <sz val="11"/>
        <color theme="1"/>
        <rFont val="Calibri"/>
        <family val="2"/>
      </rPr>
      <t>Remote access is managed.</t>
    </r>
  </si>
  <si>
    <r>
      <t xml:space="preserve">PR.AC-P4: </t>
    </r>
    <r>
      <rPr>
        <sz val="11"/>
        <color theme="1"/>
        <rFont val="Calibri"/>
        <family val="2"/>
      </rPr>
      <t>Access permissions and authorizations are managed, incorporating the principles of least privilege and separation of duties.</t>
    </r>
  </si>
  <si>
    <r>
      <rPr>
        <b/>
        <sz val="11"/>
        <color theme="1"/>
        <rFont val="Calibri"/>
        <family val="2"/>
        <scheme val="minor"/>
      </rPr>
      <t xml:space="preserve">PR.AC-P5: </t>
    </r>
    <r>
      <rPr>
        <sz val="11"/>
        <color theme="1"/>
        <rFont val="Calibri"/>
        <family val="2"/>
        <scheme val="minor"/>
      </rPr>
      <t>Network integrity is protected (e.g., network segregation, network segmentation).</t>
    </r>
  </si>
  <si>
    <r>
      <rPr>
        <b/>
        <sz val="11"/>
        <color theme="1"/>
        <rFont val="Calibri"/>
        <family val="2"/>
        <scheme val="minor"/>
      </rPr>
      <t>PR.AC-P6</t>
    </r>
    <r>
      <rPr>
        <sz val="11"/>
        <color theme="1"/>
        <rFont val="Calibri"/>
        <family val="2"/>
        <scheme val="minor"/>
      </rPr>
      <t>: Individuals and devices are proofed and bound to credentials, and authenticated commensurate with the risk of the transaction (e.g., individuals’ security and privacy risks and other organizational risks).</t>
    </r>
  </si>
  <si>
    <r>
      <t>Data Security (PR.DS-P):</t>
    </r>
    <r>
      <rPr>
        <sz val="11"/>
        <color theme="1"/>
        <rFont val="Calibri"/>
        <family val="2"/>
      </rPr>
      <t xml:space="preserve"> Data are managed consistent with the organization’s risk strategy to protect individuals’ privacy and maintain data confidentiality, integrity, and availability.</t>
    </r>
  </si>
  <si>
    <r>
      <t xml:space="preserve">PR.DS-P1: </t>
    </r>
    <r>
      <rPr>
        <sz val="11"/>
        <color theme="1"/>
        <rFont val="Calibri"/>
        <family val="2"/>
      </rPr>
      <t>Data-at-rest are protected.</t>
    </r>
  </si>
  <si>
    <r>
      <t xml:space="preserve">PR.DS-P2: </t>
    </r>
    <r>
      <rPr>
        <sz val="11"/>
        <color theme="1"/>
        <rFont val="Calibri"/>
        <family val="2"/>
      </rPr>
      <t>Data-in-transit are protected.</t>
    </r>
  </si>
  <si>
    <r>
      <t xml:space="preserve">PR.DS-P3: </t>
    </r>
    <r>
      <rPr>
        <sz val="11"/>
        <color theme="1"/>
        <rFont val="Calibri"/>
        <family val="2"/>
      </rPr>
      <t>Systems/products/services and associated data are formally managed throughout removal, transfers, and disposition.</t>
    </r>
  </si>
  <si>
    <r>
      <t xml:space="preserve">PR.DS-P4: </t>
    </r>
    <r>
      <rPr>
        <sz val="11"/>
        <color theme="1"/>
        <rFont val="Calibri"/>
        <family val="2"/>
      </rPr>
      <t>Adequate capacity to ensure availability is maintained.</t>
    </r>
  </si>
  <si>
    <r>
      <t xml:space="preserve">PR.DS-P5: </t>
    </r>
    <r>
      <rPr>
        <sz val="11"/>
        <color theme="1"/>
        <rFont val="Calibri"/>
        <family val="2"/>
      </rPr>
      <t>Protections against data leaks are implemented.</t>
    </r>
  </si>
  <si>
    <r>
      <t xml:space="preserve">PR.DS-P6: </t>
    </r>
    <r>
      <rPr>
        <sz val="11"/>
        <color theme="1"/>
        <rFont val="Calibri"/>
        <family val="2"/>
      </rPr>
      <t>Integrity checking mechanisms are used to verify software, firmware, and information integrity.</t>
    </r>
  </si>
  <si>
    <r>
      <t xml:space="preserve">PR.DS-P7: </t>
    </r>
    <r>
      <rPr>
        <sz val="11"/>
        <color theme="1"/>
        <rFont val="Calibri"/>
        <family val="2"/>
      </rPr>
      <t>The development and testing environment(s) are separate from the production environment.</t>
    </r>
  </si>
  <si>
    <r>
      <t>PR.DS-P8:</t>
    </r>
    <r>
      <rPr>
        <sz val="11"/>
        <color theme="1"/>
        <rFont val="Calibri"/>
        <family val="2"/>
      </rPr>
      <t xml:space="preserve"> Integrity checking mechanisms are used to verify hardware integrity.</t>
    </r>
  </si>
  <si>
    <r>
      <t>Maintenance (PR.MA-P):</t>
    </r>
    <r>
      <rPr>
        <sz val="11"/>
        <color theme="1"/>
        <rFont val="Calibri"/>
        <family val="2"/>
      </rPr>
      <t xml:space="preserve"> System maintenance and repairs are performed consistent with policies, processes, and procedures.</t>
    </r>
  </si>
  <si>
    <r>
      <t>PR.MA-P1:</t>
    </r>
    <r>
      <rPr>
        <sz val="11"/>
        <color theme="1"/>
        <rFont val="Calibri"/>
        <family val="2"/>
      </rPr>
      <t xml:space="preserve"> Maintenance and repair of organizational assets are performed and logged, with approved and controlled tools.</t>
    </r>
  </si>
  <si>
    <r>
      <t xml:space="preserve">PR.MA-P2: </t>
    </r>
    <r>
      <rPr>
        <sz val="11"/>
        <color theme="1"/>
        <rFont val="Calibri"/>
        <family val="2"/>
      </rPr>
      <t>Remote maintenance of organizational assets is approved, logged, and performed in a manner that prevents unauthorized access.</t>
    </r>
  </si>
  <si>
    <r>
      <rPr>
        <b/>
        <sz val="11"/>
        <color theme="1"/>
        <rFont val="Calibri"/>
        <family val="2"/>
        <scheme val="minor"/>
      </rPr>
      <t>Protective Technology (PR.PT-P):</t>
    </r>
    <r>
      <rPr>
        <sz val="11"/>
        <color theme="1"/>
        <rFont val="Calibri"/>
        <family val="2"/>
        <scheme val="minor"/>
      </rPr>
      <t xml:space="preserve"> Technical security solutions are managed to ensure the security and resilience of systems/products/services and associated data, consistent with related policies, processes, procedures, and agreements.</t>
    </r>
  </si>
  <si>
    <r>
      <t xml:space="preserve">PR.PT-P1: </t>
    </r>
    <r>
      <rPr>
        <sz val="11"/>
        <color theme="1"/>
        <rFont val="Calibri"/>
        <family val="2"/>
      </rPr>
      <t>Removable media is protected and its use restricted according to policy.</t>
    </r>
  </si>
  <si>
    <r>
      <t xml:space="preserve">PR.PT-P2: </t>
    </r>
    <r>
      <rPr>
        <sz val="11"/>
        <color theme="1"/>
        <rFont val="Calibri"/>
        <family val="2"/>
      </rPr>
      <t>The principle of least functionality is incorporated by configuring systems to provide only essential capabilities.</t>
    </r>
  </si>
  <si>
    <r>
      <t xml:space="preserve">PR.PT-P3: </t>
    </r>
    <r>
      <rPr>
        <sz val="11"/>
        <color theme="1"/>
        <rFont val="Calibri"/>
        <family val="2"/>
      </rPr>
      <t>Communications and control networks are protected.</t>
    </r>
  </si>
  <si>
    <r>
      <t xml:space="preserve">PR.PT-P4: </t>
    </r>
    <r>
      <rPr>
        <sz val="11"/>
        <color theme="1"/>
        <rFont val="Calibri"/>
        <family val="2"/>
      </rPr>
      <t>Mechanisms (e.g., failsafe, load balancing, hot swap) are implemented to achieve resilience requirements in normal and adverse situations.</t>
    </r>
  </si>
  <si>
    <t>NIST Privacy Framework Reference Worksheet</t>
  </si>
  <si>
    <t>CM-08,CM-12,CM-13,PM-05</t>
  </si>
  <si>
    <t>CM-08(04),CM-13</t>
  </si>
  <si>
    <t>CM-13</t>
  </si>
  <si>
    <t>CM-13,PT-01,PT-02,PT-03</t>
  </si>
  <si>
    <t>CM-13,PM-05(01),PT-07</t>
  </si>
  <si>
    <t>CM-08,CM-12,CM-13</t>
  </si>
  <si>
    <t>SR-01,SR-03</t>
  </si>
  <si>
    <t>PM-11</t>
  </si>
  <si>
    <t>RA-09</t>
  </si>
  <si>
    <t>CM-13,PM-05(01),PT-07,RA-03,RA-08</t>
  </si>
  <si>
    <t>CM-13,RA-03,RA-08</t>
  </si>
  <si>
    <t>PM-28,RA-02,RA-03,RA-08</t>
  </si>
  <si>
    <t>CA-05,PM-04,PM-09,PM-28,RA-07,RA-08</t>
  </si>
  <si>
    <t>PM-30,SA-09,SR-01,SR-02,SR-03,SR-04,SR-05</t>
  </si>
  <si>
    <t>PM-09,RA-03,RA-08,SA-15,SR-02,SR-03,SR-05,SR-06</t>
  </si>
  <si>
    <t>SA-04,SA-09,SR-02,SR-03,SR-05,SR-08</t>
  </si>
  <si>
    <t>AU-06,CA-02,CA-07,PS-07,SA-09,SA-11</t>
  </si>
  <si>
    <t>AC-01,AT-01,AU-01,CA-01,CM-01,CP-01,IA-01,IR-01,MA-01,MP-01,PE-01,PL-01,PM-01,PS-01,PT-01,RA-01,SA-01,SC-01,SI-01,SR-01</t>
  </si>
  <si>
    <t>PM-03,PM-23,SA-02,SA-03</t>
  </si>
  <si>
    <t>AC-01,AT-01,AU-01,CA-01,CM-01,CP-01,IA-01,IR-01,MA-01,MP-01,PE-01,PL-01,PM-01,PS-01,PT-01,RA-01,SA-01,SC-01,SI-01,SR-01,CP-02,PM-02,PM-03,PM-13,PM-18,PM-19,PM-29,PS-07,PS-09</t>
  </si>
  <si>
    <t>PM-18,PM-19,PM-29</t>
  </si>
  <si>
    <t>PM-03,PM-07,PM-09,PM-10,PM-11,PM-18,PM-19,PM-23,PM-28,RA-01,RA-03,RA-08</t>
  </si>
  <si>
    <t>PM-09,PM-28</t>
  </si>
  <si>
    <t>PM-09</t>
  </si>
  <si>
    <t>PM-28</t>
  </si>
  <si>
    <t>AT-02,AT-03,AT-03(03),AT-03(05),PM-13,PM-14</t>
  </si>
  <si>
    <t>AT-03,PM-13</t>
  </si>
  <si>
    <t>AT-03,AT-03(03),AT-03(05),CP-03,IR-02,IR-02(03),PM-13</t>
  </si>
  <si>
    <t>AT-03,PS-07,SA-09</t>
  </si>
  <si>
    <t>CA-07,CA-07(04),CM-04,CM-13,PM-05(01),RA-03,RA-08</t>
  </si>
  <si>
    <t>CA-02,CA-07,PM-14,PM-31</t>
  </si>
  <si>
    <t>CA-05,PM-04,PM-27</t>
  </si>
  <si>
    <t>CM-04,PM-15,RA-03,RA-08,SI-19(08)</t>
  </si>
  <si>
    <t>AC-01,AT-01,AU-01,CA-01,CM-01,CP-01,IA-01,IR-01,MA-01,MP-01,PE-01,PL-01,PM-01,PS-01,PT-01,RA-01,SA-01,SC-01,SI-01,SR-01,IR-04</t>
  </si>
  <si>
    <t>PM-20,PM-22,PM-26,SI-18</t>
  </si>
  <si>
    <t>PT-01,PT-02,PT-03,PT-04</t>
  </si>
  <si>
    <t>AC-01,AC-03(14),CM-09,MP-06,PM-22,PM-23,SI-12,SI-18</t>
  </si>
  <si>
    <t>AC-01,AC-03(14),PT-01,PT-04,SI-18,PM-22</t>
  </si>
  <si>
    <t>PL-08,SA-03,SA-04,SA-08,SA-10,SA-11,SA-15,SA-17,SI-12</t>
  </si>
  <si>
    <t>AC-02,AC-03,AC-03(14),CM-02,CM-03,CM-06,SI-18</t>
  </si>
  <si>
    <t>AC-02,AC-03,AC-04,AC-21,CM-02,CM-03,CM-06,SI-18</t>
  </si>
  <si>
    <t>AC-02,AC-03,CM-02,CM-03,CM-06,SI-18</t>
  </si>
  <si>
    <t>AC-02,AC-03,CM-02,CM-03,CM-06,SI-12,SI-18</t>
  </si>
  <si>
    <t>MP-06,SI-12(03),SR-12</t>
  </si>
  <si>
    <t>SI-10,AU-12</t>
  </si>
  <si>
    <t>AC-16,PT-02(01),PT-02(02),PT-03(01),PT-03(02),SC-07(24),SI-18(01),SI-18(02),SC-16</t>
  </si>
  <si>
    <t>AU-01,AU-02,AU-03,AU-06,AU-07,AU-12,AU-13,AU-14,AU-16</t>
  </si>
  <si>
    <t>CA-02,CA-07,CM-04(02),SC-16(01),SI-06,SI-19(08)</t>
  </si>
  <si>
    <t>AC-23,AU-16(03),IA-08(06),PL-08,PM-07,SA-08(33),SA-17</t>
  </si>
  <si>
    <t>AC-23,AU-03(03),IA-04(08),PE-08(03),SA-08(33),SI-12(01),SI-12(02),SI-19</t>
  </si>
  <si>
    <t>AC-23,AU-16(03),IA-08(06),PL-08,PM-07,SA-08(33),SA-17,SC-02(02),SI-19</t>
  </si>
  <si>
    <t>CM-06,SA-08(33),SC-42(05)</t>
  </si>
  <si>
    <t>AC-16,SA-08(33)</t>
  </si>
  <si>
    <t>PM-20,PM-27,PT-01,PT-02,PT-03,PT-05,PT-06,RA-08</t>
  </si>
  <si>
    <t>PT-01</t>
  </si>
  <si>
    <t>AC-08,PT-05,PM-20,SC-42(04)</t>
  </si>
  <si>
    <t>PM-15,PM-20,PM-26</t>
  </si>
  <si>
    <t>PL-08,PT-05(01),SA-17,SC-42(04)</t>
  </si>
  <si>
    <t>PM-21</t>
  </si>
  <si>
    <t>PM-22,SI-18(05)</t>
  </si>
  <si>
    <t>AC-16,PM-21,SC-16,SI-18,SR-04</t>
  </si>
  <si>
    <t>IR-01,IR-02(03),IR-04,IR-06,IR-08</t>
  </si>
  <si>
    <t>IR-07,PT-04(03),SI-18</t>
  </si>
  <si>
    <t>CM-01,CM-02,CM-03,CM-04,CM-05,CM-06,CM-07,CM-09,SA-10</t>
  </si>
  <si>
    <t>CM-03,CM-04,SA-10</t>
  </si>
  <si>
    <t>CP-04,CP-06,CP-09</t>
  </si>
  <si>
    <t>PE-01</t>
  </si>
  <si>
    <t>CA-02,CA-07,CA-08,CP-02,CP-04,IR-03,IR-08,PL-02,PM-06</t>
  </si>
  <si>
    <t>AC-21,CA-07,CP-02,IR-08,SI-04</t>
  </si>
  <si>
    <t>CP-01,CP-02,CP-07,CP-10,IR-01,IR-07,IR-08,IR-09</t>
  </si>
  <si>
    <t>CP-04,IR-03,PM-14</t>
  </si>
  <si>
    <t>PS-01,PS-02,PS-03,PS-04,PS-05,PS-06,PS-07,PS-08,PS-09,SA-21</t>
  </si>
  <si>
    <t>RA-01,RA-03,RA-05,SI-02</t>
  </si>
  <si>
    <t>IA-01,IA-02,IA-03,IA-04,IA-05,IA-07,IA-08,IA-09,IA-10,IA-11,IA-12</t>
  </si>
  <si>
    <t>PE-01,PE-02,PE-03,PE-04,PE-05,PE-06,PE-08,PE-09</t>
  </si>
  <si>
    <t>AC-01,AC-17,AC-19,AC-20,SC-15</t>
  </si>
  <si>
    <t>AC-01,AC-02,AC-03,AC-05,AC-06,AC-14,AC-16,AC-24</t>
  </si>
  <si>
    <t>AC-04,AC-10,SC-07,SC-10,SC-20</t>
  </si>
  <si>
    <t>AC-14,AC-16,IA-01,IA-02,IA-03,IA-04,IA-05,IA-08,IA-09,IA-10,IA-11,IA-12,PE-02,PS-03</t>
  </si>
  <si>
    <t>MP-02,MP-03,MP-04,MP-05,MP-06,MP-07,MP-08,SC-28</t>
  </si>
  <si>
    <t>SC-08,SC-11</t>
  </si>
  <si>
    <t>CM-08,MP-06,PE-16,PE-20</t>
  </si>
  <si>
    <t>AU-04,CP-02,PE-11,SC-05</t>
  </si>
  <si>
    <t>AC-04,AC-05,AC-06,AU-13,PE-19,PS-06,SC-07,SI-04</t>
  </si>
  <si>
    <t>SC-16,SI-07,SI-10</t>
  </si>
  <si>
    <t>CM-02(06)</t>
  </si>
  <si>
    <t>SA-10</t>
  </si>
  <si>
    <t>MA-01,MA-02,MA-03,MA-05,MA-06</t>
  </si>
  <si>
    <t>MA-04</t>
  </si>
  <si>
    <t>MP-01,MP-02,MP-03,MP-04,MP-05,MP-07,MP-08</t>
  </si>
  <si>
    <t>AC-03,CM-07</t>
  </si>
  <si>
    <t>AC-12,AC-17,AC-18,CP-08,SC-05,SC-07,SC-10,SC-11,SC-20,SC-21,SC-22,SC-23,SC-31,SC-37,SC-38,SC-47</t>
  </si>
  <si>
    <t>CP-07,CP-08,CP-11,CP-12,CP-13,PE-11,PL-08,SC-06</t>
  </si>
  <si>
    <t>NIST SP 800-53r5 Control</t>
  </si>
  <si>
    <t>ID.IM</t>
  </si>
  <si>
    <t>ID.BE</t>
  </si>
  <si>
    <t>ID.RA</t>
  </si>
  <si>
    <t>ID.DE</t>
  </si>
  <si>
    <t>GV.PO</t>
  </si>
  <si>
    <t>GV.RM</t>
  </si>
  <si>
    <t>GV.AT</t>
  </si>
  <si>
    <t>GV.MT</t>
  </si>
  <si>
    <t>CT.PO</t>
  </si>
  <si>
    <t>CT.DM</t>
  </si>
  <si>
    <t>CT.DP</t>
  </si>
  <si>
    <t>CM.PO</t>
  </si>
  <si>
    <t>CM.AW</t>
  </si>
  <si>
    <t>PR.PO</t>
  </si>
  <si>
    <t>PR.AC</t>
  </si>
  <si>
    <t>PR.DS</t>
  </si>
  <si>
    <t>PR.MA</t>
  </si>
  <si>
    <t>PR.PT</t>
  </si>
  <si>
    <t>Inventory and Mapping (ID.IM-P)</t>
  </si>
  <si>
    <t>Business Environment (ID.BE-P)</t>
  </si>
  <si>
    <t>Risk Assessment (ID.RA-P)</t>
  </si>
  <si>
    <t>Risk Management Strategy (GV.RM-P)</t>
  </si>
  <si>
    <t>Awareness and Training (GV.AT-P)</t>
  </si>
  <si>
    <t>Monitoring and Review (GV.MT-P)</t>
  </si>
  <si>
    <t>Data Processing Management (CT.DM-P)</t>
  </si>
  <si>
    <t>Disassociated Processing (CT.DP-P)</t>
  </si>
  <si>
    <t>Data Processing Awareness (CM.AW-P)</t>
  </si>
  <si>
    <t>Data Security (PR.DS-P)</t>
  </si>
  <si>
    <t>Maintenance (PR.MA-P)</t>
  </si>
  <si>
    <t>IDENTIFY-P (ID-P)</t>
  </si>
  <si>
    <t>GOVERN-P (GV-P)</t>
  </si>
  <si>
    <t>CONTROL-P (CT-P)</t>
  </si>
  <si>
    <t>COMMUNICATE-P (CM-P)</t>
  </si>
  <si>
    <t>PROTECT-P (PR-P)</t>
  </si>
  <si>
    <t>IDENTIFY-P
(ID-P)</t>
  </si>
  <si>
    <t>GOVERN-P
(GV-P)</t>
  </si>
  <si>
    <t>CONTROL-P
(CT-P)</t>
  </si>
  <si>
    <t>COMMUNICATE-P 
(CM-P)</t>
  </si>
  <si>
    <t>PROTECT-P
(PR-P)</t>
  </si>
  <si>
    <r>
      <rPr>
        <b/>
        <sz val="14"/>
        <color rgb="FF000000"/>
        <rFont val="Calibri"/>
        <family val="2"/>
      </rPr>
      <t xml:space="preserve">PROTECT-P
(PR-P)
</t>
    </r>
    <r>
      <rPr>
        <b/>
        <sz val="11"/>
        <color rgb="FF000000"/>
        <rFont val="Calibri"/>
        <family val="2"/>
      </rPr>
      <t xml:space="preserve">
</t>
    </r>
    <r>
      <rPr>
        <sz val="11"/>
        <color rgb="FF000000"/>
        <rFont val="Calibri"/>
        <family val="2"/>
      </rPr>
      <t>Develop and implement appropriate data processing safeguards.</t>
    </r>
  </si>
  <si>
    <r>
      <rPr>
        <b/>
        <sz val="14"/>
        <color rgb="FF000000"/>
        <rFont val="Calibri"/>
        <family val="2"/>
      </rPr>
      <t xml:space="preserve">GOVERN-P
(GV-P)
</t>
    </r>
    <r>
      <rPr>
        <b/>
        <sz val="12"/>
        <color rgb="FF000000"/>
        <rFont val="Calibri"/>
        <family val="2"/>
      </rPr>
      <t xml:space="preserve">
</t>
    </r>
    <r>
      <rPr>
        <sz val="11"/>
        <color rgb="FF000000"/>
        <rFont val="Calibri"/>
        <family val="2"/>
      </rPr>
      <t>Develop and implement organizational governance structure to include privacy risk in organizational risk management priorities.</t>
    </r>
  </si>
  <si>
    <r>
      <rPr>
        <b/>
        <sz val="14"/>
        <color rgb="FF000000"/>
        <rFont val="Calibri"/>
        <family val="2"/>
        <scheme val="minor"/>
      </rPr>
      <t xml:space="preserve">CONTROL-P
(CT-P)
</t>
    </r>
    <r>
      <rPr>
        <b/>
        <sz val="11"/>
        <color rgb="FF000000"/>
        <rFont val="Calibri"/>
        <family val="2"/>
        <scheme val="minor"/>
      </rPr>
      <t xml:space="preserve">
</t>
    </r>
    <r>
      <rPr>
        <sz val="11"/>
        <color rgb="FF000000"/>
        <rFont val="Calibri"/>
        <family val="2"/>
        <scheme val="minor"/>
      </rPr>
      <t>CONTROL-P (CT-P): Develop and implement control activities to enable management of data privacy risk.</t>
    </r>
  </si>
  <si>
    <r>
      <rPr>
        <b/>
        <sz val="14"/>
        <color rgb="FF000000"/>
        <rFont val="Calibri"/>
        <family val="2"/>
        <scheme val="minor"/>
      </rPr>
      <t xml:space="preserve">COMMUNICATE-P
(CM-P)
</t>
    </r>
    <r>
      <rPr>
        <b/>
        <sz val="11"/>
        <color rgb="FF000000"/>
        <rFont val="Calibri"/>
        <family val="2"/>
        <scheme val="minor"/>
      </rPr>
      <t xml:space="preserve">
</t>
    </r>
    <r>
      <rPr>
        <sz val="11"/>
        <color rgb="FF000000"/>
        <rFont val="Calibri"/>
        <family val="2"/>
        <scheme val="minor"/>
      </rPr>
      <t>Develop and implement communication activities to enable transparency and increase awareness of data processing practices and privacy risk.</t>
    </r>
  </si>
  <si>
    <t xml:space="preserve">Fill out the assessment worksheet by assigning maturity levels to each one of the subcategories. </t>
  </si>
  <si>
    <t>FUNCTION
MATURITY</t>
  </si>
  <si>
    <t>Data Processing Ecosystem Risk (ID.DE-P)</t>
  </si>
  <si>
    <t>Governance Policies and Processes (GV.PO-P)</t>
  </si>
  <si>
    <t>Data Processing Policies and Processes (CT.PO-P)</t>
  </si>
  <si>
    <t>Communication Policies and Processes (CM.PO-P)</t>
  </si>
  <si>
    <t>Data Protection Policies and Processes (PR.PO-P)</t>
  </si>
  <si>
    <t>Protective Technologies (PR.PT-P)</t>
  </si>
  <si>
    <t>Identity Mgmt and Access Control (PR.AC-P)</t>
  </si>
  <si>
    <t>NIST Privacy Framework Assessment Tool</t>
  </si>
  <si>
    <t>NIST Privacy Framework Current State vs. Desired State Assessment Results</t>
  </si>
  <si>
    <t>NIST Privacy Framework Current State vs. Desired State Assessment</t>
  </si>
  <si>
    <r>
      <rPr>
        <b/>
        <sz val="14"/>
        <color rgb="FF000000"/>
        <rFont val="Calibri"/>
        <family val="2"/>
        <scheme val="minor"/>
      </rPr>
      <t xml:space="preserve">IDENTIFY-P
(ID-P)
</t>
    </r>
    <r>
      <rPr>
        <b/>
        <sz val="12"/>
        <color rgb="FF000000"/>
        <rFont val="Calibri"/>
        <family val="2"/>
        <scheme val="minor"/>
      </rPr>
      <t xml:space="preserve">
</t>
    </r>
    <r>
      <rPr>
        <sz val="11"/>
        <color rgb="FF000000"/>
        <rFont val="Calibri"/>
        <family val="2"/>
        <scheme val="minor"/>
      </rPr>
      <t xml:space="preserve"> Identify and baseline the data elements, processes, and privacy risks from data processing activities.</t>
    </r>
  </si>
  <si>
    <t>Current State</t>
  </si>
  <si>
    <t>Desired State</t>
  </si>
  <si>
    <t>GROWTH</t>
  </si>
  <si>
    <t>IDENTIFY-P
(ID-P)
 Identify and baseline the data elements, processes, and privacy risks from data processing activities.</t>
  </si>
  <si>
    <t>GOVERN-P
(GV-P)
Develop and implement organizational governance structure to include privacy risk in organizational risk management priorities.</t>
  </si>
  <si>
    <t>CONTROL-P
(CT-P)
CONTROL-P (CT-P): Develop and implement control activities to enable management of data privacy risk.</t>
  </si>
  <si>
    <t>COMMUNICATE-P
(CM-P)
Develop and implement communication activities to enable transparency and increase awareness of data processing practices and privacy risk.</t>
  </si>
  <si>
    <t>PROTECT-P
(PR-P)
Develop and implement appropriate data processing safeguards.</t>
  </si>
  <si>
    <t>Identify and baseline the data elements, processes, and privacy risks from data processing activities.</t>
  </si>
  <si>
    <t>Develop and implement organizational governance structure to include privacy risk in organizational risk management priorities.</t>
  </si>
  <si>
    <t>Develop and implement control activities to enable management of data privacy risk.</t>
  </si>
  <si>
    <t>Develop and implement communication activities to enable transparency and increase awareness of data processing practices and privacy risk.</t>
  </si>
  <si>
    <t>Develop and implement appropriate data processing safeguards.</t>
  </si>
  <si>
    <t>Privacy and data protection is reactive and ad-hoc.</t>
  </si>
  <si>
    <t>Identify (ID)</t>
  </si>
  <si>
    <t>Protect (PR)</t>
  </si>
  <si>
    <t>Detect (DE)</t>
  </si>
  <si>
    <t>Respond (RS)</t>
  </si>
  <si>
    <t>Recover (RC)</t>
  </si>
  <si>
    <t>Data elements are continuously mapped to privacy risks and incorporated into business decisions.</t>
  </si>
  <si>
    <t>The organization’s priorities, constraints, risk tolerances, and assumptions are established and used to support operational risk decisions.</t>
  </si>
  <si>
    <t xml:space="preserve">Data processing ecosystem continually proactively assessed and controlled to manage privacy risk. </t>
  </si>
  <si>
    <t xml:space="preserve">Communications and awareness are formally tracked and communicated with executive involvement to increase adherence and transparency. </t>
  </si>
  <si>
    <t>Protection standards are operationalized through automation and advanced protective, detective, and response technologies.</t>
  </si>
  <si>
    <t xml:space="preserve">Risks to the business environment are identified and proactively monitored on a periodic basis. </t>
  </si>
  <si>
    <t xml:space="preserve">Risk is proactively monitored and incorporated into stakeholder business decisions. </t>
  </si>
  <si>
    <t>Data processing processes and solutions implemented to control data access and minimize data linking to individuals.</t>
  </si>
  <si>
    <t>Data privacy policies, processes, and technologies are regularly communicated and updated.</t>
  </si>
  <si>
    <t xml:space="preserve">Continuous monitoring program is established to detect threats in real time. Response capabilities are formalized and centralized. </t>
  </si>
  <si>
    <t>Standardized privacy specific risk assessment. Risks to data elements and processes are identified and managed in a standard, well defined process.</t>
  </si>
  <si>
    <t>Data is formally defined and protected in accordance with its classification using automated mechanisms.</t>
  </si>
  <si>
    <t>A baseline of "normal" activity is established and applied against tools/procedures. Data managed consistent with organization’s risk strategy to protect privacy.</t>
  </si>
  <si>
    <t xml:space="preserve">Knowledge and effective tooling mechanisms are formally communicated on a periodic basis through structured programs. </t>
  </si>
  <si>
    <t>Data is formally defined and protected in accordance with its classification according to security, privacy, compliance, and legal requirements.</t>
  </si>
  <si>
    <t>Data elements identified and a classification scheme is established. Process for privacy risk identification exists, but it is immature.</t>
  </si>
  <si>
    <t>Policies, processes, and procedures to manage and monitor regulatory, legal, and privacy risks are established and implemented across the environment.</t>
  </si>
  <si>
    <t>Policies, processes, and procedures are maintained and used to manage data processing.</t>
  </si>
  <si>
    <t xml:space="preserve">Individuals and organizations have access to knowledge about data processing practices and associated privacy risks, but they are not actively or prominently communicated. </t>
  </si>
  <si>
    <t xml:space="preserve">Data protection mechanisms are implemented across the environment. Privacy safeguards and processes exist on paper but widely implemented. </t>
  </si>
  <si>
    <t>Little to no identification or mapping of data elements, processes, and privacy risks.</t>
  </si>
  <si>
    <t>Policies, processes, and procedures to manage and monitor regulatory, legal, and privacy risks are not fully established.</t>
  </si>
  <si>
    <t>The processes for managing and controlling data privacy elements are  reactive or non-existent.</t>
  </si>
  <si>
    <t>The processes for communicating privacy requirements is reactive or non-existent.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</si>
</sst>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8"/>
      <color theme="1"/>
      <name val="Calibri"/>
      <family val="2"/>
      <scheme val="minor"/>
    </font>
    <font>
      <sz val="14"/>
      <color theme="1"/>
      <name val="Calibri"/>
      <family val="2"/>
      <scheme val="minor"/>
    </font>
    <font>
      <sz val="11"/>
      <color theme="0"/>
      <name val="Calibri"/>
      <family val="2"/>
      <scheme val="minor"/>
    </font>
    <font>
      <b/>
      <sz val="11"/>
      <color rgb="FFFFFFFF"/>
      <name val="Calibri"/>
      <family val="2"/>
      <scheme val="minor"/>
    </font>
    <font>
      <b/>
      <sz val="14"/>
      <color theme="0"/>
      <name val="Calibri"/>
      <family val="2"/>
      <scheme val="minor"/>
    </font>
    <font>
      <b/>
      <sz val="10"/>
      <color theme="0"/>
      <name val="Calibri"/>
      <family val="2"/>
      <scheme val="minor"/>
    </font>
    <font>
      <sz val="11"/>
      <name val="Calibri"/>
      <family val="2"/>
      <scheme val="minor"/>
    </font>
    <font>
      <b/>
      <sz val="11"/>
      <color theme="5"/>
      <name val="Calibri"/>
      <family val="2"/>
      <scheme val="minor"/>
    </font>
    <font>
      <b/>
      <sz val="14"/>
      <color theme="5"/>
      <name val="Calibri"/>
      <family val="2"/>
      <scheme val="minor"/>
    </font>
    <font>
      <b/>
      <sz val="16"/>
      <color theme="5"/>
      <name val="Calibri"/>
      <family val="2"/>
      <scheme val="minor"/>
    </font>
    <font>
      <sz val="11"/>
      <color theme="4"/>
      <name val="Calibri"/>
      <family val="2"/>
      <scheme val="minor"/>
    </font>
    <font>
      <sz val="11"/>
      <color theme="2"/>
      <name val="Calibri"/>
      <family val="2"/>
      <scheme val="minor"/>
    </font>
    <font>
      <sz val="10"/>
      <color theme="2"/>
      <name val="Calibri"/>
      <family val="2"/>
      <scheme val="minor"/>
    </font>
    <font>
      <b/>
      <sz val="10"/>
      <color theme="1"/>
      <name val="Calibri"/>
      <family val="2"/>
      <scheme val="minor"/>
    </font>
    <font>
      <b/>
      <sz val="10"/>
      <color rgb="FFFFFFFF"/>
      <name val="Calibri"/>
      <family val="2"/>
      <scheme val="minor"/>
    </font>
    <font>
      <b/>
      <sz val="11"/>
      <color rgb="FF000000"/>
      <name val="Calibri"/>
      <family val="2"/>
      <scheme val="minor"/>
    </font>
    <font>
      <sz val="11"/>
      <color rgb="FF000000"/>
      <name val="Calibri"/>
      <family val="2"/>
      <scheme val="minor"/>
    </font>
    <font>
      <b/>
      <sz val="11"/>
      <color theme="1"/>
      <name val="Calibri"/>
      <family val="2"/>
    </font>
    <font>
      <sz val="11"/>
      <color theme="1"/>
      <name val="Calibri"/>
      <family val="2"/>
    </font>
    <font>
      <b/>
      <sz val="11"/>
      <color rgb="FF000000"/>
      <name val="Calibri"/>
      <family val="2"/>
    </font>
    <font>
      <sz val="11"/>
      <color rgb="FF000000"/>
      <name val="Calibri"/>
      <family val="2"/>
    </font>
    <font>
      <b/>
      <sz val="16"/>
      <name val="Calibri"/>
      <family val="2"/>
      <scheme val="minor"/>
    </font>
    <font>
      <sz val="10"/>
      <color theme="1" tint="0.34998626667073579"/>
      <name val="Calibri"/>
      <family val="2"/>
      <scheme val="minor"/>
    </font>
    <font>
      <b/>
      <sz val="18"/>
      <color theme="0"/>
      <name val="Calibri"/>
      <family val="2"/>
      <scheme val="minor"/>
    </font>
    <font>
      <sz val="10"/>
      <name val="Calibri"/>
      <family val="2"/>
      <scheme val="minor"/>
    </font>
    <font>
      <b/>
      <sz val="12"/>
      <color rgb="FF000000"/>
      <name val="Calibri"/>
      <family val="2"/>
      <scheme val="minor"/>
    </font>
    <font>
      <b/>
      <sz val="12"/>
      <color rgb="FF000000"/>
      <name val="Calibri"/>
      <family val="2"/>
    </font>
    <font>
      <b/>
      <sz val="14"/>
      <color rgb="FF000000"/>
      <name val="Calibri"/>
      <family val="2"/>
      <scheme val="minor"/>
    </font>
    <font>
      <b/>
      <sz val="14"/>
      <color rgb="FF000000"/>
      <name val="Calibri"/>
      <family val="2"/>
    </font>
    <font>
      <b/>
      <sz val="11"/>
      <name val="Calibri"/>
      <family val="2"/>
      <scheme val="minor"/>
    </font>
    <font>
      <b/>
      <sz val="14"/>
      <name val="Calibri"/>
      <family val="2"/>
      <scheme val="minor"/>
    </font>
    <font>
      <b/>
      <sz val="36"/>
      <color rgb="FF000000"/>
      <name val="Calibri"/>
      <family val="2"/>
      <scheme val="minor"/>
    </font>
    <font>
      <b/>
      <sz val="36"/>
      <color rgb="FF000000"/>
      <name val="Calibri"/>
      <family val="2"/>
    </font>
    <font>
      <sz val="12"/>
      <color theme="0"/>
      <name val="Calibri"/>
      <family val="2"/>
      <scheme val="minor"/>
    </font>
    <font>
      <b/>
      <sz val="12"/>
      <color theme="0"/>
      <name val="Calibri"/>
      <family val="2"/>
      <scheme val="minor"/>
    </font>
    <font>
      <sz val="8"/>
      <color rgb="FF000000"/>
      <name val="Calibri"/>
      <family val="2"/>
    </font>
  </fonts>
  <fills count="24">
    <fill>
      <patternFill patternType="none"/>
    </fill>
    <fill>
      <patternFill patternType="gray125"/>
    </fill>
    <fill>
      <patternFill patternType="solid">
        <fgColor rgb="FFF9F9F9"/>
        <bgColor indexed="64"/>
      </patternFill>
    </fill>
    <fill>
      <patternFill patternType="solid">
        <fgColor theme="9"/>
        <bgColor indexed="64"/>
      </patternFill>
    </fill>
    <fill>
      <patternFill patternType="solid">
        <fgColor theme="0"/>
        <bgColor indexed="64"/>
      </patternFill>
    </fill>
    <fill>
      <patternFill patternType="solid">
        <fgColor theme="3" tint="-0.499984740745262"/>
        <bgColor indexed="64"/>
      </patternFill>
    </fill>
    <fill>
      <patternFill patternType="solid">
        <fgColor rgb="FFFFD6D1"/>
        <bgColor indexed="64"/>
      </patternFill>
    </fill>
    <fill>
      <patternFill patternType="solid">
        <fgColor rgb="FFFFF2CC"/>
        <bgColor indexed="64"/>
      </patternFill>
    </fill>
    <fill>
      <patternFill patternType="solid">
        <fgColor rgb="FFC9C4FF"/>
        <bgColor indexed="64"/>
      </patternFill>
    </fill>
    <fill>
      <patternFill patternType="solid">
        <fgColor rgb="FFB3EFE0"/>
        <bgColor indexed="64"/>
      </patternFill>
    </fill>
    <fill>
      <patternFill patternType="solid">
        <fgColor rgb="FFB6EDFC"/>
        <bgColor indexed="64"/>
      </patternFill>
    </fill>
    <fill>
      <patternFill patternType="solid">
        <fgColor theme="3"/>
        <bgColor indexed="64"/>
      </patternFill>
    </fill>
    <fill>
      <patternFill patternType="solid">
        <fgColor theme="1" tint="0.34998626667073579"/>
        <bgColor indexed="64"/>
      </patternFill>
    </fill>
    <fill>
      <patternFill patternType="solid">
        <fgColor theme="9" tint="-0.249977111117893"/>
        <bgColor indexed="64"/>
      </patternFill>
    </fill>
    <fill>
      <gradientFill degree="90">
        <stop position="0">
          <color rgb="FFFF0000"/>
        </stop>
        <stop position="1">
          <color rgb="FFCC0000"/>
        </stop>
      </gradientFill>
    </fill>
    <fill>
      <gradientFill degree="90">
        <stop position="0">
          <color rgb="FF339933"/>
        </stop>
        <stop position="1">
          <color rgb="FF267426"/>
        </stop>
      </gradientFill>
    </fill>
    <fill>
      <gradientFill degree="90">
        <stop position="0">
          <color rgb="FF00B0F0"/>
        </stop>
        <stop position="1">
          <color rgb="FF0092CC"/>
        </stop>
      </gradientFill>
    </fill>
    <fill>
      <gradientFill degree="90">
        <stop position="0">
          <color rgb="FF7030A0"/>
        </stop>
        <stop position="1">
          <color rgb="FF512373"/>
        </stop>
      </gradientFill>
    </fill>
    <fill>
      <gradientFill degree="90">
        <stop position="0">
          <color rgb="FFFFC000"/>
        </stop>
        <stop position="1">
          <color rgb="FF9E7800"/>
        </stop>
      </gradientFill>
    </fill>
    <fill>
      <patternFill patternType="solid">
        <fgColor theme="0" tint="-0.14999847407452621"/>
        <bgColor indexed="64"/>
      </patternFill>
    </fill>
    <fill>
      <patternFill patternType="gray125">
        <fgColor theme="1" tint="0.34998626667073579"/>
        <bgColor theme="0" tint="-0.14993743705557422"/>
      </patternFill>
    </fill>
    <fill>
      <gradientFill degree="90">
        <stop position="0">
          <color theme="0" tint="-0.1490218817712943"/>
        </stop>
        <stop position="1">
          <color theme="0" tint="-0.25098422193060094"/>
        </stop>
      </gradientFill>
    </fill>
    <fill>
      <gradientFill degree="90">
        <stop position="0">
          <color theme="1" tint="0.34900967436750391"/>
        </stop>
        <stop position="1">
          <color theme="1" tint="0.25098422193060094"/>
        </stop>
      </gradientFill>
    </fill>
    <fill>
      <patternFill patternType="solid">
        <fgColor theme="3"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theme="3"/>
      </left>
      <right style="thin">
        <color theme="3"/>
      </right>
      <top style="thin">
        <color theme="3"/>
      </top>
      <bottom style="thin">
        <color theme="3"/>
      </bottom>
      <diagonal/>
    </border>
    <border>
      <left style="thin">
        <color theme="3" tint="-0.499984740745262"/>
      </left>
      <right style="medium">
        <color theme="0"/>
      </right>
      <top style="thin">
        <color theme="3" tint="-0.499984740745262"/>
      </top>
      <bottom style="medium">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theme="0"/>
      </left>
      <right/>
      <top style="thin">
        <color theme="3" tint="-0.499984740745262"/>
      </top>
      <bottom style="medium">
        <color theme="3" tint="0.79998168889431442"/>
      </bottom>
      <diagonal/>
    </border>
    <border>
      <left style="medium">
        <color theme="0"/>
      </left>
      <right/>
      <top style="medium">
        <color theme="3" tint="0.79998168889431442"/>
      </top>
      <bottom/>
      <diagonal/>
    </border>
    <border>
      <left/>
      <right/>
      <top style="medium">
        <color theme="3" tint="0.79998168889431442"/>
      </top>
      <bottom/>
      <diagonal/>
    </border>
    <border>
      <left style="medium">
        <color theme="0"/>
      </left>
      <right/>
      <top/>
      <bottom/>
      <diagonal/>
    </border>
    <border>
      <left/>
      <right style="medium">
        <color theme="0"/>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right style="thin">
        <color theme="0" tint="-0.499984740745262"/>
      </right>
      <top/>
      <bottom/>
      <diagonal/>
    </border>
    <border>
      <left/>
      <right style="thin">
        <color theme="0" tint="-0.499984740745262"/>
      </right>
      <top/>
      <bottom style="thin">
        <color theme="0" tint="-0.499984740745262"/>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right/>
      <top/>
      <bottom style="thin">
        <color theme="0" tint="-0.499984740745262"/>
      </bottom>
      <diagonal/>
    </border>
    <border>
      <left style="medium">
        <color theme="0"/>
      </left>
      <right style="medium">
        <color theme="0"/>
      </right>
      <top style="thin">
        <color theme="3" tint="-0.499984740745262"/>
      </top>
      <bottom style="medium">
        <color theme="3" tint="0.79998168889431442"/>
      </bottom>
      <diagonal/>
    </border>
    <border>
      <left style="medium">
        <color theme="0"/>
      </left>
      <right style="medium">
        <color theme="0"/>
      </right>
      <top style="medium">
        <color theme="3" tint="0.79998168889431442"/>
      </top>
      <bottom/>
      <diagonal/>
    </border>
    <border>
      <left style="medium">
        <color theme="0"/>
      </left>
      <right style="medium">
        <color theme="0"/>
      </right>
      <top/>
      <bottom/>
      <diagonal/>
    </border>
    <border>
      <left/>
      <right style="thin">
        <color theme="3"/>
      </right>
      <top style="thin">
        <color theme="0" tint="-0.499984740745262"/>
      </top>
      <bottom/>
      <diagonal/>
    </border>
    <border>
      <left/>
      <right style="thin">
        <color theme="3"/>
      </right>
      <top/>
      <bottom/>
      <diagonal/>
    </border>
    <border>
      <left/>
      <right style="thin">
        <color theme="3"/>
      </right>
      <top/>
      <bottom style="thin">
        <color theme="0" tint="-0.499984740745262"/>
      </bottom>
      <diagonal/>
    </border>
    <border>
      <left style="thin">
        <color theme="0" tint="-0.499984740745262"/>
      </left>
      <right style="thin">
        <color theme="3"/>
      </right>
      <top style="thin">
        <color theme="0" tint="-0.499984740745262"/>
      </top>
      <bottom/>
      <diagonal/>
    </border>
    <border>
      <left style="thin">
        <color theme="0" tint="-0.499984740745262"/>
      </left>
      <right style="thin">
        <color theme="3"/>
      </right>
      <top/>
      <bottom/>
      <diagonal/>
    </border>
    <border>
      <left style="thin">
        <color theme="0" tint="-0.499984740745262"/>
      </left>
      <right style="thin">
        <color theme="3"/>
      </right>
      <top/>
      <bottom style="thin">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43" fontId="1" fillId="0" borderId="0" applyFont="0" applyFill="0" applyBorder="0" applyAlignment="0" applyProtection="0"/>
    <xf numFmtId="0" fontId="1" fillId="2" borderId="0"/>
    <xf numFmtId="0" fontId="1" fillId="2" borderId="0"/>
  </cellStyleXfs>
  <cellXfs count="163">
    <xf numFmtId="0" fontId="0" fillId="0" borderId="0" xfId="0"/>
    <xf numFmtId="0" fontId="0" fillId="0" borderId="0" xfId="0" applyAlignment="1">
      <alignment wrapText="1"/>
    </xf>
    <xf numFmtId="0" fontId="3" fillId="0" borderId="0" xfId="0" applyFont="1" applyAlignment="1">
      <alignment horizontal="center"/>
    </xf>
    <xf numFmtId="0" fontId="0" fillId="0" borderId="0" xfId="0" applyAlignment="1">
      <alignment horizontal="left" indent="1"/>
    </xf>
    <xf numFmtId="0" fontId="6" fillId="0" borderId="0" xfId="0" applyFont="1"/>
    <xf numFmtId="0" fontId="14" fillId="0" borderId="0" xfId="0" applyFont="1"/>
    <xf numFmtId="0" fontId="15" fillId="0" borderId="0" xfId="0" applyFont="1"/>
    <xf numFmtId="0" fontId="5" fillId="0" borderId="1" xfId="0" applyFont="1" applyBorder="1" applyAlignment="1">
      <alignment horizontal="left" vertical="top" wrapText="1"/>
    </xf>
    <xf numFmtId="0" fontId="17" fillId="0" borderId="0" xfId="0" applyFont="1" applyAlignment="1">
      <alignment horizontal="left" vertical="top"/>
    </xf>
    <xf numFmtId="0" fontId="16" fillId="0" borderId="0" xfId="0" applyFont="1" applyAlignment="1">
      <alignment horizontal="center"/>
    </xf>
    <xf numFmtId="0" fontId="8" fillId="5" borderId="3" xfId="0" applyFont="1" applyFill="1" applyBorder="1" applyAlignment="1">
      <alignment horizontal="center" vertical="center" wrapText="1" readingOrder="1"/>
    </xf>
    <xf numFmtId="0" fontId="18" fillId="0" borderId="1" xfId="0" applyFont="1" applyBorder="1" applyAlignment="1">
      <alignment horizontal="left" vertical="center" wrapText="1"/>
    </xf>
    <xf numFmtId="0" fontId="4" fillId="4" borderId="0" xfId="0" applyFont="1" applyFill="1" applyAlignment="1">
      <alignment horizontal="left" vertical="top" wrapText="1" readingOrder="1"/>
    </xf>
    <xf numFmtId="0" fontId="14" fillId="0" borderId="0" xfId="0" applyFont="1" applyAlignment="1">
      <alignment horizontal="center"/>
    </xf>
    <xf numFmtId="0" fontId="7" fillId="0" borderId="0" xfId="0" applyFont="1"/>
    <xf numFmtId="0" fontId="7" fillId="0" borderId="0" xfId="0" applyFont="1" applyAlignment="1">
      <alignment horizontal="center"/>
    </xf>
    <xf numFmtId="0" fontId="4" fillId="0" borderId="9" xfId="0" applyFont="1" applyBorder="1" applyAlignment="1">
      <alignment horizontal="left" vertical="top" wrapText="1" readingOrder="1"/>
    </xf>
    <xf numFmtId="0" fontId="4" fillId="0" borderId="0" xfId="0" applyFont="1" applyAlignment="1">
      <alignment horizontal="left" vertical="top" wrapText="1" readingOrder="1"/>
    </xf>
    <xf numFmtId="0" fontId="0" fillId="0" borderId="0" xfId="1" applyNumberFormat="1" applyFont="1" applyFill="1"/>
    <xf numFmtId="0" fontId="12" fillId="0" borderId="0" xfId="0" applyFont="1"/>
    <xf numFmtId="0" fontId="13" fillId="0" borderId="0" xfId="3" applyFont="1" applyFill="1"/>
    <xf numFmtId="0" fontId="17" fillId="0" borderId="0" xfId="3" applyFont="1" applyFill="1" applyAlignment="1">
      <alignment horizontal="left" vertical="top"/>
    </xf>
    <xf numFmtId="0" fontId="1" fillId="0" borderId="0" xfId="3" applyFill="1"/>
    <xf numFmtId="0" fontId="26" fillId="0" borderId="0" xfId="3" applyFont="1" applyFill="1"/>
    <xf numFmtId="0" fontId="1" fillId="12" borderId="12" xfId="3" applyFill="1" applyBorder="1"/>
    <xf numFmtId="0" fontId="19" fillId="12" borderId="12" xfId="3" applyFont="1" applyFill="1" applyBorder="1" applyAlignment="1">
      <alignment horizontal="center" vertical="center" wrapText="1"/>
    </xf>
    <xf numFmtId="0" fontId="0" fillId="0" borderId="12" xfId="0" applyBorder="1" applyAlignment="1">
      <alignment horizontal="left" vertical="top" wrapText="1"/>
    </xf>
    <xf numFmtId="0" fontId="22" fillId="0" borderId="12" xfId="0" applyFont="1" applyBorder="1" applyAlignment="1">
      <alignment horizontal="left" vertical="top" wrapText="1"/>
    </xf>
    <xf numFmtId="0" fontId="3" fillId="0" borderId="12" xfId="0" applyFont="1" applyBorder="1" applyAlignment="1">
      <alignment horizontal="left" vertical="top" wrapText="1"/>
    </xf>
    <xf numFmtId="0" fontId="22" fillId="4" borderId="12" xfId="0" applyFont="1" applyFill="1" applyBorder="1" applyAlignment="1">
      <alignment horizontal="left" vertical="top" wrapText="1"/>
    </xf>
    <xf numFmtId="0" fontId="0" fillId="4" borderId="12" xfId="0" applyFill="1" applyBorder="1" applyAlignment="1">
      <alignment horizontal="left" vertical="top" wrapText="1"/>
    </xf>
    <xf numFmtId="0" fontId="24" fillId="0" borderId="12" xfId="0" applyFont="1" applyBorder="1" applyAlignment="1">
      <alignment horizontal="left" vertical="top" wrapText="1"/>
    </xf>
    <xf numFmtId="0" fontId="24" fillId="4" borderId="12" xfId="0" applyFont="1" applyFill="1" applyBorder="1" applyAlignment="1">
      <alignment horizontal="left" vertical="top" wrapText="1"/>
    </xf>
    <xf numFmtId="0" fontId="27" fillId="0" borderId="0" xfId="3" applyFont="1" applyFill="1"/>
    <xf numFmtId="0" fontId="28" fillId="3" borderId="1" xfId="0" applyFont="1" applyFill="1" applyBorder="1" applyAlignment="1">
      <alignment horizontal="center" vertical="center"/>
    </xf>
    <xf numFmtId="0" fontId="28" fillId="13" borderId="1" xfId="0" applyFont="1" applyFill="1" applyBorder="1" applyAlignment="1">
      <alignment horizontal="center" vertical="center"/>
    </xf>
    <xf numFmtId="0" fontId="7" fillId="11" borderId="4" xfId="0" applyFont="1" applyFill="1" applyBorder="1" applyAlignment="1">
      <alignment wrapText="1"/>
    </xf>
    <xf numFmtId="0" fontId="9" fillId="11" borderId="5" xfId="0" applyFont="1" applyFill="1" applyBorder="1" applyAlignment="1">
      <alignment wrapText="1"/>
    </xf>
    <xf numFmtId="0" fontId="9" fillId="11" borderId="6" xfId="0" applyFont="1" applyFill="1" applyBorder="1" applyAlignment="1">
      <alignment wrapText="1"/>
    </xf>
    <xf numFmtId="0" fontId="26" fillId="0" borderId="0" xfId="0" applyFont="1"/>
    <xf numFmtId="0" fontId="29" fillId="0" borderId="12" xfId="3" applyFont="1" applyFill="1" applyBorder="1" applyAlignment="1" applyProtection="1">
      <alignment horizontal="left" vertical="top" wrapText="1"/>
      <protection locked="0"/>
    </xf>
    <xf numFmtId="0" fontId="2" fillId="5" borderId="7" xfId="0" applyFont="1" applyFill="1" applyBorder="1" applyAlignment="1">
      <alignment horizontal="center" vertical="center" wrapText="1" readingOrder="1"/>
    </xf>
    <xf numFmtId="0" fontId="11" fillId="0" borderId="0" xfId="0" applyFont="1"/>
    <xf numFmtId="0" fontId="34" fillId="0" borderId="0" xfId="0" applyFont="1" applyAlignment="1">
      <alignment horizontal="center"/>
    </xf>
    <xf numFmtId="0" fontId="11" fillId="0" borderId="0" xfId="0" applyFont="1" applyAlignment="1">
      <alignment horizontal="center"/>
    </xf>
    <xf numFmtId="0" fontId="29" fillId="0" borderId="0" xfId="0" applyFont="1" applyAlignment="1">
      <alignment horizontal="left" vertical="top"/>
    </xf>
    <xf numFmtId="0" fontId="19" fillId="12" borderId="17" xfId="3" applyFont="1" applyFill="1" applyBorder="1" applyAlignment="1">
      <alignment horizontal="center" vertical="center" wrapText="1"/>
    </xf>
    <xf numFmtId="0" fontId="0" fillId="0" borderId="2" xfId="0" applyBorder="1" applyAlignment="1">
      <alignment horizontal="left" vertical="top" wrapText="1"/>
    </xf>
    <xf numFmtId="0" fontId="22" fillId="0" borderId="2" xfId="0" applyFont="1" applyBorder="1" applyAlignment="1">
      <alignment horizontal="left" vertical="top" wrapText="1"/>
    </xf>
    <xf numFmtId="0" fontId="3" fillId="0" borderId="2" xfId="0" applyFont="1" applyBorder="1" applyAlignment="1">
      <alignment horizontal="left" vertical="top" wrapText="1"/>
    </xf>
    <xf numFmtId="0" fontId="22" fillId="4" borderId="2" xfId="0" applyFont="1" applyFill="1" applyBorder="1" applyAlignment="1">
      <alignment horizontal="left" vertical="top" wrapText="1"/>
    </xf>
    <xf numFmtId="0" fontId="0" fillId="4" borderId="2" xfId="0" applyFill="1" applyBorder="1" applyAlignment="1">
      <alignment horizontal="left" vertical="top" wrapText="1"/>
    </xf>
    <xf numFmtId="0" fontId="24" fillId="0" borderId="2" xfId="0" applyFont="1" applyBorder="1" applyAlignment="1">
      <alignment horizontal="left" vertical="top" wrapText="1"/>
    </xf>
    <xf numFmtId="0" fontId="24" fillId="4" borderId="2" xfId="0" applyFont="1" applyFill="1" applyBorder="1" applyAlignment="1">
      <alignment horizontal="left" vertical="top" wrapText="1"/>
    </xf>
    <xf numFmtId="0" fontId="22" fillId="19" borderId="2" xfId="0" applyFont="1" applyFill="1" applyBorder="1" applyAlignment="1">
      <alignment vertical="top" wrapText="1"/>
    </xf>
    <xf numFmtId="0" fontId="22" fillId="19" borderId="2" xfId="0" applyFont="1" applyFill="1" applyBorder="1" applyAlignment="1">
      <alignment horizontal="center" vertical="center" wrapText="1"/>
    </xf>
    <xf numFmtId="0" fontId="0" fillId="0" borderId="2" xfId="0" applyBorder="1" applyAlignment="1">
      <alignment horizontal="center" vertical="center" wrapText="1"/>
    </xf>
    <xf numFmtId="0" fontId="23" fillId="0" borderId="2" xfId="0" applyFont="1" applyBorder="1" applyAlignment="1">
      <alignment horizontal="center" vertical="center" wrapText="1"/>
    </xf>
    <xf numFmtId="0" fontId="23" fillId="4" borderId="2" xfId="0" applyFont="1" applyFill="1" applyBorder="1" applyAlignment="1">
      <alignment horizontal="center" vertical="center" wrapText="1"/>
    </xf>
    <xf numFmtId="0" fontId="0" fillId="4" borderId="2" xfId="0" applyFill="1" applyBorder="1" applyAlignment="1">
      <alignment horizontal="center" vertical="center" wrapText="1"/>
    </xf>
    <xf numFmtId="0" fontId="25" fillId="0" borderId="2" xfId="0" applyFont="1" applyBorder="1" applyAlignment="1">
      <alignment horizontal="center" vertical="center" wrapText="1"/>
    </xf>
    <xf numFmtId="0" fontId="25" fillId="4" borderId="2" xfId="0" applyFont="1" applyFill="1" applyBorder="1" applyAlignment="1">
      <alignment horizontal="center" vertical="center" wrapText="1"/>
    </xf>
    <xf numFmtId="0" fontId="23" fillId="0" borderId="2" xfId="0" applyFont="1" applyBorder="1" applyAlignment="1">
      <alignment horizontal="left" vertical="top" wrapText="1"/>
    </xf>
    <xf numFmtId="0" fontId="23" fillId="4" borderId="2" xfId="0" applyFont="1" applyFill="1" applyBorder="1" applyAlignment="1">
      <alignment horizontal="left" vertical="top" wrapText="1"/>
    </xf>
    <xf numFmtId="0" fontId="25" fillId="0" borderId="2" xfId="0" applyFont="1" applyBorder="1" applyAlignment="1">
      <alignment horizontal="left" vertical="top" wrapText="1"/>
    </xf>
    <xf numFmtId="0" fontId="25" fillId="4" borderId="2" xfId="0" applyFont="1" applyFill="1" applyBorder="1" applyAlignment="1">
      <alignment horizontal="left" vertical="top" wrapText="1"/>
    </xf>
    <xf numFmtId="0" fontId="0" fillId="19" borderId="2" xfId="0" applyFill="1" applyBorder="1" applyAlignment="1">
      <alignment vertical="top" wrapText="1"/>
    </xf>
    <xf numFmtId="0" fontId="3" fillId="19" borderId="2" xfId="0" applyFont="1" applyFill="1" applyBorder="1" applyAlignment="1">
      <alignment horizontal="center" vertical="center" wrapText="1"/>
    </xf>
    <xf numFmtId="0" fontId="22" fillId="20" borderId="2" xfId="0" applyFont="1" applyFill="1" applyBorder="1" applyAlignment="1">
      <alignment horizontal="left" vertical="top" wrapText="1"/>
    </xf>
    <xf numFmtId="0" fontId="3" fillId="20" borderId="2" xfId="0" applyFont="1" applyFill="1" applyBorder="1" applyAlignment="1">
      <alignment horizontal="left" vertical="top" wrapText="1"/>
    </xf>
    <xf numFmtId="0" fontId="2" fillId="5" borderId="19" xfId="0" applyFont="1" applyFill="1" applyBorder="1" applyAlignment="1">
      <alignment horizontal="center" vertical="center" wrapText="1" readingOrder="1"/>
    </xf>
    <xf numFmtId="0" fontId="35" fillId="0" borderId="0" xfId="0" applyFont="1"/>
    <xf numFmtId="0" fontId="29" fillId="0" borderId="0" xfId="0" applyFont="1"/>
    <xf numFmtId="0" fontId="35" fillId="0" borderId="0" xfId="0" applyFont="1" applyAlignment="1">
      <alignment horizontal="left" indent="1"/>
    </xf>
    <xf numFmtId="0" fontId="35" fillId="0" borderId="0" xfId="0" applyFont="1" applyAlignment="1">
      <alignment horizontal="center"/>
    </xf>
    <xf numFmtId="0" fontId="11" fillId="0" borderId="0" xfId="0" applyFont="1" applyAlignment="1">
      <alignment horizontal="left" indent="1"/>
    </xf>
    <xf numFmtId="0" fontId="26" fillId="0" borderId="0" xfId="0" applyFont="1" applyAlignment="1">
      <alignment horizontal="left" indent="1"/>
    </xf>
    <xf numFmtId="0" fontId="26" fillId="0" borderId="0" xfId="0" applyFont="1" applyAlignment="1">
      <alignment horizontal="center"/>
    </xf>
    <xf numFmtId="0" fontId="2" fillId="5" borderId="28" xfId="0" applyFont="1" applyFill="1" applyBorder="1" applyAlignment="1">
      <alignment vertical="center" wrapText="1" readingOrder="1"/>
    </xf>
    <xf numFmtId="0" fontId="2" fillId="5" borderId="29" xfId="0" applyFont="1" applyFill="1" applyBorder="1" applyAlignment="1">
      <alignment vertical="center" wrapText="1" readingOrder="1"/>
    </xf>
    <xf numFmtId="0" fontId="10" fillId="5" borderId="30" xfId="0" applyFont="1" applyFill="1" applyBorder="1" applyAlignment="1">
      <alignment horizontal="center" vertical="center" wrapText="1" readingOrder="1"/>
    </xf>
    <xf numFmtId="0" fontId="2" fillId="5" borderId="29" xfId="0" applyFont="1" applyFill="1" applyBorder="1" applyAlignment="1">
      <alignment horizontal="center" vertical="center" wrapText="1" readingOrder="1"/>
    </xf>
    <xf numFmtId="0" fontId="10" fillId="5" borderId="29" xfId="0" applyFont="1" applyFill="1" applyBorder="1" applyAlignment="1">
      <alignment horizontal="center" vertical="center" wrapText="1" readingOrder="1"/>
    </xf>
    <xf numFmtId="0" fontId="38" fillId="11" borderId="4" xfId="0" applyFont="1" applyFill="1" applyBorder="1" applyAlignment="1">
      <alignment wrapText="1"/>
    </xf>
    <xf numFmtId="0" fontId="39" fillId="11" borderId="5" xfId="0" applyFont="1" applyFill="1" applyBorder="1" applyAlignment="1">
      <alignment wrapText="1"/>
    </xf>
    <xf numFmtId="0" fontId="39" fillId="11" borderId="6" xfId="0" applyFont="1" applyFill="1" applyBorder="1" applyAlignment="1">
      <alignment wrapText="1"/>
    </xf>
    <xf numFmtId="0" fontId="15" fillId="0" borderId="0" xfId="0" applyFont="1" applyAlignment="1">
      <alignment horizontal="left"/>
    </xf>
    <xf numFmtId="0" fontId="37" fillId="10" borderId="23" xfId="0" applyFont="1" applyFill="1" applyBorder="1" applyAlignment="1">
      <alignment horizontal="center" vertical="top" wrapText="1"/>
    </xf>
    <xf numFmtId="0" fontId="37" fillId="10" borderId="24" xfId="0" applyFont="1" applyFill="1" applyBorder="1" applyAlignment="1">
      <alignment horizontal="center" vertical="top" wrapText="1"/>
    </xf>
    <xf numFmtId="0" fontId="30" fillId="6" borderId="0" xfId="0" applyFont="1" applyFill="1" applyAlignment="1">
      <alignment horizontal="center" vertical="top" wrapText="1"/>
    </xf>
    <xf numFmtId="0" fontId="20" fillId="6" borderId="16" xfId="0" applyFont="1" applyFill="1" applyBorder="1" applyAlignment="1">
      <alignment horizontal="center" vertical="top" wrapText="1"/>
    </xf>
    <xf numFmtId="0" fontId="20" fillId="6" borderId="0" xfId="0" applyFont="1" applyFill="1" applyAlignment="1">
      <alignment horizontal="center" vertical="top" wrapText="1"/>
    </xf>
    <xf numFmtId="0" fontId="36" fillId="6" borderId="0" xfId="0" applyFont="1" applyFill="1" applyAlignment="1">
      <alignment horizontal="center" vertical="top" wrapText="1"/>
    </xf>
    <xf numFmtId="0" fontId="36" fillId="6" borderId="18" xfId="0" applyFont="1" applyFill="1" applyBorder="1" applyAlignment="1">
      <alignment horizontal="center" vertical="top" wrapText="1"/>
    </xf>
    <xf numFmtId="0" fontId="31" fillId="7" borderId="26" xfId="0" applyFont="1" applyFill="1" applyBorder="1" applyAlignment="1">
      <alignment horizontal="center" vertical="top" wrapText="1"/>
    </xf>
    <xf numFmtId="0" fontId="24" fillId="7" borderId="25" xfId="0" applyFont="1" applyFill="1" applyBorder="1" applyAlignment="1">
      <alignment horizontal="center" vertical="top" wrapText="1"/>
    </xf>
    <xf numFmtId="0" fontId="24" fillId="7" borderId="26" xfId="0" applyFont="1" applyFill="1" applyBorder="1" applyAlignment="1">
      <alignment horizontal="center" vertical="top" wrapText="1"/>
    </xf>
    <xf numFmtId="0" fontId="2" fillId="18" borderId="13" xfId="0" applyFont="1" applyFill="1" applyBorder="1" applyAlignment="1">
      <alignment horizontal="center" vertical="center" wrapText="1"/>
    </xf>
    <xf numFmtId="0" fontId="2" fillId="18" borderId="14" xfId="0" applyFont="1" applyFill="1" applyBorder="1" applyAlignment="1">
      <alignment horizontal="center" vertical="center" wrapText="1"/>
    </xf>
    <xf numFmtId="0" fontId="2" fillId="18" borderId="15" xfId="0" applyFont="1" applyFill="1" applyBorder="1" applyAlignment="1">
      <alignment horizontal="center" vertical="center" wrapText="1"/>
    </xf>
    <xf numFmtId="0" fontId="2" fillId="14" borderId="16" xfId="0" applyFont="1" applyFill="1" applyBorder="1" applyAlignment="1">
      <alignment horizontal="center" vertical="center" wrapText="1"/>
    </xf>
    <xf numFmtId="0" fontId="2" fillId="14" borderId="0" xfId="0" applyFont="1" applyFill="1" applyAlignment="1">
      <alignment horizontal="center" vertical="center" wrapText="1"/>
    </xf>
    <xf numFmtId="0" fontId="2" fillId="14" borderId="18" xfId="0" applyFont="1" applyFill="1" applyBorder="1" applyAlignment="1">
      <alignment horizontal="center" vertical="center" wrapText="1"/>
    </xf>
    <xf numFmtId="0" fontId="37" fillId="7" borderId="26" xfId="0" applyFont="1" applyFill="1" applyBorder="1" applyAlignment="1">
      <alignment horizontal="center" vertical="top" wrapText="1"/>
    </xf>
    <xf numFmtId="0" fontId="37" fillId="7" borderId="27" xfId="0" applyFont="1" applyFill="1" applyBorder="1" applyAlignment="1">
      <alignment horizontal="center" vertical="top" wrapText="1"/>
    </xf>
    <xf numFmtId="0" fontId="2" fillId="16" borderId="16" xfId="0" applyFont="1" applyFill="1" applyBorder="1" applyAlignment="1">
      <alignment horizontal="center" vertical="center" wrapText="1"/>
    </xf>
    <xf numFmtId="0" fontId="2" fillId="16" borderId="0" xfId="0" applyFont="1" applyFill="1" applyAlignment="1">
      <alignment horizontal="center" vertical="center" wrapText="1"/>
    </xf>
    <xf numFmtId="0" fontId="2" fillId="15" borderId="13" xfId="0" applyFont="1" applyFill="1" applyBorder="1" applyAlignment="1">
      <alignment horizontal="center" vertical="center" wrapText="1"/>
    </xf>
    <xf numFmtId="0" fontId="2" fillId="15" borderId="14" xfId="0" applyFont="1" applyFill="1" applyBorder="1" applyAlignment="1">
      <alignment horizontal="center" vertical="center" wrapText="1"/>
    </xf>
    <xf numFmtId="0" fontId="2" fillId="15" borderId="15"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2" fillId="17" borderId="0" xfId="0" applyFont="1" applyFill="1" applyAlignment="1">
      <alignment horizontal="center" vertical="center" wrapText="1"/>
    </xf>
    <xf numFmtId="0" fontId="2" fillId="17" borderId="18" xfId="0" applyFont="1" applyFill="1" applyBorder="1" applyAlignment="1">
      <alignment horizontal="center" vertical="center" wrapText="1"/>
    </xf>
    <xf numFmtId="0" fontId="30" fillId="8" borderId="23" xfId="0" applyFont="1" applyFill="1" applyBorder="1" applyAlignment="1">
      <alignment horizontal="center" vertical="top" wrapText="1"/>
    </xf>
    <xf numFmtId="0" fontId="20" fillId="8" borderId="22" xfId="0" applyFont="1" applyFill="1" applyBorder="1" applyAlignment="1">
      <alignment horizontal="center" vertical="top" wrapText="1"/>
    </xf>
    <xf numFmtId="0" fontId="20" fillId="8" borderId="23" xfId="0" applyFont="1" applyFill="1" applyBorder="1" applyAlignment="1">
      <alignment horizontal="center" vertical="top" wrapText="1"/>
    </xf>
    <xf numFmtId="0" fontId="36" fillId="8" borderId="23" xfId="0" applyFont="1" applyFill="1" applyBorder="1" applyAlignment="1">
      <alignment horizontal="center" vertical="top" wrapText="1"/>
    </xf>
    <xf numFmtId="0" fontId="36" fillId="8" borderId="24" xfId="0" applyFont="1" applyFill="1" applyBorder="1" applyAlignment="1">
      <alignment horizontal="center" vertical="top" wrapText="1"/>
    </xf>
    <xf numFmtId="0" fontId="30" fillId="9" borderId="26" xfId="0" applyFont="1" applyFill="1" applyBorder="1" applyAlignment="1">
      <alignment horizontal="center" vertical="top" wrapText="1"/>
    </xf>
    <xf numFmtId="0" fontId="20" fillId="9" borderId="25" xfId="0" applyFont="1" applyFill="1" applyBorder="1" applyAlignment="1">
      <alignment horizontal="center" vertical="top" wrapText="1"/>
    </xf>
    <xf numFmtId="0" fontId="20" fillId="9" borderId="26" xfId="0" applyFont="1" applyFill="1" applyBorder="1" applyAlignment="1">
      <alignment horizontal="center" vertical="top" wrapText="1"/>
    </xf>
    <xf numFmtId="0" fontId="36" fillId="9" borderId="26" xfId="0" applyFont="1" applyFill="1" applyBorder="1" applyAlignment="1">
      <alignment horizontal="center" vertical="top" wrapText="1"/>
    </xf>
    <xf numFmtId="0" fontId="36" fillId="9" borderId="27" xfId="0" applyFont="1" applyFill="1" applyBorder="1" applyAlignment="1">
      <alignment horizontal="center" vertical="top" wrapText="1"/>
    </xf>
    <xf numFmtId="0" fontId="31" fillId="10" borderId="23" xfId="0" applyFont="1" applyFill="1" applyBorder="1" applyAlignment="1">
      <alignment horizontal="center" vertical="top" wrapText="1"/>
    </xf>
    <xf numFmtId="0" fontId="24" fillId="10" borderId="22" xfId="0" applyFont="1" applyFill="1" applyBorder="1" applyAlignment="1">
      <alignment horizontal="center" vertical="top" wrapText="1"/>
    </xf>
    <xf numFmtId="0" fontId="24" fillId="10" borderId="23" xfId="0" applyFont="1" applyFill="1" applyBorder="1" applyAlignment="1">
      <alignment horizontal="center" vertical="top" wrapText="1"/>
    </xf>
    <xf numFmtId="0" fontId="2" fillId="16" borderId="21" xfId="0" applyFont="1" applyFill="1" applyBorder="1" applyAlignment="1">
      <alignment horizontal="center" vertical="center" wrapText="1"/>
    </xf>
    <xf numFmtId="0" fontId="2" fillId="14" borderId="8"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8" borderId="10" xfId="0" applyFont="1" applyFill="1" applyBorder="1" applyAlignment="1">
      <alignment horizontal="center" vertical="center" wrapText="1"/>
    </xf>
    <xf numFmtId="0" fontId="2" fillId="17" borderId="10" xfId="0" applyFont="1" applyFill="1" applyBorder="1" applyAlignment="1">
      <alignment horizontal="center" vertical="center" wrapText="1"/>
    </xf>
    <xf numFmtId="0" fontId="2" fillId="15" borderId="10" xfId="0" applyFont="1" applyFill="1" applyBorder="1" applyAlignment="1">
      <alignment horizontal="center" vertical="center" wrapText="1"/>
    </xf>
    <xf numFmtId="0" fontId="2" fillId="16" borderId="10"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2" fillId="18" borderId="11" xfId="0" applyFont="1" applyFill="1" applyBorder="1" applyAlignment="1">
      <alignment horizontal="center" vertical="center" wrapText="1"/>
    </xf>
    <xf numFmtId="0" fontId="2" fillId="17" borderId="11" xfId="0" applyFont="1" applyFill="1" applyBorder="1" applyAlignment="1">
      <alignment horizontal="center" vertical="center" wrapText="1"/>
    </xf>
    <xf numFmtId="0" fontId="2" fillId="15" borderId="11"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4" borderId="21" xfId="0" applyFont="1" applyFill="1" applyBorder="1" applyAlignment="1">
      <alignment horizontal="center" vertical="center" wrapText="1"/>
    </xf>
    <xf numFmtId="0" fontId="2" fillId="18" borderId="21" xfId="0" applyFont="1" applyFill="1" applyBorder="1" applyAlignment="1">
      <alignment horizontal="center" vertical="center" wrapText="1"/>
    </xf>
    <xf numFmtId="0" fontId="2" fillId="17" borderId="21" xfId="0" applyFont="1" applyFill="1" applyBorder="1" applyAlignment="1">
      <alignment horizontal="center" vertical="center" wrapText="1"/>
    </xf>
    <xf numFmtId="0" fontId="2" fillId="15" borderId="21" xfId="0" applyFont="1" applyFill="1" applyBorder="1" applyAlignment="1">
      <alignment horizontal="center" vertical="center" wrapText="1"/>
    </xf>
    <xf numFmtId="0" fontId="2" fillId="16" borderId="11" xfId="0" applyFont="1" applyFill="1" applyBorder="1" applyAlignment="1">
      <alignment horizontal="center" vertical="center" wrapText="1"/>
    </xf>
    <xf numFmtId="0" fontId="5" fillId="0" borderId="1" xfId="0" applyFont="1" applyBorder="1" applyAlignment="1">
      <alignment horizontal="left" vertical="top" wrapText="1"/>
    </xf>
    <xf numFmtId="0" fontId="20" fillId="9" borderId="12" xfId="0" applyFont="1" applyFill="1" applyBorder="1" applyAlignment="1">
      <alignment horizontal="center" vertical="top" wrapText="1"/>
    </xf>
    <xf numFmtId="0" fontId="22" fillId="0" borderId="12" xfId="0" applyFont="1" applyBorder="1" applyAlignment="1">
      <alignment vertical="top" wrapText="1"/>
    </xf>
    <xf numFmtId="0" fontId="24" fillId="10" borderId="12" xfId="0" applyFont="1" applyFill="1" applyBorder="1" applyAlignment="1">
      <alignment horizontal="center" vertical="top" wrapText="1"/>
    </xf>
    <xf numFmtId="0" fontId="0" fillId="0" borderId="12" xfId="0" applyBorder="1" applyAlignment="1">
      <alignment vertical="top" wrapText="1"/>
    </xf>
    <xf numFmtId="0" fontId="20" fillId="8" borderId="12" xfId="0" applyFont="1" applyFill="1" applyBorder="1" applyAlignment="1">
      <alignment horizontal="center" vertical="top" wrapText="1"/>
    </xf>
    <xf numFmtId="0" fontId="24" fillId="7" borderId="12" xfId="0" applyFont="1" applyFill="1" applyBorder="1" applyAlignment="1">
      <alignment horizontal="center" vertical="top" wrapText="1"/>
    </xf>
    <xf numFmtId="0" fontId="2" fillId="14" borderId="13"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15" xfId="0" applyFont="1" applyFill="1" applyBorder="1" applyAlignment="1">
      <alignment horizontal="center" vertical="center" wrapText="1"/>
    </xf>
    <xf numFmtId="0" fontId="2" fillId="17" borderId="13" xfId="0" applyFont="1" applyFill="1" applyBorder="1" applyAlignment="1">
      <alignment horizontal="center" vertical="center" wrapText="1"/>
    </xf>
    <xf numFmtId="0" fontId="2" fillId="17" borderId="14" xfId="0" applyFont="1" applyFill="1" applyBorder="1" applyAlignment="1">
      <alignment horizontal="center" vertical="center" wrapText="1"/>
    </xf>
    <xf numFmtId="0" fontId="2" fillId="17" borderId="15" xfId="0" applyFont="1" applyFill="1" applyBorder="1" applyAlignment="1">
      <alignment horizontal="center" vertical="center" wrapText="1"/>
    </xf>
    <xf numFmtId="0" fontId="2" fillId="16" borderId="13" xfId="0" applyFont="1" applyFill="1" applyBorder="1" applyAlignment="1">
      <alignment horizontal="center" vertical="center" wrapText="1"/>
    </xf>
    <xf numFmtId="0" fontId="2" fillId="16" borderId="14" xfId="0" applyFont="1" applyFill="1" applyBorder="1" applyAlignment="1">
      <alignment horizontal="center" vertical="center" wrapText="1"/>
    </xf>
    <xf numFmtId="0" fontId="20" fillId="6" borderId="12" xfId="0" applyFont="1" applyFill="1" applyBorder="1" applyAlignment="1">
      <alignment horizontal="center" vertical="top" wrapText="1"/>
    </xf>
    <xf numFmtId="0" fontId="0" fillId="21" borderId="0" xfId="0" applyFill="1" applyAlignment="1">
      <alignment horizontal="center"/>
    </xf>
    <xf numFmtId="0" fontId="7" fillId="22" borderId="0" xfId="0" applyFont="1" applyFill="1" applyAlignment="1">
      <alignment horizontal="center"/>
    </xf>
    <xf numFmtId="0" fontId="4" fillId="23" borderId="1" xfId="0" applyFont="1" applyFill="1" applyBorder="1" applyAlignment="1">
      <alignment horizontal="left" vertical="top" wrapText="1"/>
    </xf>
    <xf numFmtId="0" fontId="40" fillId="0" borderId="31" xfId="0" applyFont="1" applyBorder="1" applyAlignment="1">
      <alignment horizontal="left" vertical="top" wrapText="1" readingOrder="1"/>
    </xf>
  </cellXfs>
  <cellStyles count="4">
    <cellStyle name="Comma" xfId="1" builtinId="3"/>
    <cellStyle name="Normal" xfId="0" builtinId="0" customBuiltin="1"/>
    <cellStyle name="Normal 2" xfId="2" xr:uid="{A6F10078-913B-4CC5-8BA6-AB2624A5697D}"/>
    <cellStyle name="Normal 3" xfId="3" xr:uid="{ED930124-C8DD-4B7E-9467-8A3D3C676569}"/>
  </cellStyles>
  <dxfs count="24">
    <dxf>
      <font>
        <color theme="0"/>
      </font>
      <fill>
        <gradientFill degree="90">
          <stop position="0">
            <color rgb="FFC00000"/>
          </stop>
          <stop position="1">
            <color rgb="FF770000"/>
          </stop>
        </gradientFill>
      </fill>
    </dxf>
    <dxf>
      <font>
        <color theme="0"/>
      </font>
      <fill>
        <gradientFill degree="90">
          <stop position="0">
            <color rgb="FFFF0000"/>
          </stop>
          <stop position="1">
            <color rgb="FFA00000"/>
          </stop>
        </gradientFill>
      </fill>
    </dxf>
    <dxf>
      <font>
        <color theme="0"/>
      </font>
      <fill>
        <gradientFill degree="90">
          <stop position="0">
            <color rgb="FFFB7A23"/>
          </stop>
          <stop position="1">
            <color rgb="FF934510"/>
          </stop>
        </gradientFill>
      </fill>
    </dxf>
    <dxf>
      <font>
        <color theme="0"/>
      </font>
      <fill>
        <gradientFill degree="90">
          <stop position="0">
            <color rgb="FFFFCA00"/>
          </stop>
          <stop position="1">
            <color rgb="FFA07400"/>
          </stop>
        </gradientFill>
      </fill>
    </dxf>
    <dxf>
      <font>
        <color theme="0"/>
      </font>
      <fill>
        <gradientFill degree="90">
          <stop position="0">
            <color rgb="FF529BDE"/>
          </stop>
          <stop position="1">
            <color rgb="FF2C5981"/>
          </stop>
        </gradientFill>
      </fill>
    </dxf>
    <dxf>
      <font>
        <color theme="0"/>
      </font>
      <fill>
        <gradientFill degree="90">
          <stop position="0">
            <color rgb="FF6FB53F"/>
          </stop>
          <stop position="1">
            <color rgb="FF3D6821"/>
          </stop>
        </gradientFill>
      </fill>
    </dxf>
    <dxf>
      <font>
        <color theme="0"/>
      </font>
      <fill>
        <gradientFill degree="90">
          <stop position="0">
            <color rgb="FFC00000"/>
          </stop>
          <stop position="1">
            <color rgb="FF770000"/>
          </stop>
        </gradientFill>
      </fill>
    </dxf>
    <dxf>
      <font>
        <color theme="0"/>
      </font>
      <fill>
        <gradientFill degree="90">
          <stop position="0">
            <color rgb="FFFF0000"/>
          </stop>
          <stop position="1">
            <color rgb="FFA00000"/>
          </stop>
        </gradientFill>
      </fill>
    </dxf>
    <dxf>
      <font>
        <color theme="0"/>
      </font>
      <fill>
        <gradientFill degree="90">
          <stop position="0">
            <color rgb="FFFB7A23"/>
          </stop>
          <stop position="1">
            <color rgb="FF934510"/>
          </stop>
        </gradientFill>
      </fill>
    </dxf>
    <dxf>
      <font>
        <color theme="0"/>
      </font>
      <fill>
        <gradientFill degree="90">
          <stop position="0">
            <color rgb="FFFFCA00"/>
          </stop>
          <stop position="1">
            <color rgb="FFA07400"/>
          </stop>
        </gradientFill>
      </fill>
    </dxf>
    <dxf>
      <font>
        <color theme="0"/>
      </font>
      <fill>
        <gradientFill degree="90">
          <stop position="0">
            <color rgb="FF529BDE"/>
          </stop>
          <stop position="1">
            <color rgb="FF2C5981"/>
          </stop>
        </gradientFill>
      </fill>
    </dxf>
    <dxf>
      <font>
        <color theme="0"/>
      </font>
      <fill>
        <gradientFill degree="90">
          <stop position="0">
            <color rgb="FF6FB53F"/>
          </stop>
          <stop position="1">
            <color rgb="FF3D6821"/>
          </stop>
        </gradientFill>
      </fill>
    </dxf>
    <dxf>
      <font>
        <color theme="0"/>
      </font>
      <fill>
        <gradientFill degree="90">
          <stop position="0">
            <color rgb="FFC00000"/>
          </stop>
          <stop position="1">
            <color rgb="FF770000"/>
          </stop>
        </gradientFill>
      </fill>
    </dxf>
    <dxf>
      <font>
        <color theme="0"/>
      </font>
      <fill>
        <gradientFill degree="90">
          <stop position="0">
            <color rgb="FFFF0000"/>
          </stop>
          <stop position="1">
            <color rgb="FFA00000"/>
          </stop>
        </gradientFill>
      </fill>
    </dxf>
    <dxf>
      <font>
        <color theme="0"/>
      </font>
      <fill>
        <gradientFill degree="90">
          <stop position="0">
            <color rgb="FFFB7A23"/>
          </stop>
          <stop position="1">
            <color rgb="FF934510"/>
          </stop>
        </gradientFill>
      </fill>
    </dxf>
    <dxf>
      <font>
        <color theme="0"/>
      </font>
      <fill>
        <gradientFill degree="90">
          <stop position="0">
            <color rgb="FFFFCA00"/>
          </stop>
          <stop position="1">
            <color rgb="FFA07400"/>
          </stop>
        </gradientFill>
      </fill>
    </dxf>
    <dxf>
      <font>
        <color theme="0"/>
      </font>
      <fill>
        <gradientFill degree="90">
          <stop position="0">
            <color rgb="FF529BDE"/>
          </stop>
          <stop position="1">
            <color rgb="FF2C5981"/>
          </stop>
        </gradientFill>
      </fill>
    </dxf>
    <dxf>
      <font>
        <color theme="0"/>
      </font>
      <fill>
        <gradientFill degree="90">
          <stop position="0">
            <color rgb="FF6FB53F"/>
          </stop>
          <stop position="1">
            <color rgb="FF3D6821"/>
          </stop>
        </gradientFill>
      </fill>
    </dxf>
    <dxf>
      <font>
        <color theme="0"/>
      </font>
      <fill>
        <gradientFill degree="90">
          <stop position="0">
            <color rgb="FFC00000"/>
          </stop>
          <stop position="1">
            <color rgb="FF770000"/>
          </stop>
        </gradientFill>
      </fill>
    </dxf>
    <dxf>
      <font>
        <color theme="0"/>
      </font>
      <fill>
        <gradientFill degree="90">
          <stop position="0">
            <color rgb="FFFF0000"/>
          </stop>
          <stop position="1">
            <color rgb="FFA00000"/>
          </stop>
        </gradientFill>
      </fill>
    </dxf>
    <dxf>
      <font>
        <color theme="0"/>
      </font>
      <fill>
        <gradientFill degree="90">
          <stop position="0">
            <color rgb="FFFB7A23"/>
          </stop>
          <stop position="1">
            <color rgb="FF934510"/>
          </stop>
        </gradientFill>
      </fill>
    </dxf>
    <dxf>
      <font>
        <color theme="0"/>
      </font>
      <fill>
        <gradientFill degree="90">
          <stop position="0">
            <color rgb="FFFFCA00"/>
          </stop>
          <stop position="1">
            <color rgb="FFA07400"/>
          </stop>
        </gradientFill>
      </fill>
    </dxf>
    <dxf>
      <font>
        <color theme="0"/>
      </font>
      <fill>
        <gradientFill degree="90">
          <stop position="0">
            <color rgb="FF529BDE"/>
          </stop>
          <stop position="1">
            <color rgb="FF2C5981"/>
          </stop>
        </gradientFill>
      </fill>
    </dxf>
    <dxf>
      <font>
        <color theme="0"/>
      </font>
      <fill>
        <gradientFill degree="90">
          <stop position="0">
            <color rgb="FF6FB53F"/>
          </stop>
          <stop position="1">
            <color rgb="FF3D6821"/>
          </stop>
        </gradientFill>
      </fill>
    </dxf>
  </dxfs>
  <tableStyles count="0" defaultTableStyle="TableStyleMedium2" defaultPivotStyle="PivotStyleLight16"/>
  <colors>
    <mruColors>
      <color rgb="FF0092CC"/>
      <color rgb="FF267426"/>
      <color rgb="FFD09E00"/>
      <color rgb="FF339933"/>
      <color rgb="FF9E7800"/>
      <color rgb="FF512373"/>
      <color rgb="FF005696"/>
      <color rgb="FFCC0000"/>
      <color rgb="FFD24A51"/>
      <color rgb="FF004F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RESULTS!$F$8</c:f>
              <c:strCache>
                <c:ptCount val="1"/>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22-718D-43D0-808D-8C6F764C163A}"/>
              </c:ext>
            </c:extLst>
          </c:dPt>
          <c:dPt>
            <c:idx val="1"/>
            <c:invertIfNegative val="0"/>
            <c:bubble3D val="0"/>
            <c:spPr>
              <a:solidFill>
                <a:srgbClr val="FF0000"/>
              </a:solidFill>
              <a:ln>
                <a:noFill/>
              </a:ln>
              <a:effectLst/>
            </c:spPr>
            <c:extLst>
              <c:ext xmlns:c16="http://schemas.microsoft.com/office/drawing/2014/chart" uri="{C3380CC4-5D6E-409C-BE32-E72D297353CC}">
                <c16:uniqueId val="{00000023-718D-43D0-808D-8C6F764C163A}"/>
              </c:ext>
            </c:extLst>
          </c:dPt>
          <c:dPt>
            <c:idx val="2"/>
            <c:invertIfNegative val="0"/>
            <c:bubble3D val="0"/>
            <c:spPr>
              <a:solidFill>
                <a:srgbClr val="FF0000"/>
              </a:solidFill>
              <a:ln>
                <a:noFill/>
              </a:ln>
              <a:effectLst/>
            </c:spPr>
            <c:extLst>
              <c:ext xmlns:c16="http://schemas.microsoft.com/office/drawing/2014/chart" uri="{C3380CC4-5D6E-409C-BE32-E72D297353CC}">
                <c16:uniqueId val="{00000024-718D-43D0-808D-8C6F764C163A}"/>
              </c:ext>
            </c:extLst>
          </c:dPt>
          <c:dPt>
            <c:idx val="3"/>
            <c:invertIfNegative val="0"/>
            <c:bubble3D val="0"/>
            <c:spPr>
              <a:solidFill>
                <a:srgbClr val="FF0000"/>
              </a:solidFill>
              <a:ln>
                <a:noFill/>
              </a:ln>
              <a:effectLst/>
            </c:spPr>
            <c:extLst>
              <c:ext xmlns:c16="http://schemas.microsoft.com/office/drawing/2014/chart" uri="{C3380CC4-5D6E-409C-BE32-E72D297353CC}">
                <c16:uniqueId val="{00000025-718D-43D0-808D-8C6F764C163A}"/>
              </c:ext>
            </c:extLst>
          </c:dPt>
          <c:dPt>
            <c:idx val="4"/>
            <c:invertIfNegative val="0"/>
            <c:bubble3D val="0"/>
            <c:spPr>
              <a:solidFill>
                <a:schemeClr val="accent4"/>
              </a:solidFill>
              <a:ln>
                <a:noFill/>
              </a:ln>
              <a:effectLst/>
            </c:spPr>
            <c:extLst>
              <c:ext xmlns:c16="http://schemas.microsoft.com/office/drawing/2014/chart" uri="{C3380CC4-5D6E-409C-BE32-E72D297353CC}">
                <c16:uniqueId val="{00000026-718D-43D0-808D-8C6F764C163A}"/>
              </c:ext>
            </c:extLst>
          </c:dPt>
          <c:dPt>
            <c:idx val="5"/>
            <c:invertIfNegative val="0"/>
            <c:bubble3D val="0"/>
            <c:spPr>
              <a:solidFill>
                <a:schemeClr val="accent4"/>
              </a:solidFill>
              <a:ln>
                <a:noFill/>
              </a:ln>
              <a:effectLst/>
            </c:spPr>
            <c:extLst>
              <c:ext xmlns:c16="http://schemas.microsoft.com/office/drawing/2014/chart" uri="{C3380CC4-5D6E-409C-BE32-E72D297353CC}">
                <c16:uniqueId val="{00000027-718D-43D0-808D-8C6F764C163A}"/>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1-58B2-4392-AEC0-D3A8A62A10E6}"/>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3-58B2-4392-AEC0-D3A8A62A10E6}"/>
              </c:ext>
            </c:extLst>
          </c:dPt>
          <c:dPt>
            <c:idx val="8"/>
            <c:invertIfNegative val="0"/>
            <c:bubble3D val="0"/>
            <c:spPr>
              <a:solidFill>
                <a:srgbClr val="7030A0"/>
              </a:solidFill>
              <a:ln>
                <a:noFill/>
              </a:ln>
              <a:effectLst/>
            </c:spPr>
            <c:extLst>
              <c:ext xmlns:c16="http://schemas.microsoft.com/office/drawing/2014/chart" uri="{C3380CC4-5D6E-409C-BE32-E72D297353CC}">
                <c16:uniqueId val="{00000005-58B2-4392-AEC0-D3A8A62A10E6}"/>
              </c:ext>
            </c:extLst>
          </c:dPt>
          <c:dPt>
            <c:idx val="9"/>
            <c:invertIfNegative val="0"/>
            <c:bubble3D val="0"/>
            <c:spPr>
              <a:solidFill>
                <a:srgbClr val="7030A0"/>
              </a:solidFill>
              <a:ln>
                <a:noFill/>
              </a:ln>
              <a:effectLst/>
            </c:spPr>
            <c:extLst>
              <c:ext xmlns:c16="http://schemas.microsoft.com/office/drawing/2014/chart" uri="{C3380CC4-5D6E-409C-BE32-E72D297353CC}">
                <c16:uniqueId val="{00000007-58B2-4392-AEC0-D3A8A62A10E6}"/>
              </c:ext>
            </c:extLst>
          </c:dPt>
          <c:dPt>
            <c:idx val="10"/>
            <c:invertIfNegative val="0"/>
            <c:bubble3D val="0"/>
            <c:spPr>
              <a:solidFill>
                <a:srgbClr val="7030A0"/>
              </a:solidFill>
              <a:ln>
                <a:noFill/>
              </a:ln>
              <a:effectLst/>
            </c:spPr>
            <c:extLst>
              <c:ext xmlns:c16="http://schemas.microsoft.com/office/drawing/2014/chart" uri="{C3380CC4-5D6E-409C-BE32-E72D297353CC}">
                <c16:uniqueId val="{00000009-58B2-4392-AEC0-D3A8A62A10E6}"/>
              </c:ext>
            </c:extLst>
          </c:dPt>
          <c:dPt>
            <c:idx val="11"/>
            <c:invertIfNegative val="0"/>
            <c:bubble3D val="0"/>
            <c:spPr>
              <a:solidFill>
                <a:srgbClr val="339933"/>
              </a:solidFill>
              <a:ln>
                <a:noFill/>
              </a:ln>
              <a:effectLst/>
            </c:spPr>
            <c:extLst>
              <c:ext xmlns:c16="http://schemas.microsoft.com/office/drawing/2014/chart" uri="{C3380CC4-5D6E-409C-BE32-E72D297353CC}">
                <c16:uniqueId val="{0000000B-58B2-4392-AEC0-D3A8A62A10E6}"/>
              </c:ext>
            </c:extLst>
          </c:dPt>
          <c:dPt>
            <c:idx val="12"/>
            <c:invertIfNegative val="0"/>
            <c:bubble3D val="0"/>
            <c:spPr>
              <a:solidFill>
                <a:srgbClr val="339933"/>
              </a:solidFill>
              <a:ln>
                <a:noFill/>
              </a:ln>
              <a:effectLst/>
            </c:spPr>
            <c:extLst>
              <c:ext xmlns:c16="http://schemas.microsoft.com/office/drawing/2014/chart" uri="{C3380CC4-5D6E-409C-BE32-E72D297353CC}">
                <c16:uniqueId val="{0000000D-58B2-4392-AEC0-D3A8A62A10E6}"/>
              </c:ext>
            </c:extLst>
          </c:dPt>
          <c:dPt>
            <c:idx val="13"/>
            <c:invertIfNegative val="0"/>
            <c:bubble3D val="0"/>
            <c:spPr>
              <a:solidFill>
                <a:srgbClr val="00B0F0"/>
              </a:solidFill>
              <a:ln>
                <a:noFill/>
              </a:ln>
              <a:effectLst/>
            </c:spPr>
            <c:extLst>
              <c:ext xmlns:c16="http://schemas.microsoft.com/office/drawing/2014/chart" uri="{C3380CC4-5D6E-409C-BE32-E72D297353CC}">
                <c16:uniqueId val="{0000000F-58B2-4392-AEC0-D3A8A62A10E6}"/>
              </c:ext>
            </c:extLst>
          </c:dPt>
          <c:dPt>
            <c:idx val="14"/>
            <c:invertIfNegative val="0"/>
            <c:bubble3D val="0"/>
            <c:spPr>
              <a:solidFill>
                <a:srgbClr val="00B0F0"/>
              </a:solidFill>
              <a:ln>
                <a:noFill/>
              </a:ln>
              <a:effectLst/>
            </c:spPr>
            <c:extLst>
              <c:ext xmlns:c16="http://schemas.microsoft.com/office/drawing/2014/chart" uri="{C3380CC4-5D6E-409C-BE32-E72D297353CC}">
                <c16:uniqueId val="{00000011-58B2-4392-AEC0-D3A8A62A10E6}"/>
              </c:ext>
            </c:extLst>
          </c:dPt>
          <c:dPt>
            <c:idx val="15"/>
            <c:invertIfNegative val="0"/>
            <c:bubble3D val="0"/>
            <c:spPr>
              <a:solidFill>
                <a:srgbClr val="00B0F0"/>
              </a:solidFill>
              <a:ln>
                <a:noFill/>
              </a:ln>
              <a:effectLst/>
            </c:spPr>
            <c:extLst>
              <c:ext xmlns:c16="http://schemas.microsoft.com/office/drawing/2014/chart" uri="{C3380CC4-5D6E-409C-BE32-E72D297353CC}">
                <c16:uniqueId val="{00000013-58B2-4392-AEC0-D3A8A62A10E6}"/>
              </c:ext>
            </c:extLst>
          </c:dPt>
          <c:dPt>
            <c:idx val="16"/>
            <c:invertIfNegative val="0"/>
            <c:bubble3D val="0"/>
            <c:spPr>
              <a:solidFill>
                <a:srgbClr val="00B0F0"/>
              </a:solidFill>
              <a:ln>
                <a:noFill/>
              </a:ln>
              <a:effectLst/>
            </c:spPr>
            <c:extLst>
              <c:ext xmlns:c16="http://schemas.microsoft.com/office/drawing/2014/chart" uri="{C3380CC4-5D6E-409C-BE32-E72D297353CC}">
                <c16:uniqueId val="{00000015-58B2-4392-AEC0-D3A8A62A10E6}"/>
              </c:ext>
            </c:extLst>
          </c:dPt>
          <c:dPt>
            <c:idx val="17"/>
            <c:invertIfNegative val="0"/>
            <c:bubble3D val="0"/>
            <c:spPr>
              <a:solidFill>
                <a:srgbClr val="00B0F0"/>
              </a:solidFill>
              <a:ln>
                <a:noFill/>
              </a:ln>
              <a:effectLst/>
            </c:spPr>
            <c:extLst>
              <c:ext xmlns:c16="http://schemas.microsoft.com/office/drawing/2014/chart" uri="{C3380CC4-5D6E-409C-BE32-E72D297353CC}">
                <c16:uniqueId val="{00000017-58B2-4392-AEC0-D3A8A62A10E6}"/>
              </c:ext>
            </c:extLst>
          </c:dPt>
          <c:cat>
            <c:numRef>
              <c:f>RESULTS!$E$9:$E$26</c:f>
              <c:numCache>
                <c:formatCode>General</c:formatCode>
                <c:ptCount val="18"/>
              </c:numCache>
            </c:numRef>
          </c:cat>
          <c:val>
            <c:numRef>
              <c:f>RESULTS!$F$9:$F$26</c:f>
              <c:numCache>
                <c:formatCode>General</c:formatCode>
                <c:ptCount val="18"/>
                <c:pt idx="0">
                  <c:v>2</c:v>
                </c:pt>
                <c:pt idx="1">
                  <c:v>2</c:v>
                </c:pt>
                <c:pt idx="2">
                  <c:v>2</c:v>
                </c:pt>
                <c:pt idx="3">
                  <c:v>2</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numCache>
            </c:numRef>
          </c:val>
          <c:extLst>
            <c:ext xmlns:c16="http://schemas.microsoft.com/office/drawing/2014/chart" uri="{C3380CC4-5D6E-409C-BE32-E72D297353CC}">
              <c16:uniqueId val="{00000022-58B2-4392-AEC0-D3A8A62A10E6}"/>
            </c:ext>
          </c:extLst>
        </c:ser>
        <c:dLbls>
          <c:showLegendKey val="0"/>
          <c:showVal val="0"/>
          <c:showCatName val="0"/>
          <c:showSerName val="0"/>
          <c:showPercent val="0"/>
          <c:showBubbleSize val="0"/>
        </c:dLbls>
        <c:gapWidth val="0"/>
        <c:axId val="1472397087"/>
        <c:axId val="1472408735"/>
      </c:barChart>
      <c:catAx>
        <c:axId val="1472397087"/>
        <c:scaling>
          <c:orientation val="maxMin"/>
        </c:scaling>
        <c:delete val="1"/>
        <c:axPos val="l"/>
        <c:numFmt formatCode="General" sourceLinked="1"/>
        <c:majorTickMark val="none"/>
        <c:minorTickMark val="none"/>
        <c:tickLblPos val="nextTo"/>
        <c:crossAx val="1472408735"/>
        <c:crosses val="autoZero"/>
        <c:auto val="1"/>
        <c:lblAlgn val="ctr"/>
        <c:lblOffset val="100"/>
        <c:noMultiLvlLbl val="0"/>
      </c:catAx>
      <c:valAx>
        <c:axId val="1472408735"/>
        <c:scaling>
          <c:orientation val="minMax"/>
          <c:max val="5"/>
        </c:scaling>
        <c:delete val="1"/>
        <c:axPos val="t"/>
        <c:numFmt formatCode="General" sourceLinked="1"/>
        <c:majorTickMark val="none"/>
        <c:minorTickMark val="none"/>
        <c:tickLblPos val="nextTo"/>
        <c:crossAx val="147239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970769876791037E-2"/>
          <c:y val="3.0483207941955782E-2"/>
          <c:w val="0.91057620418070651"/>
          <c:h val="0.93903358411608839"/>
        </c:manualLayout>
      </c:layout>
      <c:barChart>
        <c:barDir val="bar"/>
        <c:grouping val="clustered"/>
        <c:varyColors val="0"/>
        <c:ser>
          <c:idx val="0"/>
          <c:order val="0"/>
          <c:spPr>
            <a:solidFill>
              <a:schemeClr val="accent3">
                <a:lumMod val="20000"/>
                <a:lumOff val="80000"/>
              </a:schemeClr>
            </a:solidFill>
            <a:ln>
              <a:noFill/>
            </a:ln>
            <a:effectLst>
              <a:innerShdw blurRad="63500" dist="50800">
                <a:prstClr val="black">
                  <a:alpha val="50000"/>
                </a:prstClr>
              </a:innerShdw>
            </a:effectLst>
            <a:scene3d>
              <a:camera prst="orthographicFront"/>
              <a:lightRig rig="threePt" dir="t"/>
            </a:scene3d>
          </c:spPr>
          <c:invertIfNegative val="0"/>
          <c:dLbls>
            <c:dLbl>
              <c:idx val="0"/>
              <c:tx>
                <c:rich>
                  <a:bodyPr/>
                  <a:lstStyle/>
                  <a:p>
                    <a:fld id="{CFE6E04C-5606-4F82-A4D7-AAA3FD4A43B6}"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602D-46C4-8556-3748398CB09D}"/>
                </c:ext>
              </c:extLst>
            </c:dLbl>
            <c:dLbl>
              <c:idx val="1"/>
              <c:tx>
                <c:rich>
                  <a:bodyPr/>
                  <a:lstStyle/>
                  <a:p>
                    <a:fld id="{CACAE11D-9EBD-4FEB-9FF6-34BDDE5C5105}"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02D-46C4-8556-3748398CB09D}"/>
                </c:ext>
              </c:extLst>
            </c:dLbl>
            <c:dLbl>
              <c:idx val="2"/>
              <c:tx>
                <c:rich>
                  <a:bodyPr/>
                  <a:lstStyle/>
                  <a:p>
                    <a:fld id="{9E892DB6-499C-448E-B413-0B459560B31B}"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02D-46C4-8556-3748398CB09D}"/>
                </c:ext>
              </c:extLst>
            </c:dLbl>
            <c:dLbl>
              <c:idx val="3"/>
              <c:tx>
                <c:rich>
                  <a:bodyPr/>
                  <a:lstStyle/>
                  <a:p>
                    <a:fld id="{08DA2387-4AD4-4B20-85C3-B20CFCB8B126}"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02D-46C4-8556-3748398CB09D}"/>
                </c:ext>
              </c:extLst>
            </c:dLbl>
            <c:dLbl>
              <c:idx val="4"/>
              <c:tx>
                <c:rich>
                  <a:bodyPr/>
                  <a:lstStyle/>
                  <a:p>
                    <a:fld id="{13E566B7-F2DC-420C-BC41-82444B41E282}"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02D-46C4-8556-3748398CB09D}"/>
                </c:ext>
              </c:extLst>
            </c:dLbl>
            <c:dLbl>
              <c:idx val="5"/>
              <c:tx>
                <c:rich>
                  <a:bodyPr/>
                  <a:lstStyle/>
                  <a:p>
                    <a:fld id="{21413F71-2D04-487F-BD42-0F57A1496123}"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02D-46C4-8556-3748398CB09D}"/>
                </c:ext>
              </c:extLst>
            </c:dLbl>
            <c:dLbl>
              <c:idx val="6"/>
              <c:tx>
                <c:rich>
                  <a:bodyPr/>
                  <a:lstStyle/>
                  <a:p>
                    <a:fld id="{154418E6-F9E9-4692-BD76-62BDCD986280}"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02D-46C4-8556-3748398CB09D}"/>
                </c:ext>
              </c:extLst>
            </c:dLbl>
            <c:dLbl>
              <c:idx val="7"/>
              <c:tx>
                <c:rich>
                  <a:bodyPr/>
                  <a:lstStyle/>
                  <a:p>
                    <a:fld id="{4D836137-EEEF-4815-9EF8-91B39333F6BA}"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02D-46C4-8556-3748398CB09D}"/>
                </c:ext>
              </c:extLst>
            </c:dLbl>
            <c:dLbl>
              <c:idx val="8"/>
              <c:tx>
                <c:rich>
                  <a:bodyPr/>
                  <a:lstStyle/>
                  <a:p>
                    <a:fld id="{6595410B-F6AA-41A2-ACF6-ED87DED5249A}"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02D-46C4-8556-3748398CB09D}"/>
                </c:ext>
              </c:extLst>
            </c:dLbl>
            <c:dLbl>
              <c:idx val="9"/>
              <c:tx>
                <c:rich>
                  <a:bodyPr/>
                  <a:lstStyle/>
                  <a:p>
                    <a:fld id="{C0AC7280-FB07-4CA6-8714-77289B6EBA7A}"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02D-46C4-8556-3748398CB09D}"/>
                </c:ext>
              </c:extLst>
            </c:dLbl>
            <c:dLbl>
              <c:idx val="10"/>
              <c:tx>
                <c:rich>
                  <a:bodyPr/>
                  <a:lstStyle/>
                  <a:p>
                    <a:fld id="{1647558E-4D32-4225-9780-9ABCFE475169}"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02D-46C4-8556-3748398CB09D}"/>
                </c:ext>
              </c:extLst>
            </c:dLbl>
            <c:dLbl>
              <c:idx val="11"/>
              <c:tx>
                <c:rich>
                  <a:bodyPr/>
                  <a:lstStyle/>
                  <a:p>
                    <a:fld id="{C2DC75A1-70BA-410C-9475-AD8825412555}"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02D-46C4-8556-3748398CB09D}"/>
                </c:ext>
              </c:extLst>
            </c:dLbl>
            <c:dLbl>
              <c:idx val="12"/>
              <c:tx>
                <c:rich>
                  <a:bodyPr/>
                  <a:lstStyle/>
                  <a:p>
                    <a:fld id="{E05BC010-5A36-4E87-9720-4A96DA1124F4}"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02D-46C4-8556-3748398CB09D}"/>
                </c:ext>
              </c:extLst>
            </c:dLbl>
            <c:dLbl>
              <c:idx val="13"/>
              <c:tx>
                <c:rich>
                  <a:bodyPr/>
                  <a:lstStyle/>
                  <a:p>
                    <a:fld id="{858D66DE-B6EC-4532-B715-E9BD43C54189}"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02D-46C4-8556-3748398CB09D}"/>
                </c:ext>
              </c:extLst>
            </c:dLbl>
            <c:dLbl>
              <c:idx val="14"/>
              <c:tx>
                <c:rich>
                  <a:bodyPr/>
                  <a:lstStyle/>
                  <a:p>
                    <a:fld id="{873DA335-5E29-48A2-A6BE-A3424E1A9993}"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02D-46C4-8556-3748398CB09D}"/>
                </c:ext>
              </c:extLst>
            </c:dLbl>
            <c:dLbl>
              <c:idx val="15"/>
              <c:tx>
                <c:rich>
                  <a:bodyPr/>
                  <a:lstStyle/>
                  <a:p>
                    <a:fld id="{422E84E1-1735-4558-9F41-382EF84E2E47}"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02D-46C4-8556-3748398CB09D}"/>
                </c:ext>
              </c:extLst>
            </c:dLbl>
            <c:dLbl>
              <c:idx val="16"/>
              <c:tx>
                <c:rich>
                  <a:bodyPr/>
                  <a:lstStyle/>
                  <a:p>
                    <a:fld id="{CBF820AB-BD7A-4FDA-9089-A89C66203288}"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02D-46C4-8556-3748398CB09D}"/>
                </c:ext>
              </c:extLst>
            </c:dLbl>
            <c:dLbl>
              <c:idx val="17"/>
              <c:tx>
                <c:rich>
                  <a:bodyPr/>
                  <a:lstStyle/>
                  <a:p>
                    <a:fld id="{413D3C75-4394-4EEF-860B-9BCA3C7CCE28}"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02D-46C4-8556-3748398CB09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RESULTS!$K$9:$K$26</c:f>
              <c:numCache>
                <c:formatCode>General</c:formatCode>
                <c:ptCount val="18"/>
                <c:pt idx="0">
                  <c:v>4</c:v>
                </c:pt>
                <c:pt idx="1">
                  <c:v>4</c:v>
                </c:pt>
                <c:pt idx="2">
                  <c:v>4</c:v>
                </c:pt>
                <c:pt idx="3">
                  <c:v>5</c:v>
                </c:pt>
                <c:pt idx="4">
                  <c:v>4</c:v>
                </c:pt>
                <c:pt idx="5">
                  <c:v>4</c:v>
                </c:pt>
                <c:pt idx="6">
                  <c:v>4</c:v>
                </c:pt>
                <c:pt idx="7">
                  <c:v>4</c:v>
                </c:pt>
                <c:pt idx="8">
                  <c:v>5</c:v>
                </c:pt>
                <c:pt idx="9">
                  <c:v>4</c:v>
                </c:pt>
                <c:pt idx="10">
                  <c:v>4</c:v>
                </c:pt>
                <c:pt idx="11">
                  <c:v>5</c:v>
                </c:pt>
                <c:pt idx="12">
                  <c:v>4</c:v>
                </c:pt>
                <c:pt idx="13">
                  <c:v>3</c:v>
                </c:pt>
                <c:pt idx="14">
                  <c:v>5</c:v>
                </c:pt>
                <c:pt idx="15">
                  <c:v>4</c:v>
                </c:pt>
                <c:pt idx="16">
                  <c:v>4</c:v>
                </c:pt>
                <c:pt idx="17">
                  <c:v>4</c:v>
                </c:pt>
              </c:numCache>
            </c:numRef>
          </c:val>
          <c:extLst>
            <c:ext xmlns:c15="http://schemas.microsoft.com/office/drawing/2012/chart" uri="{02D57815-91ED-43cb-92C2-25804820EDAC}">
              <c15:datalabelsRange>
                <c15:f>RESULTS!$M$9:$M$26</c15:f>
                <c15:dlblRangeCache>
                  <c:ptCount val="18"/>
                  <c:pt idx="0">
                    <c:v>Managed</c:v>
                  </c:pt>
                  <c:pt idx="1">
                    <c:v>Managed</c:v>
                  </c:pt>
                  <c:pt idx="2">
                    <c:v>Managed</c:v>
                  </c:pt>
                  <c:pt idx="3">
                    <c:v>Optimized</c:v>
                  </c:pt>
                  <c:pt idx="4">
                    <c:v>Managed</c:v>
                  </c:pt>
                  <c:pt idx="5">
                    <c:v>Managed</c:v>
                  </c:pt>
                  <c:pt idx="6">
                    <c:v>Managed</c:v>
                  </c:pt>
                  <c:pt idx="7">
                    <c:v>Managed</c:v>
                  </c:pt>
                  <c:pt idx="8">
                    <c:v>Optimized</c:v>
                  </c:pt>
                  <c:pt idx="9">
                    <c:v>Managed</c:v>
                  </c:pt>
                  <c:pt idx="10">
                    <c:v>Managed</c:v>
                  </c:pt>
                  <c:pt idx="11">
                    <c:v>Optimized</c:v>
                  </c:pt>
                  <c:pt idx="12">
                    <c:v>Managed</c:v>
                  </c:pt>
                  <c:pt idx="13">
                    <c:v>Defined</c:v>
                  </c:pt>
                  <c:pt idx="14">
                    <c:v>Optimized</c:v>
                  </c:pt>
                  <c:pt idx="15">
                    <c:v>Managed</c:v>
                  </c:pt>
                  <c:pt idx="16">
                    <c:v>Managed</c:v>
                  </c:pt>
                  <c:pt idx="17">
                    <c:v>Managed</c:v>
                  </c:pt>
                </c15:dlblRangeCache>
              </c15:datalabelsRange>
            </c:ext>
            <c:ext xmlns:c16="http://schemas.microsoft.com/office/drawing/2014/chart" uri="{C3380CC4-5D6E-409C-BE32-E72D297353CC}">
              <c16:uniqueId val="{00000000-4025-4BAF-B650-71F3879AFAD9}"/>
            </c:ext>
          </c:extLst>
        </c:ser>
        <c:dLbls>
          <c:showLegendKey val="0"/>
          <c:showVal val="0"/>
          <c:showCatName val="0"/>
          <c:showSerName val="0"/>
          <c:showPercent val="0"/>
          <c:showBubbleSize val="0"/>
        </c:dLbls>
        <c:gapWidth val="25"/>
        <c:axId val="1961778928"/>
        <c:axId val="1961798064"/>
      </c:barChart>
      <c:catAx>
        <c:axId val="1961778928"/>
        <c:scaling>
          <c:orientation val="maxMin"/>
        </c:scaling>
        <c:delete val="1"/>
        <c:axPos val="l"/>
        <c:majorTickMark val="none"/>
        <c:minorTickMark val="none"/>
        <c:tickLblPos val="nextTo"/>
        <c:crossAx val="1961798064"/>
        <c:crosses val="autoZero"/>
        <c:auto val="1"/>
        <c:lblAlgn val="ctr"/>
        <c:lblOffset val="100"/>
        <c:noMultiLvlLbl val="0"/>
      </c:catAx>
      <c:valAx>
        <c:axId val="1961798064"/>
        <c:scaling>
          <c:orientation val="minMax"/>
          <c:max val="5"/>
          <c:min val="0"/>
        </c:scaling>
        <c:delete val="1"/>
        <c:axPos val="t"/>
        <c:majorGridlines>
          <c:spPr>
            <a:ln w="9525" cap="flat" cmpd="sng" algn="ctr">
              <a:noFill/>
              <a:round/>
            </a:ln>
            <a:effectLst>
              <a:outerShdw blurRad="50800" dist="50800" dir="5400000" algn="ctr" rotWithShape="0">
                <a:schemeClr val="bg1"/>
              </a:outerShdw>
            </a:effectLst>
          </c:spPr>
        </c:majorGridlines>
        <c:numFmt formatCode="General" sourceLinked="1"/>
        <c:majorTickMark val="none"/>
        <c:minorTickMark val="none"/>
        <c:tickLblPos val="nextTo"/>
        <c:crossAx val="196177892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4207935245886376"/>
          <c:y val="3.0359592751163695E-2"/>
          <c:w val="0.53114823100027997"/>
          <c:h val="0.93928081449767264"/>
        </c:manualLayout>
      </c:layout>
      <c:barChart>
        <c:barDir val="bar"/>
        <c:grouping val="clustered"/>
        <c:varyColors val="0"/>
        <c:ser>
          <c:idx val="0"/>
          <c:order val="0"/>
          <c:tx>
            <c:strRef>
              <c:f>RESULTS!$J$8</c:f>
              <c:strCache>
                <c:ptCount val="1"/>
              </c:strCache>
            </c:strRef>
          </c:tx>
          <c:spPr>
            <a:solidFill>
              <a:schemeClr val="tx1">
                <a:lumMod val="65000"/>
                <a:lumOff val="35000"/>
              </a:schemeClr>
            </a:solidFill>
            <a:ln>
              <a:noFill/>
            </a:ln>
            <a:effectLst>
              <a:innerShdw blurRad="63500" dist="50800">
                <a:prstClr val="black">
                  <a:alpha val="50000"/>
                </a:prstClr>
              </a:innerShdw>
            </a:effectLst>
            <a:scene3d>
              <a:camera prst="orthographicFront"/>
              <a:lightRig rig="threePt" dir="t"/>
            </a:scene3d>
          </c:spPr>
          <c:invertIfNegative val="0"/>
          <c:dLbls>
            <c:dLbl>
              <c:idx val="0"/>
              <c:tx>
                <c:rich>
                  <a:bodyPr/>
                  <a:lstStyle/>
                  <a:p>
                    <a:fld id="{428CC5F9-FA73-4371-93E8-F47754845F5E}"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F961-4D78-A97E-9A7A7DC6FAFC}"/>
                </c:ext>
              </c:extLst>
            </c:dLbl>
            <c:dLbl>
              <c:idx val="1"/>
              <c:tx>
                <c:rich>
                  <a:bodyPr/>
                  <a:lstStyle/>
                  <a:p>
                    <a:fld id="{A53F8541-AB64-48F7-8EAA-F4F9DC1823A2}"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961-4D78-A97E-9A7A7DC6FAFC}"/>
                </c:ext>
              </c:extLst>
            </c:dLbl>
            <c:dLbl>
              <c:idx val="2"/>
              <c:tx>
                <c:rich>
                  <a:bodyPr/>
                  <a:lstStyle/>
                  <a:p>
                    <a:fld id="{FCBE64A2-CACE-47A2-BF56-603C08674556}"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961-4D78-A97E-9A7A7DC6FAFC}"/>
                </c:ext>
              </c:extLst>
            </c:dLbl>
            <c:dLbl>
              <c:idx val="3"/>
              <c:tx>
                <c:rich>
                  <a:bodyPr/>
                  <a:lstStyle/>
                  <a:p>
                    <a:fld id="{684EC86E-899D-4F97-A983-4E9B01109C10}"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961-4D78-A97E-9A7A7DC6FAFC}"/>
                </c:ext>
              </c:extLst>
            </c:dLbl>
            <c:dLbl>
              <c:idx val="4"/>
              <c:tx>
                <c:rich>
                  <a:bodyPr/>
                  <a:lstStyle/>
                  <a:p>
                    <a:fld id="{6C020324-6FA6-4B78-9C18-4DB9E6A71E02}"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961-4D78-A97E-9A7A7DC6FAFC}"/>
                </c:ext>
              </c:extLst>
            </c:dLbl>
            <c:dLbl>
              <c:idx val="5"/>
              <c:tx>
                <c:rich>
                  <a:bodyPr/>
                  <a:lstStyle/>
                  <a:p>
                    <a:fld id="{A231AF63-6452-4514-9116-A0B7B97CCC76}"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961-4D78-A97E-9A7A7DC6FAFC}"/>
                </c:ext>
              </c:extLst>
            </c:dLbl>
            <c:dLbl>
              <c:idx val="6"/>
              <c:tx>
                <c:rich>
                  <a:bodyPr/>
                  <a:lstStyle/>
                  <a:p>
                    <a:fld id="{DAA082CB-E289-44DF-B51D-ADCE8CBDC1CB}"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961-4D78-A97E-9A7A7DC6FAFC}"/>
                </c:ext>
              </c:extLst>
            </c:dLbl>
            <c:dLbl>
              <c:idx val="7"/>
              <c:tx>
                <c:rich>
                  <a:bodyPr/>
                  <a:lstStyle/>
                  <a:p>
                    <a:fld id="{60AB9056-D76D-4D41-92FD-5AEAA03FE20B}"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961-4D78-A97E-9A7A7DC6FAFC}"/>
                </c:ext>
              </c:extLst>
            </c:dLbl>
            <c:dLbl>
              <c:idx val="8"/>
              <c:tx>
                <c:rich>
                  <a:bodyPr/>
                  <a:lstStyle/>
                  <a:p>
                    <a:fld id="{7D70A9A6-9BAA-4E9A-AEE7-2FCBEDEC6F19}"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961-4D78-A97E-9A7A7DC6FAFC}"/>
                </c:ext>
              </c:extLst>
            </c:dLbl>
            <c:dLbl>
              <c:idx val="9"/>
              <c:tx>
                <c:rich>
                  <a:bodyPr/>
                  <a:lstStyle/>
                  <a:p>
                    <a:fld id="{94892C8C-B2CB-4A55-A4CF-0C3B68DD57C5}"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961-4D78-A97E-9A7A7DC6FAFC}"/>
                </c:ext>
              </c:extLst>
            </c:dLbl>
            <c:dLbl>
              <c:idx val="10"/>
              <c:tx>
                <c:rich>
                  <a:bodyPr/>
                  <a:lstStyle/>
                  <a:p>
                    <a:fld id="{00C8199D-59F8-43BD-A917-0B4C3B5BFA6D}"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961-4D78-A97E-9A7A7DC6FAFC}"/>
                </c:ext>
              </c:extLst>
            </c:dLbl>
            <c:dLbl>
              <c:idx val="11"/>
              <c:tx>
                <c:rich>
                  <a:bodyPr/>
                  <a:lstStyle/>
                  <a:p>
                    <a:fld id="{B9960561-C445-492C-B26D-6CF88FEB233F}"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961-4D78-A97E-9A7A7DC6FAFC}"/>
                </c:ext>
              </c:extLst>
            </c:dLbl>
            <c:dLbl>
              <c:idx val="12"/>
              <c:tx>
                <c:rich>
                  <a:bodyPr/>
                  <a:lstStyle/>
                  <a:p>
                    <a:fld id="{97CBF0A4-1029-4A68-BAC9-E4D87C1ECBDA}"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961-4D78-A97E-9A7A7DC6FAFC}"/>
                </c:ext>
              </c:extLst>
            </c:dLbl>
            <c:dLbl>
              <c:idx val="13"/>
              <c:tx>
                <c:rich>
                  <a:bodyPr/>
                  <a:lstStyle/>
                  <a:p>
                    <a:fld id="{D0975060-334C-48BA-B867-BF513DA77E42}"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961-4D78-A97E-9A7A7DC6FAFC}"/>
                </c:ext>
              </c:extLst>
            </c:dLbl>
            <c:dLbl>
              <c:idx val="14"/>
              <c:tx>
                <c:rich>
                  <a:bodyPr/>
                  <a:lstStyle/>
                  <a:p>
                    <a:fld id="{B4BD18D7-5872-44BC-9088-6D9F189BA82D}"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961-4D78-A97E-9A7A7DC6FAFC}"/>
                </c:ext>
              </c:extLst>
            </c:dLbl>
            <c:dLbl>
              <c:idx val="15"/>
              <c:tx>
                <c:rich>
                  <a:bodyPr/>
                  <a:lstStyle/>
                  <a:p>
                    <a:fld id="{A9449133-3E0B-4D6C-A498-6E5635036B7D}"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961-4D78-A97E-9A7A7DC6FAFC}"/>
                </c:ext>
              </c:extLst>
            </c:dLbl>
            <c:dLbl>
              <c:idx val="16"/>
              <c:tx>
                <c:rich>
                  <a:bodyPr/>
                  <a:lstStyle/>
                  <a:p>
                    <a:fld id="{EDF510DC-7917-46B2-951F-84EEE099A933}"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961-4D78-A97E-9A7A7DC6FAFC}"/>
                </c:ext>
              </c:extLst>
            </c:dLbl>
            <c:dLbl>
              <c:idx val="17"/>
              <c:tx>
                <c:rich>
                  <a:bodyPr/>
                  <a:lstStyle/>
                  <a:p>
                    <a:fld id="{8CA6D7B7-D591-460F-97FC-FD48F5204059}"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F961-4D78-A97E-9A7A7DC6FAF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cat>
            <c:strRef>
              <c:f>RESULTS!$G$9:$G$26</c:f>
              <c:strCache>
                <c:ptCount val="18"/>
                <c:pt idx="0">
                  <c:v>Inventory and Mapping (ID.IM-P)</c:v>
                </c:pt>
                <c:pt idx="1">
                  <c:v>Business Environment (ID.BE-P)</c:v>
                </c:pt>
                <c:pt idx="2">
                  <c:v>Risk Assessment (ID.RA-P)</c:v>
                </c:pt>
                <c:pt idx="3">
                  <c:v>Data Processing Ecosystem Risk (ID.DE-P)</c:v>
                </c:pt>
                <c:pt idx="4">
                  <c:v>Governance Policies and Processes (GV.PO-P)</c:v>
                </c:pt>
                <c:pt idx="5">
                  <c:v>Risk Management Strategy (GV.RM-P)</c:v>
                </c:pt>
                <c:pt idx="6">
                  <c:v>Awareness and Training (GV.AT-P)</c:v>
                </c:pt>
                <c:pt idx="7">
                  <c:v>Monitoring and Review (GV.MT-P)</c:v>
                </c:pt>
                <c:pt idx="8">
                  <c:v>Data Processing Policies and Processes (CT.PO-P)</c:v>
                </c:pt>
                <c:pt idx="9">
                  <c:v>Data Processing Management (CT.DM-P)</c:v>
                </c:pt>
                <c:pt idx="10">
                  <c:v>Disassociated Processing (CT.DP-P)</c:v>
                </c:pt>
                <c:pt idx="11">
                  <c:v>Communication Policies and Processes (CM.PO-P)</c:v>
                </c:pt>
                <c:pt idx="12">
                  <c:v>Data Processing Awareness (CM.AW-P)</c:v>
                </c:pt>
                <c:pt idx="13">
                  <c:v>Data Protection Policies and Processes (PR.PO-P)</c:v>
                </c:pt>
                <c:pt idx="14">
                  <c:v>Identity Mgmt and Access Control (PR.AC-P)</c:v>
                </c:pt>
                <c:pt idx="15">
                  <c:v>Data Security (PR.DS-P)</c:v>
                </c:pt>
                <c:pt idx="16">
                  <c:v>Maintenance (PR.MA-P)</c:v>
                </c:pt>
                <c:pt idx="17">
                  <c:v>Protective Technologies (PR.PT-P)</c:v>
                </c:pt>
              </c:strCache>
            </c:strRef>
          </c:cat>
          <c:val>
            <c:numRef>
              <c:f>RESULTS!$J$9:$J$26</c:f>
              <c:numCache>
                <c:formatCode>General</c:formatCode>
                <c:ptCount val="18"/>
                <c:pt idx="0">
                  <c:v>2</c:v>
                </c:pt>
                <c:pt idx="1">
                  <c:v>3</c:v>
                </c:pt>
                <c:pt idx="2">
                  <c:v>1</c:v>
                </c:pt>
                <c:pt idx="3">
                  <c:v>1</c:v>
                </c:pt>
                <c:pt idx="4">
                  <c:v>3</c:v>
                </c:pt>
                <c:pt idx="5">
                  <c:v>3</c:v>
                </c:pt>
                <c:pt idx="6">
                  <c:v>3</c:v>
                </c:pt>
                <c:pt idx="7">
                  <c:v>3</c:v>
                </c:pt>
                <c:pt idx="8">
                  <c:v>3</c:v>
                </c:pt>
                <c:pt idx="9">
                  <c:v>1</c:v>
                </c:pt>
                <c:pt idx="10">
                  <c:v>3</c:v>
                </c:pt>
                <c:pt idx="11">
                  <c:v>2</c:v>
                </c:pt>
                <c:pt idx="12">
                  <c:v>3</c:v>
                </c:pt>
                <c:pt idx="13">
                  <c:v>2</c:v>
                </c:pt>
                <c:pt idx="14">
                  <c:v>3</c:v>
                </c:pt>
                <c:pt idx="15">
                  <c:v>3</c:v>
                </c:pt>
                <c:pt idx="16">
                  <c:v>3</c:v>
                </c:pt>
                <c:pt idx="17">
                  <c:v>3</c:v>
                </c:pt>
              </c:numCache>
            </c:numRef>
          </c:val>
          <c:extLst>
            <c:ext xmlns:c15="http://schemas.microsoft.com/office/drawing/2012/chart" uri="{02D57815-91ED-43cb-92C2-25804820EDAC}">
              <c15:datalabelsRange>
                <c15:f>RESULTS!$L$9:$L$26</c15:f>
                <c15:dlblRangeCache>
                  <c:ptCount val="18"/>
                  <c:pt idx="0">
                    <c:v>Repeatable</c:v>
                  </c:pt>
                  <c:pt idx="1">
                    <c:v>Defined</c:v>
                  </c:pt>
                  <c:pt idx="2">
                    <c:v>Initial</c:v>
                  </c:pt>
                  <c:pt idx="3">
                    <c:v>Initial</c:v>
                  </c:pt>
                  <c:pt idx="4">
                    <c:v>Defined</c:v>
                  </c:pt>
                  <c:pt idx="5">
                    <c:v>Defined</c:v>
                  </c:pt>
                  <c:pt idx="6">
                    <c:v>Defined</c:v>
                  </c:pt>
                  <c:pt idx="7">
                    <c:v>Defined</c:v>
                  </c:pt>
                  <c:pt idx="8">
                    <c:v>Defined</c:v>
                  </c:pt>
                  <c:pt idx="9">
                    <c:v>Initial</c:v>
                  </c:pt>
                  <c:pt idx="10">
                    <c:v>Defined</c:v>
                  </c:pt>
                  <c:pt idx="11">
                    <c:v>Repeatable</c:v>
                  </c:pt>
                  <c:pt idx="12">
                    <c:v>Defined</c:v>
                  </c:pt>
                  <c:pt idx="13">
                    <c:v>Repeatable</c:v>
                  </c:pt>
                  <c:pt idx="14">
                    <c:v>Defined</c:v>
                  </c:pt>
                  <c:pt idx="15">
                    <c:v>Defined</c:v>
                  </c:pt>
                  <c:pt idx="16">
                    <c:v>Defined</c:v>
                  </c:pt>
                  <c:pt idx="17">
                    <c:v>Defined</c:v>
                  </c:pt>
                </c15:dlblRangeCache>
              </c15:datalabelsRange>
            </c:ext>
            <c:ext xmlns:c16="http://schemas.microsoft.com/office/drawing/2014/chart" uri="{C3380CC4-5D6E-409C-BE32-E72D297353CC}">
              <c16:uniqueId val="{00000017-F961-4D78-A97E-9A7A7DC6FAFC}"/>
            </c:ext>
          </c:extLst>
        </c:ser>
        <c:dLbls>
          <c:showLegendKey val="0"/>
          <c:showVal val="0"/>
          <c:showCatName val="0"/>
          <c:showSerName val="0"/>
          <c:showPercent val="0"/>
          <c:showBubbleSize val="0"/>
        </c:dLbls>
        <c:gapWidth val="25"/>
        <c:axId val="1352208671"/>
        <c:axId val="1352206591"/>
      </c:barChart>
      <c:catAx>
        <c:axId val="1352208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06591"/>
        <c:crosses val="autoZero"/>
        <c:auto val="0"/>
        <c:lblAlgn val="ctr"/>
        <c:lblOffset val="100"/>
        <c:noMultiLvlLbl val="0"/>
      </c:catAx>
      <c:valAx>
        <c:axId val="1352206591"/>
        <c:scaling>
          <c:orientation val="minMax"/>
          <c:max val="5"/>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5220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65000"/>
                    <a:lumOff val="35000"/>
                  </a:schemeClr>
                </a:solidFill>
                <a:latin typeface="+mn-lt"/>
                <a:ea typeface="+mn-ea"/>
                <a:cs typeface="+mn-cs"/>
              </a:defRPr>
            </a:pPr>
            <a:r>
              <a:rPr lang="en-US">
                <a:solidFill>
                  <a:schemeClr val="tx1">
                    <a:lumMod val="65000"/>
                    <a:lumOff val="35000"/>
                  </a:schemeClr>
                </a:solidFill>
              </a:rPr>
              <a:t>NIST Privacy Framework aSSESSMENT rESULTS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RESULTS!$C$30</c:f>
              <c:strCache>
                <c:ptCount val="1"/>
                <c:pt idx="0">
                  <c:v>CURRENT</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cat>
            <c:strRef>
              <c:f>RESULTS!$B$31:$B$35</c:f>
              <c:strCache>
                <c:ptCount val="5"/>
                <c:pt idx="0">
                  <c:v>IDENTIFY-P
(ID-P)</c:v>
                </c:pt>
                <c:pt idx="1">
                  <c:v>GOVERN-P
(GV-P)</c:v>
                </c:pt>
                <c:pt idx="2">
                  <c:v>CONTROL-P
(CT-P)</c:v>
                </c:pt>
                <c:pt idx="3">
                  <c:v>COMMUNICATE-P 
(CM-P)</c:v>
                </c:pt>
                <c:pt idx="4">
                  <c:v>PROTECT-P
(PR-P)</c:v>
                </c:pt>
              </c:strCache>
            </c:strRef>
          </c:cat>
          <c:val>
            <c:numRef>
              <c:f>RESULTS!$C$31:$C$35</c:f>
              <c:numCache>
                <c:formatCode>General</c:formatCode>
                <c:ptCount val="5"/>
                <c:pt idx="0">
                  <c:v>2</c:v>
                </c:pt>
                <c:pt idx="1">
                  <c:v>3</c:v>
                </c:pt>
                <c:pt idx="2">
                  <c:v>3</c:v>
                </c:pt>
                <c:pt idx="3">
                  <c:v>3</c:v>
                </c:pt>
                <c:pt idx="4">
                  <c:v>3</c:v>
                </c:pt>
              </c:numCache>
            </c:numRef>
          </c:val>
          <c:extLst>
            <c:ext xmlns:c16="http://schemas.microsoft.com/office/drawing/2014/chart" uri="{C3380CC4-5D6E-409C-BE32-E72D297353CC}">
              <c16:uniqueId val="{00000000-5E6A-4592-8DDE-023182FA8B74}"/>
            </c:ext>
          </c:extLst>
        </c:ser>
        <c:ser>
          <c:idx val="1"/>
          <c:order val="1"/>
          <c:tx>
            <c:strRef>
              <c:f>RESULTS!$D$30</c:f>
              <c:strCache>
                <c:ptCount val="1"/>
                <c:pt idx="0">
                  <c:v>DESIRED</c:v>
                </c:pt>
              </c:strCache>
            </c:strRef>
          </c:tx>
          <c:spPr>
            <a:ln w="25400" cap="rnd" cmpd="sng" algn="ctr">
              <a:solidFill>
                <a:schemeClr val="accent2"/>
              </a:solidFill>
              <a:prstDash val="sysDot"/>
              <a:round/>
            </a:ln>
            <a:effectLst/>
          </c:spPr>
          <c:marker>
            <c:symbol val="circle"/>
            <c:size val="6"/>
            <c:spPr>
              <a:solidFill>
                <a:schemeClr val="accent2"/>
              </a:solidFill>
              <a:ln>
                <a:noFill/>
              </a:ln>
              <a:effectLst/>
            </c:spPr>
          </c:marker>
          <c:cat>
            <c:strRef>
              <c:f>RESULTS!$B$31:$B$35</c:f>
              <c:strCache>
                <c:ptCount val="5"/>
                <c:pt idx="0">
                  <c:v>IDENTIFY-P
(ID-P)</c:v>
                </c:pt>
                <c:pt idx="1">
                  <c:v>GOVERN-P
(GV-P)</c:v>
                </c:pt>
                <c:pt idx="2">
                  <c:v>CONTROL-P
(CT-P)</c:v>
                </c:pt>
                <c:pt idx="3">
                  <c:v>COMMUNICATE-P 
(CM-P)</c:v>
                </c:pt>
                <c:pt idx="4">
                  <c:v>PROTECT-P
(PR-P)</c:v>
                </c:pt>
              </c:strCache>
            </c:strRef>
          </c:cat>
          <c:val>
            <c:numRef>
              <c:f>RESULTS!$D$31:$D$35</c:f>
              <c:numCache>
                <c:formatCode>General</c:formatCode>
                <c:ptCount val="5"/>
                <c:pt idx="0">
                  <c:v>4</c:v>
                </c:pt>
                <c:pt idx="1">
                  <c:v>4</c:v>
                </c:pt>
                <c:pt idx="2">
                  <c:v>5</c:v>
                </c:pt>
                <c:pt idx="3">
                  <c:v>5</c:v>
                </c:pt>
                <c:pt idx="4">
                  <c:v>4</c:v>
                </c:pt>
              </c:numCache>
            </c:numRef>
          </c:val>
          <c:extLst>
            <c:ext xmlns:c16="http://schemas.microsoft.com/office/drawing/2014/chart" uri="{C3380CC4-5D6E-409C-BE32-E72D297353CC}">
              <c16:uniqueId val="{00000001-5E6A-4592-8DDE-023182FA8B74}"/>
            </c:ext>
          </c:extLst>
        </c:ser>
        <c:dLbls>
          <c:showLegendKey val="0"/>
          <c:showVal val="0"/>
          <c:showCatName val="0"/>
          <c:showSerName val="0"/>
          <c:showPercent val="0"/>
          <c:showBubbleSize val="0"/>
        </c:dLbls>
        <c:axId val="987210799"/>
        <c:axId val="987203599"/>
      </c:radarChart>
      <c:catAx>
        <c:axId val="987210799"/>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203599"/>
        <c:crosses val="autoZero"/>
        <c:auto val="1"/>
        <c:lblAlgn val="ctr"/>
        <c:lblOffset val="100"/>
        <c:noMultiLvlLbl val="0"/>
      </c:catAx>
      <c:valAx>
        <c:axId val="98720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21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1.xml"/><Relationship Id="rId7" Type="http://schemas.openxmlformats.org/officeDocument/2006/relationships/image" Target="../media/image6.svg"/><Relationship Id="rId2" Type="http://schemas.openxmlformats.org/officeDocument/2006/relationships/image" Target="../media/image3.png"/><Relationship Id="rId1" Type="http://schemas.openxmlformats.org/officeDocument/2006/relationships/image" Target="../media/image4.png"/><Relationship Id="rId6" Type="http://schemas.openxmlformats.org/officeDocument/2006/relationships/image" Target="../media/image5.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11</xdr:col>
      <xdr:colOff>510840</xdr:colOff>
      <xdr:row>2</xdr:row>
      <xdr:rowOff>68359</xdr:rowOff>
    </xdr:from>
    <xdr:to>
      <xdr:col>15</xdr:col>
      <xdr:colOff>87290</xdr:colOff>
      <xdr:row>4</xdr:row>
      <xdr:rowOff>15778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38711" t="20171" r="3309" b="27358"/>
        <a:stretch/>
      </xdr:blipFill>
      <xdr:spPr bwMode="auto">
        <a:xfrm>
          <a:off x="7220673" y="512859"/>
          <a:ext cx="2059512" cy="3152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629125</xdr:colOff>
      <xdr:row>3</xdr:row>
      <xdr:rowOff>111477</xdr:rowOff>
    </xdr:from>
    <xdr:to>
      <xdr:col>15</xdr:col>
      <xdr:colOff>172192</xdr:colOff>
      <xdr:row>27</xdr:row>
      <xdr:rowOff>139205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4871866" y="741774"/>
          <a:ext cx="4513988" cy="4432299"/>
        </a:xfrm>
        <a:prstGeom prst="rect">
          <a:avLst/>
        </a:prstGeom>
      </xdr:spPr>
    </xdr:pic>
    <xdr:clientData/>
  </xdr:twoCellAnchor>
  <xdr:twoCellAnchor>
    <xdr:from>
      <xdr:col>1</xdr:col>
      <xdr:colOff>1</xdr:colOff>
      <xdr:row>3</xdr:row>
      <xdr:rowOff>178740</xdr:rowOff>
    </xdr:from>
    <xdr:to>
      <xdr:col>7</xdr:col>
      <xdr:colOff>635001</xdr:colOff>
      <xdr:row>26</xdr:row>
      <xdr:rowOff>156632</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376768" y="805273"/>
          <a:ext cx="4495800" cy="41646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lt1"/>
              </a:solidFill>
              <a:effectLst/>
              <a:latin typeface="+mn-lt"/>
              <a:ea typeface="+mn-ea"/>
              <a:cs typeface="+mn-cs"/>
            </a:rPr>
            <a:t>About this tool</a:t>
          </a:r>
          <a:endParaRPr lang="en-US" sz="1100" b="1" baseline="0">
            <a:solidFill>
              <a:schemeClr val="lt1"/>
            </a:solidFill>
            <a:effectLst/>
            <a:latin typeface="+mn-lt"/>
            <a:ea typeface="+mn-ea"/>
            <a:cs typeface="+mn-cs"/>
          </a:endParaRPr>
        </a:p>
        <a:p>
          <a:pPr algn="l"/>
          <a:r>
            <a:rPr lang="en-US" sz="1100" b="0">
              <a:solidFill>
                <a:schemeClr val="lt1"/>
              </a:solidFill>
              <a:effectLst/>
              <a:latin typeface="+mn-lt"/>
              <a:ea typeface="+mn-ea"/>
              <a:cs typeface="+mn-cs"/>
            </a:rPr>
            <a:t>This tool allows you to measure your</a:t>
          </a:r>
          <a:r>
            <a:rPr lang="en-US" sz="1100" b="0" baseline="0">
              <a:solidFill>
                <a:schemeClr val="lt1"/>
              </a:solidFill>
              <a:effectLst/>
              <a:latin typeface="+mn-lt"/>
              <a:ea typeface="+mn-ea"/>
              <a:cs typeface="+mn-cs"/>
            </a:rPr>
            <a:t> maturity for</a:t>
          </a:r>
          <a:r>
            <a:rPr lang="en-US" sz="1100" b="0">
              <a:solidFill>
                <a:schemeClr val="lt1"/>
              </a:solidFill>
              <a:effectLst/>
              <a:latin typeface="+mn-lt"/>
              <a:ea typeface="+mn-ea"/>
              <a:cs typeface="+mn-cs"/>
            </a:rPr>
            <a:t> Categories</a:t>
          </a:r>
          <a:r>
            <a:rPr lang="en-US" sz="1100" b="0" baseline="0">
              <a:solidFill>
                <a:schemeClr val="lt1"/>
              </a:solidFill>
              <a:effectLst/>
              <a:latin typeface="+mn-lt"/>
              <a:ea typeface="+mn-ea"/>
              <a:cs typeface="+mn-cs"/>
            </a:rPr>
            <a:t> and Functions from the NIST Privacy Framework which is based on the model for the Cybersecurity Framework (CSF). </a:t>
          </a:r>
          <a:r>
            <a:rPr lang="en-US" sz="1100" b="0">
              <a:solidFill>
                <a:schemeClr val="lt1"/>
              </a:solidFill>
              <a:effectLst/>
              <a:latin typeface="+mn-lt"/>
              <a:ea typeface="+mn-ea"/>
              <a:cs typeface="+mn-cs"/>
            </a:rPr>
            <a:t>The approach </a:t>
          </a:r>
          <a:r>
            <a:rPr lang="en-US" sz="1100">
              <a:solidFill>
                <a:schemeClr val="lt1"/>
              </a:solidFill>
              <a:effectLst/>
              <a:latin typeface="+mn-lt"/>
              <a:ea typeface="+mn-ea"/>
              <a:cs typeface="+mn-cs"/>
            </a:rPr>
            <a:t>presents a measurable approach for building a privacy program. </a:t>
          </a:r>
          <a:r>
            <a:rPr lang="en-US" sz="1100"/>
            <a:t>NIST and ISACA use risk management frameworks and methodologies for continuous assessment and investment into the maturity of the people, processes, and tools that support cybersecurity and privacy</a:t>
          </a:r>
          <a:r>
            <a:rPr lang="en-US" sz="1100" baseline="0"/>
            <a:t> </a:t>
          </a:r>
          <a:r>
            <a:rPr lang="en-US" sz="1100"/>
            <a:t>for the organization.</a:t>
          </a:r>
        </a:p>
        <a:p>
          <a:pPr algn="l"/>
          <a:endParaRPr lang="en-US" sz="1100"/>
        </a:p>
        <a:p>
          <a:pPr algn="l"/>
          <a:r>
            <a:rPr lang="en-US" sz="1100" b="1"/>
            <a:t>How to use this tool</a:t>
          </a:r>
        </a:p>
        <a:p>
          <a:pPr algn="l"/>
          <a:r>
            <a:rPr lang="en-US" sz="1100" b="0" i="0" u="none" strike="noStrike">
              <a:solidFill>
                <a:schemeClr val="lt1"/>
              </a:solidFill>
              <a:effectLst/>
              <a:latin typeface="+mn-lt"/>
              <a:ea typeface="+mn-ea"/>
              <a:cs typeface="+mn-cs"/>
            </a:rPr>
            <a:t>Fill out the Questions worksheet by assigning current </a:t>
          </a:r>
          <a:r>
            <a:rPr lang="en-US" sz="1100" b="0" i="0" u="none" strike="noStrike" baseline="0">
              <a:solidFill>
                <a:schemeClr val="lt1"/>
              </a:solidFill>
              <a:effectLst/>
              <a:latin typeface="+mn-lt"/>
              <a:ea typeface="+mn-ea"/>
              <a:cs typeface="+mn-cs"/>
            </a:rPr>
            <a:t> </a:t>
          </a:r>
          <a:r>
            <a:rPr lang="en-US" sz="1100" b="0" i="0" u="none" strike="noStrike">
              <a:solidFill>
                <a:schemeClr val="lt1"/>
              </a:solidFill>
              <a:effectLst/>
              <a:latin typeface="+mn-lt"/>
              <a:ea typeface="+mn-ea"/>
              <a:cs typeface="+mn-cs"/>
            </a:rPr>
            <a:t>maturity levels and the</a:t>
          </a:r>
          <a:r>
            <a:rPr lang="en-US" sz="1100" b="0" i="0" u="none" strike="noStrike" baseline="0">
              <a:solidFill>
                <a:schemeClr val="lt1"/>
              </a:solidFill>
              <a:effectLst/>
              <a:latin typeface="+mn-lt"/>
              <a:ea typeface="+mn-ea"/>
              <a:cs typeface="+mn-cs"/>
            </a:rPr>
            <a:t> desired outlook </a:t>
          </a:r>
          <a:r>
            <a:rPr lang="en-US" sz="1100" b="0" i="0" u="none" strike="noStrike">
              <a:solidFill>
                <a:schemeClr val="lt1"/>
              </a:solidFill>
              <a:effectLst/>
              <a:latin typeface="+mn-lt"/>
              <a:ea typeface="+mn-ea"/>
              <a:cs typeface="+mn-cs"/>
            </a:rPr>
            <a:t>for each one of the subcategories.</a:t>
          </a:r>
          <a:r>
            <a:rPr lang="en-US"/>
            <a:t> </a:t>
          </a:r>
          <a:r>
            <a:rPr lang="en-US" sz="1100" b="0" i="0" u="none" strike="noStrike">
              <a:solidFill>
                <a:schemeClr val="lt1"/>
              </a:solidFill>
              <a:effectLst/>
              <a:latin typeface="+mn-lt"/>
              <a:ea typeface="+mn-ea"/>
              <a:cs typeface="+mn-cs"/>
            </a:rPr>
            <a:t>Optionally, there's room to document evidence, planned improvements, and additional discussion. Assessment results are shown on each of</a:t>
          </a:r>
          <a:r>
            <a:rPr lang="en-US" sz="1100" b="0" i="0" u="none" strike="noStrike" baseline="0">
              <a:solidFill>
                <a:schemeClr val="lt1"/>
              </a:solidFill>
              <a:effectLst/>
              <a:latin typeface="+mn-lt"/>
              <a:ea typeface="+mn-ea"/>
              <a:cs typeface="+mn-cs"/>
            </a:rPr>
            <a:t> the worksheets </a:t>
          </a:r>
          <a:r>
            <a:rPr lang="en-US" sz="1100" b="0" i="0" u="none" strike="noStrike">
              <a:solidFill>
                <a:schemeClr val="lt1"/>
              </a:solidFill>
              <a:effectLst/>
              <a:latin typeface="+mn-lt"/>
              <a:ea typeface="+mn-ea"/>
              <a:cs typeface="+mn-cs"/>
            </a:rPr>
            <a:t>in real</a:t>
          </a:r>
          <a:r>
            <a:rPr lang="en-US" sz="1100" b="0" i="0" u="none" strike="noStrike" baseline="0">
              <a:solidFill>
                <a:schemeClr val="lt1"/>
              </a:solidFill>
              <a:effectLst/>
              <a:latin typeface="+mn-lt"/>
              <a:ea typeface="+mn-ea"/>
              <a:cs typeface="+mn-cs"/>
            </a:rPr>
            <a:t> time</a:t>
          </a:r>
          <a:r>
            <a:rPr lang="en-US" sz="1100" b="0" i="0" u="none" strike="noStrike">
              <a:solidFill>
                <a:schemeClr val="lt1"/>
              </a:solidFill>
              <a:effectLst/>
              <a:latin typeface="+mn-lt"/>
              <a:ea typeface="+mn-ea"/>
              <a:cs typeface="+mn-cs"/>
            </a:rPr>
            <a:t>. Categories are represented as averages of the subcategories, and functions are represented as averages of the categories. </a:t>
          </a:r>
          <a:r>
            <a:rPr lang="en-US"/>
            <a:t> </a:t>
          </a:r>
        </a:p>
        <a:p>
          <a:pPr algn="l"/>
          <a:endParaRPr lang="en-US"/>
        </a:p>
        <a:p>
          <a:pPr algn="l"/>
          <a:r>
            <a:rPr lang="en-US"/>
            <a:t>Review the ISACA</a:t>
          </a:r>
          <a:r>
            <a:rPr lang="en-US" baseline="0"/>
            <a:t> CMMI levels in the charts.</a:t>
          </a:r>
          <a:endParaRPr lang="en-US"/>
        </a:p>
      </xdr:txBody>
    </xdr:sp>
    <xdr:clientData/>
  </xdr:twoCellAnchor>
  <xdr:twoCellAnchor>
    <xdr:from>
      <xdr:col>4</xdr:col>
      <xdr:colOff>202259</xdr:colOff>
      <xdr:row>2</xdr:row>
      <xdr:rowOff>37630</xdr:rowOff>
    </xdr:from>
    <xdr:to>
      <xdr:col>7</xdr:col>
      <xdr:colOff>639703</xdr:colOff>
      <xdr:row>3</xdr:row>
      <xdr:rowOff>103480</xdr:rowOff>
    </xdr:to>
    <xdr:sp macro="" textlink="">
      <xdr:nvSpPr>
        <xdr:cNvPr id="10" name="Rectangle 9">
          <a:extLst>
            <a:ext uri="{FF2B5EF4-FFF2-40B4-BE49-F238E27FC236}">
              <a16:creationId xmlns:a16="http://schemas.microsoft.com/office/drawing/2014/main" id="{A9E184FE-1578-4B54-B34F-4327AA684864}"/>
            </a:ext>
          </a:extLst>
        </xdr:cNvPr>
        <xdr:cNvSpPr/>
      </xdr:nvSpPr>
      <xdr:spPr>
        <a:xfrm>
          <a:off x="2511778" y="484482"/>
          <a:ext cx="2370666" cy="24929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Print</a:t>
          </a:r>
          <a:r>
            <a:rPr lang="en-US" sz="1100" baseline="0"/>
            <a:t> any worksheet using [CTRL] + P</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5613897</xdr:colOff>
      <xdr:row>0</xdr:row>
      <xdr:rowOff>37773</xdr:rowOff>
    </xdr:from>
    <xdr:to>
      <xdr:col>7</xdr:col>
      <xdr:colOff>131371</xdr:colOff>
      <xdr:row>4</xdr:row>
      <xdr:rowOff>3234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7487147" y="37773"/>
          <a:ext cx="3153474" cy="8544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253365</xdr:colOff>
      <xdr:row>3</xdr:row>
      <xdr:rowOff>114300</xdr:rowOff>
    </xdr:from>
    <xdr:to>
      <xdr:col>13</xdr:col>
      <xdr:colOff>91440</xdr:colOff>
      <xdr:row>26</xdr:row>
      <xdr:rowOff>91440</xdr:rowOff>
    </xdr:to>
    <xdr:sp macro="" textlink="">
      <xdr:nvSpPr>
        <xdr:cNvPr id="20" name="Rectangle 19">
          <a:extLst>
            <a:ext uri="{FF2B5EF4-FFF2-40B4-BE49-F238E27FC236}">
              <a16:creationId xmlns:a16="http://schemas.microsoft.com/office/drawing/2014/main" id="{5F1DE93A-547F-4614-765D-4E228B02E705}"/>
            </a:ext>
          </a:extLst>
        </xdr:cNvPr>
        <xdr:cNvSpPr/>
      </xdr:nvSpPr>
      <xdr:spPr>
        <a:xfrm>
          <a:off x="253365" y="742950"/>
          <a:ext cx="8191500" cy="4434840"/>
        </a:xfrm>
        <a:prstGeom prst="rect">
          <a:avLst/>
        </a:prstGeom>
        <a:no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582280</xdr:colOff>
      <xdr:row>5</xdr:row>
      <xdr:rowOff>76467</xdr:rowOff>
    </xdr:from>
    <xdr:to>
      <xdr:col>8</xdr:col>
      <xdr:colOff>189917</xdr:colOff>
      <xdr:row>7</xdr:row>
      <xdr:rowOff>725</xdr:rowOff>
    </xdr:to>
    <xdr:pic>
      <xdr:nvPicPr>
        <xdr:cNvPr id="5" name="Picture 4" descr="NIST Logo">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9430" y="933717"/>
          <a:ext cx="1084012" cy="286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619127</xdr:colOff>
      <xdr:row>8</xdr:row>
      <xdr:rowOff>2966</xdr:rowOff>
    </xdr:from>
    <xdr:to>
      <xdr:col>13</xdr:col>
      <xdr:colOff>66676</xdr:colOff>
      <xdr:row>26</xdr:row>
      <xdr:rowOff>15240</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2905127" y="1479341"/>
          <a:ext cx="5514974" cy="3441274"/>
        </a:xfrm>
        <a:prstGeom prst="rect">
          <a:avLst/>
        </a:prstGeom>
        <a:solidFill>
          <a:srgbClr val="FFFFFF"/>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98887</xdr:colOff>
      <xdr:row>3</xdr:row>
      <xdr:rowOff>161925</xdr:rowOff>
    </xdr:from>
    <xdr:to>
      <xdr:col>13</xdr:col>
      <xdr:colOff>831</xdr:colOff>
      <xdr:row>7</xdr:row>
      <xdr:rowOff>249764</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stretch>
          <a:fillRect/>
        </a:stretch>
      </xdr:blipFill>
      <xdr:spPr>
        <a:xfrm>
          <a:off x="5442412" y="790575"/>
          <a:ext cx="2911844" cy="855554"/>
        </a:xfrm>
        <a:prstGeom prst="rect">
          <a:avLst/>
        </a:prstGeom>
      </xdr:spPr>
    </xdr:pic>
    <xdr:clientData/>
  </xdr:twoCellAnchor>
  <xdr:twoCellAnchor>
    <xdr:from>
      <xdr:col>4</xdr:col>
      <xdr:colOff>150260</xdr:colOff>
      <xdr:row>7</xdr:row>
      <xdr:rowOff>168393</xdr:rowOff>
    </xdr:from>
    <xdr:to>
      <xdr:col>13</xdr:col>
      <xdr:colOff>121284</xdr:colOff>
      <xdr:row>26</xdr:row>
      <xdr:rowOff>149932</xdr:rowOff>
    </xdr:to>
    <xdr:grpSp>
      <xdr:nvGrpSpPr>
        <xdr:cNvPr id="19" name="Group 18">
          <a:extLst>
            <a:ext uri="{FF2B5EF4-FFF2-40B4-BE49-F238E27FC236}">
              <a16:creationId xmlns:a16="http://schemas.microsoft.com/office/drawing/2014/main" id="{33E58EFB-64B8-3C54-B3EC-55EB1FDD953C}"/>
            </a:ext>
          </a:extLst>
        </xdr:cNvPr>
        <xdr:cNvGrpSpPr/>
      </xdr:nvGrpSpPr>
      <xdr:grpSpPr>
        <a:xfrm>
          <a:off x="3064910" y="1572378"/>
          <a:ext cx="5411704" cy="3663904"/>
          <a:chOff x="13329050" y="1722873"/>
          <a:chExt cx="5405989" cy="3679144"/>
        </a:xfrm>
      </xdr:grpSpPr>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15572786" y="1722873"/>
          <a:ext cx="3133611" cy="3643158"/>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8" name="Group 7">
            <a:extLst>
              <a:ext uri="{FF2B5EF4-FFF2-40B4-BE49-F238E27FC236}">
                <a16:creationId xmlns:a16="http://schemas.microsoft.com/office/drawing/2014/main" id="{62FA2FCB-137D-E508-8B7B-90FD0601B492}"/>
              </a:ext>
            </a:extLst>
          </xdr:cNvPr>
          <xdr:cNvGrpSpPr/>
        </xdr:nvGrpSpPr>
        <xdr:grpSpPr>
          <a:xfrm>
            <a:off x="13325240" y="1741213"/>
            <a:ext cx="5413609" cy="3656994"/>
            <a:chOff x="23134085" y="1703113"/>
            <a:chExt cx="5409799" cy="4613304"/>
          </a:xfrm>
        </xdr:grpSpPr>
        <xdr:graphicFrame macro="">
          <xdr:nvGraphicFramePr>
            <xdr:cNvPr id="21" name="Chart 20">
              <a:extLst>
                <a:ext uri="{FF2B5EF4-FFF2-40B4-BE49-F238E27FC236}">
                  <a16:creationId xmlns:a16="http://schemas.microsoft.com/office/drawing/2014/main" id="{00000000-0008-0000-0300-000015000000}"/>
                </a:ext>
              </a:extLst>
            </xdr:cNvPr>
            <xdr:cNvGraphicFramePr/>
          </xdr:nvGraphicFramePr>
          <xdr:xfrm>
            <a:off x="25343905" y="1704186"/>
            <a:ext cx="3124448" cy="460707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23134085" y="1703113"/>
            <a:ext cx="5409799" cy="4613304"/>
          </xdr:xfrm>
          <a:graphic>
            <a:graphicData uri="http://schemas.openxmlformats.org/drawingml/2006/chart">
              <c:chart xmlns:c="http://schemas.openxmlformats.org/drawingml/2006/chart" xmlns:r="http://schemas.openxmlformats.org/officeDocument/2006/relationships" r:id="rId5"/>
            </a:graphicData>
          </a:graphic>
        </xdr:graphicFrame>
      </xdr:grpSp>
    </xdr:grpSp>
    <xdr:clientData/>
  </xdr:twoCellAnchor>
  <xdr:twoCellAnchor editAs="oneCell">
    <xdr:from>
      <xdr:col>0</xdr:col>
      <xdr:colOff>0</xdr:colOff>
      <xdr:row>47</xdr:row>
      <xdr:rowOff>74082</xdr:rowOff>
    </xdr:from>
    <xdr:to>
      <xdr:col>0</xdr:col>
      <xdr:colOff>306003</xdr:colOff>
      <xdr:row>78</xdr:row>
      <xdr:rowOff>135273</xdr:rowOff>
    </xdr:to>
    <xdr:pic>
      <xdr:nvPicPr>
        <xdr:cNvPr id="30" name="Graphic 10">
          <a:extLst>
            <a:ext uri="{FF2B5EF4-FFF2-40B4-BE49-F238E27FC236}">
              <a16:creationId xmlns:a16="http://schemas.microsoft.com/office/drawing/2014/main" id="{00000000-0008-0000-0300-00001E000000}"/>
            </a:ext>
          </a:extLst>
        </xdr:cNvPr>
        <xdr:cNvPicPr>
          <a:picLocks noChangeAspect="1"/>
        </xdr:cNvPicPr>
      </xdr:nvPicPr>
      <xdr:blipFill rotWithShape="1">
        <a:blip xmlns:r="http://schemas.openxmlformats.org/officeDocument/2006/relationships" r:embed="rId6" cstate="hqprint">
          <a:extLst>
            <a:ext uri="{28A0092B-C50C-407E-A947-70E740481C1C}">
              <a14:useLocalDpi xmlns:a14="http://schemas.microsoft.com/office/drawing/2010/main"/>
            </a:ext>
            <a:ext uri="{96DAC541-7B7A-43D3-8B79-37D633B846F1}">
              <asvg:svgBlip xmlns:asvg="http://schemas.microsoft.com/office/drawing/2016/SVG/main" r:embed="rId7"/>
            </a:ext>
          </a:extLst>
        </a:blip>
        <a:srcRect l="66855" b="8095"/>
        <a:stretch/>
      </xdr:blipFill>
      <xdr:spPr>
        <a:xfrm>
          <a:off x="0" y="9715499"/>
          <a:ext cx="306003" cy="5634797"/>
        </a:xfrm>
        <a:prstGeom prst="rect">
          <a:avLst/>
        </a:prstGeom>
      </xdr:spPr>
    </xdr:pic>
    <xdr:clientData/>
  </xdr:twoCellAnchor>
  <xdr:twoCellAnchor>
    <xdr:from>
      <xdr:col>0</xdr:col>
      <xdr:colOff>244792</xdr:colOff>
      <xdr:row>27</xdr:row>
      <xdr:rowOff>133351</xdr:rowOff>
    </xdr:from>
    <xdr:to>
      <xdr:col>8</xdr:col>
      <xdr:colOff>358140</xdr:colOff>
      <xdr:row>45</xdr:row>
      <xdr:rowOff>152401</xdr:rowOff>
    </xdr:to>
    <xdr:graphicFrame macro="">
      <xdr:nvGraphicFramePr>
        <xdr:cNvPr id="7" name="Chart 6">
          <a:extLst>
            <a:ext uri="{FF2B5EF4-FFF2-40B4-BE49-F238E27FC236}">
              <a16:creationId xmlns:a16="http://schemas.microsoft.com/office/drawing/2014/main" id="{192BA6D6-8D59-4E94-C659-519807D5B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BE570-F281-45C1-9989-9E062C0AFB5F}">
  <sheetPr codeName="Sheet6">
    <tabColor rgb="FF004F8A"/>
    <pageSetUpPr fitToPage="1"/>
  </sheetPr>
  <dimension ref="B1:H29"/>
  <sheetViews>
    <sheetView showGridLines="0" tabSelected="1" zoomScale="90" zoomScaleNormal="90" workbookViewId="0"/>
  </sheetViews>
  <sheetFormatPr defaultRowHeight="14.4" x14ac:dyDescent="0.3"/>
  <cols>
    <col min="1" max="1" width="5.21875" customWidth="1"/>
    <col min="9" max="13" width="8.44140625" customWidth="1"/>
    <col min="14" max="14" width="8.6640625" customWidth="1"/>
  </cols>
  <sheetData>
    <row r="1" spans="2:3" s="5" customFormat="1" ht="21" x14ac:dyDescent="0.4">
      <c r="B1" s="39" t="s">
        <v>320</v>
      </c>
    </row>
    <row r="2" spans="2:3" s="6" customFormat="1" x14ac:dyDescent="0.3">
      <c r="B2" s="42"/>
    </row>
    <row r="3" spans="2:3" x14ac:dyDescent="0.3">
      <c r="C3" s="18"/>
    </row>
    <row r="28" spans="2:8" x14ac:dyDescent="0.3">
      <c r="B28" s="19"/>
    </row>
    <row r="29" spans="2:8" x14ac:dyDescent="0.3">
      <c r="B29" s="86"/>
      <c r="C29" s="86"/>
      <c r="D29" s="86"/>
      <c r="E29" s="86"/>
      <c r="F29" s="86"/>
      <c r="G29" s="86"/>
      <c r="H29" s="86"/>
    </row>
  </sheetData>
  <sheetProtection selectLockedCells="1" selectUnlockedCells="1"/>
  <mergeCells count="1">
    <mergeCell ref="B29:H29"/>
  </mergeCells>
  <pageMargins left="0.25" right="0.25" top="0.75" bottom="0.75" header="0.3" footer="0.3"/>
  <pageSetup scale="5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894D6-ACCC-4C32-8B59-438C47163C8E}">
  <sheetPr codeName="Sheet2">
    <tabColor rgb="FF004F8A"/>
    <pageSetUpPr fitToPage="1"/>
  </sheetPr>
  <dimension ref="A1:L123"/>
  <sheetViews>
    <sheetView showGridLines="0" zoomScale="90" zoomScaleNormal="90" zoomScaleSheetLayoutView="96" workbookViewId="0">
      <pane xSplit="2" ySplit="5" topLeftCell="C74" activePane="bottomRight" state="frozen"/>
      <selection activeCell="B1" sqref="B1"/>
      <selection pane="topRight" activeCell="B1" sqref="B1"/>
      <selection pane="bottomLeft" activeCell="B1" sqref="B1"/>
      <selection pane="bottomRight"/>
    </sheetView>
  </sheetViews>
  <sheetFormatPr defaultRowHeight="14.4" x14ac:dyDescent="0.3"/>
  <cols>
    <col min="1" max="1" width="2.77734375" customWidth="1"/>
    <col min="2" max="2" width="24.5546875" customWidth="1"/>
    <col min="3" max="3" width="83.5546875" style="3" customWidth="1"/>
    <col min="4" max="4" width="9.44140625" style="2" bestFit="1" customWidth="1"/>
    <col min="5" max="5" width="11.5546875" style="9" customWidth="1"/>
    <col min="6" max="6" width="9.44140625" style="2" bestFit="1" customWidth="1"/>
    <col min="7" max="7" width="11.77734375" style="9" customWidth="1"/>
    <col min="8" max="10" width="22.109375" style="8" customWidth="1"/>
    <col min="11" max="11" width="2.5546875" customWidth="1"/>
  </cols>
  <sheetData>
    <row r="1" spans="1:12" s="71" customFormat="1" ht="21" x14ac:dyDescent="0.4">
      <c r="B1" s="39" t="s">
        <v>322</v>
      </c>
      <c r="C1" s="73"/>
      <c r="D1" s="74"/>
      <c r="E1" s="74"/>
      <c r="F1" s="74"/>
      <c r="G1" s="74"/>
      <c r="H1" s="45"/>
      <c r="I1" s="45"/>
      <c r="J1" s="45"/>
    </row>
    <row r="2" spans="1:12" s="42" customFormat="1" x14ac:dyDescent="0.3">
      <c r="B2" t="s">
        <v>311</v>
      </c>
      <c r="C2" s="75"/>
      <c r="D2" s="43"/>
      <c r="E2" s="44"/>
      <c r="F2" s="43"/>
      <c r="G2" s="44"/>
      <c r="H2" s="45"/>
      <c r="I2" s="45"/>
      <c r="J2" s="45"/>
    </row>
    <row r="3" spans="1:12" s="39" customFormat="1" ht="21" x14ac:dyDescent="0.4">
      <c r="B3" t="s">
        <v>16</v>
      </c>
      <c r="C3" s="76"/>
      <c r="D3" s="77"/>
      <c r="E3" s="77"/>
      <c r="F3" s="77"/>
      <c r="G3" s="77"/>
      <c r="H3" s="45"/>
      <c r="I3" s="45"/>
      <c r="J3" s="45"/>
    </row>
    <row r="5" spans="1:12" ht="27.6" x14ac:dyDescent="0.3">
      <c r="A5" s="24"/>
      <c r="B5" s="25" t="s">
        <v>14</v>
      </c>
      <c r="C5" s="46" t="s">
        <v>39</v>
      </c>
      <c r="D5" s="46" t="s">
        <v>33</v>
      </c>
      <c r="E5" s="46" t="s">
        <v>35</v>
      </c>
      <c r="F5" s="46" t="s">
        <v>34</v>
      </c>
      <c r="G5" s="46" t="s">
        <v>35</v>
      </c>
      <c r="H5" s="46" t="s">
        <v>36</v>
      </c>
      <c r="I5" s="46" t="s">
        <v>37</v>
      </c>
      <c r="J5" s="46" t="s">
        <v>38</v>
      </c>
    </row>
    <row r="6" spans="1:12" ht="28.8" x14ac:dyDescent="0.3">
      <c r="A6" s="100"/>
      <c r="B6" s="90" t="s">
        <v>323</v>
      </c>
      <c r="C6" s="54" t="s">
        <v>55</v>
      </c>
      <c r="D6" s="55">
        <f>IFERROR(ROUND(AVERAGE(D7:D14),0),"--")</f>
        <v>2</v>
      </c>
      <c r="E6" s="55" t="str">
        <f>_xlfn.XLOOKUP(D6,'MATURITY MODEL'!$B$14:$B$19,'MATURITY MODEL'!$C$14:$C$19,"--")</f>
        <v>Repeatable</v>
      </c>
      <c r="F6" s="55">
        <f>IFERROR(ROUND(AVERAGE(F7:F14),0),"--")</f>
        <v>4</v>
      </c>
      <c r="G6" s="55" t="str">
        <f>_xlfn.XLOOKUP(F6,'MATURITY MODEL'!$B$14:$B$19,'MATURITY MODEL'!$C$14:$C$19,"--")</f>
        <v>Managed</v>
      </c>
      <c r="H6" s="68"/>
      <c r="I6" s="68"/>
      <c r="J6" s="68"/>
      <c r="K6" s="42"/>
      <c r="L6" s="42"/>
    </row>
    <row r="7" spans="1:12" x14ac:dyDescent="0.3">
      <c r="A7" s="101"/>
      <c r="B7" s="91"/>
      <c r="C7" s="47" t="s">
        <v>56</v>
      </c>
      <c r="D7" s="56">
        <v>0</v>
      </c>
      <c r="E7" s="56" t="str">
        <f>_xlfn.XLOOKUP(D7,'MATURITY MODEL'!$B$14:$B$19,'MATURITY MODEL'!$C$14:$C$19,"--")</f>
        <v>Non-existent</v>
      </c>
      <c r="F7" s="56">
        <v>2</v>
      </c>
      <c r="G7" s="56" t="str">
        <f>_xlfn.XLOOKUP(F7,'MATURITY MODEL'!$B$14:$B$19,'MATURITY MODEL'!$C$14:$C$19,"--")</f>
        <v>Repeatable</v>
      </c>
      <c r="H7" s="47"/>
      <c r="I7" s="47"/>
      <c r="J7" s="47"/>
      <c r="K7" s="42"/>
      <c r="L7" s="42"/>
    </row>
    <row r="8" spans="1:12" ht="43.2" x14ac:dyDescent="0.3">
      <c r="A8" s="101"/>
      <c r="B8" s="91"/>
      <c r="C8" s="48" t="s">
        <v>57</v>
      </c>
      <c r="D8" s="57">
        <v>1</v>
      </c>
      <c r="E8" s="57" t="str">
        <f>_xlfn.XLOOKUP(D8,'MATURITY MODEL'!$B$14:$B$19,'MATURITY MODEL'!$C$14:$C$19,"--")</f>
        <v>Initial</v>
      </c>
      <c r="F8" s="57">
        <v>5</v>
      </c>
      <c r="G8" s="57" t="str">
        <f>_xlfn.XLOOKUP(F8,'MATURITY MODEL'!$B$14:$B$19,'MATURITY MODEL'!$C$14:$C$19,"--")</f>
        <v>Optimized</v>
      </c>
      <c r="H8" s="62"/>
      <c r="I8" s="62"/>
      <c r="J8" s="62"/>
      <c r="K8" s="42"/>
      <c r="L8" s="42"/>
    </row>
    <row r="9" spans="1:12" ht="28.8" x14ac:dyDescent="0.3">
      <c r="A9" s="101"/>
      <c r="B9" s="91"/>
      <c r="C9" s="47" t="s">
        <v>58</v>
      </c>
      <c r="D9" s="56">
        <v>2</v>
      </c>
      <c r="E9" s="56" t="str">
        <f>_xlfn.XLOOKUP(D9,'MATURITY MODEL'!$B$14:$B$19,'MATURITY MODEL'!$C$14:$C$19,"--")</f>
        <v>Repeatable</v>
      </c>
      <c r="F9" s="56">
        <v>4</v>
      </c>
      <c r="G9" s="56" t="str">
        <f>_xlfn.XLOOKUP(F9,'MATURITY MODEL'!$B$14:$B$19,'MATURITY MODEL'!$C$14:$C$19,"--")</f>
        <v>Managed</v>
      </c>
      <c r="H9" s="47"/>
      <c r="I9" s="47"/>
      <c r="J9" s="47"/>
      <c r="K9" s="42"/>
      <c r="L9" s="42"/>
    </row>
    <row r="10" spans="1:12" x14ac:dyDescent="0.3">
      <c r="A10" s="101"/>
      <c r="B10" s="91"/>
      <c r="C10" s="49" t="s">
        <v>59</v>
      </c>
      <c r="D10" s="56">
        <v>3</v>
      </c>
      <c r="E10" s="56" t="str">
        <f>_xlfn.XLOOKUP(D10,'MATURITY MODEL'!$B$14:$B$19,'MATURITY MODEL'!$C$14:$C$19,"--")</f>
        <v>Defined</v>
      </c>
      <c r="F10" s="56">
        <v>4</v>
      </c>
      <c r="G10" s="56" t="str">
        <f>_xlfn.XLOOKUP(F10,'MATURITY MODEL'!$B$14:$B$19,'MATURITY MODEL'!$C$14:$C$19,"--")</f>
        <v>Managed</v>
      </c>
      <c r="H10" s="47"/>
      <c r="I10" s="47"/>
      <c r="J10" s="47"/>
      <c r="K10" s="42"/>
      <c r="L10" s="42"/>
    </row>
    <row r="11" spans="1:12" x14ac:dyDescent="0.3">
      <c r="A11" s="101"/>
      <c r="B11" s="91"/>
      <c r="C11" s="48" t="s">
        <v>60</v>
      </c>
      <c r="D11" s="57">
        <v>4</v>
      </c>
      <c r="E11" s="57" t="str">
        <f>_xlfn.XLOOKUP(D11,'MATURITY MODEL'!$B$14:$B$19,'MATURITY MODEL'!$C$14:$C$19,"--")</f>
        <v>Managed</v>
      </c>
      <c r="F11" s="57">
        <v>5</v>
      </c>
      <c r="G11" s="57" t="str">
        <f>_xlfn.XLOOKUP(F11,'MATURITY MODEL'!$B$14:$B$19,'MATURITY MODEL'!$C$14:$C$19,"--")</f>
        <v>Optimized</v>
      </c>
      <c r="H11" s="62"/>
      <c r="I11" s="62"/>
      <c r="J11" s="62"/>
      <c r="K11" s="42"/>
      <c r="L11" s="42"/>
    </row>
    <row r="12" spans="1:12" x14ac:dyDescent="0.3">
      <c r="A12" s="101"/>
      <c r="B12" s="91"/>
      <c r="C12" s="47" t="s">
        <v>61</v>
      </c>
      <c r="D12" s="56">
        <v>5</v>
      </c>
      <c r="E12" s="56" t="str">
        <f>_xlfn.XLOOKUP(D12,'MATURITY MODEL'!$B$14:$B$19,'MATURITY MODEL'!$C$14:$C$19,"--")</f>
        <v>Optimized</v>
      </c>
      <c r="F12" s="56">
        <v>5</v>
      </c>
      <c r="G12" s="56" t="str">
        <f>_xlfn.XLOOKUP(F12,'MATURITY MODEL'!$B$14:$B$19,'MATURITY MODEL'!$C$14:$C$19,"--")</f>
        <v>Optimized</v>
      </c>
      <c r="H12" s="47"/>
      <c r="I12" s="47"/>
      <c r="J12" s="47"/>
      <c r="K12" s="42"/>
      <c r="L12" s="42"/>
    </row>
    <row r="13" spans="1:12" ht="28.8" x14ac:dyDescent="0.3">
      <c r="A13" s="101"/>
      <c r="B13" s="89" t="s">
        <v>312</v>
      </c>
      <c r="C13" s="50" t="s">
        <v>62</v>
      </c>
      <c r="D13" s="58">
        <v>2</v>
      </c>
      <c r="E13" s="58" t="str">
        <f>_xlfn.XLOOKUP(D13,'MATURITY MODEL'!$B$14:$B$19,'MATURITY MODEL'!$C$14:$C$19,"--")</f>
        <v>Repeatable</v>
      </c>
      <c r="F13" s="58">
        <v>5</v>
      </c>
      <c r="G13" s="58" t="str">
        <f>_xlfn.XLOOKUP(F13,'MATURITY MODEL'!$B$14:$B$19,'MATURITY MODEL'!$C$14:$C$19,"--")</f>
        <v>Optimized</v>
      </c>
      <c r="H13" s="63"/>
      <c r="I13" s="63"/>
      <c r="J13" s="63"/>
      <c r="K13" s="42"/>
      <c r="L13" s="42"/>
    </row>
    <row r="14" spans="1:12" ht="43.2" x14ac:dyDescent="0.3">
      <c r="A14" s="101"/>
      <c r="B14" s="89"/>
      <c r="C14" s="48" t="s">
        <v>63</v>
      </c>
      <c r="D14" s="57">
        <v>1</v>
      </c>
      <c r="E14" s="57" t="str">
        <f>_xlfn.XLOOKUP(D14,'MATURITY MODEL'!$B$14:$B$19,'MATURITY MODEL'!$C$14:$C$19,"--")</f>
        <v>Initial</v>
      </c>
      <c r="F14" s="57">
        <v>3</v>
      </c>
      <c r="G14" s="57" t="str">
        <f>_xlfn.XLOOKUP(F14,'MATURITY MODEL'!$B$14:$B$19,'MATURITY MODEL'!$C$14:$C$19,"--")</f>
        <v>Defined</v>
      </c>
      <c r="H14" s="62"/>
      <c r="I14" s="62"/>
      <c r="J14" s="62"/>
      <c r="K14" s="42"/>
      <c r="L14" s="42"/>
    </row>
    <row r="15" spans="1:12" ht="43.2" x14ac:dyDescent="0.3">
      <c r="A15" s="101"/>
      <c r="B15" s="89"/>
      <c r="C15" s="66" t="s">
        <v>64</v>
      </c>
      <c r="D15" s="67">
        <f>IFERROR(ROUND(AVERAGE(D16:D18),0),"--")</f>
        <v>3</v>
      </c>
      <c r="E15" s="67" t="str">
        <f>_xlfn.XLOOKUP(D15,'MATURITY MODEL'!$B$14:$B$19,'MATURITY MODEL'!$C$14:$C$19,"--")</f>
        <v>Defined</v>
      </c>
      <c r="F15" s="67">
        <f>IFERROR(ROUND(AVERAGE(F16:F18),0),"--")</f>
        <v>4</v>
      </c>
      <c r="G15" s="67" t="str">
        <f>_xlfn.XLOOKUP(F15,'MATURITY MODEL'!$B$14:$B$19,'MATURITY MODEL'!$C$14:$C$19,"--")</f>
        <v>Managed</v>
      </c>
      <c r="H15" s="69"/>
      <c r="I15" s="69"/>
      <c r="J15" s="69"/>
      <c r="K15" s="42"/>
      <c r="L15" s="42"/>
    </row>
    <row r="16" spans="1:12" ht="28.8" x14ac:dyDescent="0.3">
      <c r="A16" s="101"/>
      <c r="B16" s="92">
        <f>ROUNDUP(AVERAGE(D6,D15,D19,D25),0)</f>
        <v>2</v>
      </c>
      <c r="C16" s="51" t="s">
        <v>65</v>
      </c>
      <c r="D16" s="59">
        <v>3</v>
      </c>
      <c r="E16" s="59" t="str">
        <f>_xlfn.XLOOKUP(D16,'MATURITY MODEL'!$B$14:$B$19,'MATURITY MODEL'!$C$14:$C$19,"--")</f>
        <v>Defined</v>
      </c>
      <c r="F16" s="59">
        <v>4</v>
      </c>
      <c r="G16" s="59" t="str">
        <f>_xlfn.XLOOKUP(F16,'MATURITY MODEL'!$B$14:$B$19,'MATURITY MODEL'!$C$14:$C$19,"--")</f>
        <v>Managed</v>
      </c>
      <c r="H16" s="51"/>
      <c r="I16" s="51"/>
      <c r="J16" s="51"/>
      <c r="K16" s="42"/>
      <c r="L16" s="42"/>
    </row>
    <row r="17" spans="1:12" ht="28.8" x14ac:dyDescent="0.3">
      <c r="A17" s="101"/>
      <c r="B17" s="92"/>
      <c r="C17" s="48" t="s">
        <v>66</v>
      </c>
      <c r="D17" s="57">
        <v>4</v>
      </c>
      <c r="E17" s="57" t="str">
        <f>_xlfn.XLOOKUP(D17,'MATURITY MODEL'!$B$14:$B$19,'MATURITY MODEL'!$C$14:$C$19,"--")</f>
        <v>Managed</v>
      </c>
      <c r="F17" s="57">
        <v>4</v>
      </c>
      <c r="G17" s="57" t="str">
        <f>_xlfn.XLOOKUP(F17,'MATURITY MODEL'!$B$14:$B$19,'MATURITY MODEL'!$C$14:$C$19,"--")</f>
        <v>Managed</v>
      </c>
      <c r="H17" s="62"/>
      <c r="I17" s="62"/>
      <c r="J17" s="62"/>
      <c r="K17" s="42"/>
      <c r="L17" s="42"/>
    </row>
    <row r="18" spans="1:12" ht="28.8" x14ac:dyDescent="0.3">
      <c r="A18" s="101"/>
      <c r="B18" s="92"/>
      <c r="C18" s="48" t="s">
        <v>67</v>
      </c>
      <c r="D18" s="57">
        <v>3</v>
      </c>
      <c r="E18" s="57" t="str">
        <f>_xlfn.XLOOKUP(D18,'MATURITY MODEL'!$B$14:$B$19,'MATURITY MODEL'!$C$14:$C$19,"--")</f>
        <v>Defined</v>
      </c>
      <c r="F18" s="57">
        <v>5</v>
      </c>
      <c r="G18" s="57" t="str">
        <f>_xlfn.XLOOKUP(F18,'MATURITY MODEL'!$B$14:$B$19,'MATURITY MODEL'!$C$14:$C$19,"--")</f>
        <v>Optimized</v>
      </c>
      <c r="H18" s="62"/>
      <c r="I18" s="62"/>
      <c r="J18" s="62"/>
      <c r="K18" s="42"/>
      <c r="L18" s="42"/>
    </row>
    <row r="19" spans="1:12" ht="57.6" x14ac:dyDescent="0.3">
      <c r="A19" s="101"/>
      <c r="B19" s="92"/>
      <c r="C19" s="54" t="s">
        <v>68</v>
      </c>
      <c r="D19" s="55">
        <f>IFERROR(ROUND(AVERAGE(D20:D24),0),"--")</f>
        <v>1</v>
      </c>
      <c r="E19" s="55" t="str">
        <f>_xlfn.XLOOKUP(D19,'MATURITY MODEL'!$B$14:$B$19,'MATURITY MODEL'!$C$14:$C$19,"--")</f>
        <v>Initial</v>
      </c>
      <c r="F19" s="55">
        <f>IFERROR(ROUND(AVERAGE(F20:F24),0),"--")</f>
        <v>4</v>
      </c>
      <c r="G19" s="55" t="str">
        <f>_xlfn.XLOOKUP(F19,'MATURITY MODEL'!$B$14:$B$19,'MATURITY MODEL'!$C$14:$C$19,"--")</f>
        <v>Managed</v>
      </c>
      <c r="H19" s="68"/>
      <c r="I19" s="68"/>
      <c r="J19" s="68"/>
      <c r="K19" s="42"/>
      <c r="L19" s="42"/>
    </row>
    <row r="20" spans="1:12" ht="43.2" x14ac:dyDescent="0.3">
      <c r="A20" s="101"/>
      <c r="B20" s="92"/>
      <c r="C20" s="48" t="s">
        <v>69</v>
      </c>
      <c r="D20" s="57">
        <v>0</v>
      </c>
      <c r="E20" s="57" t="str">
        <f>_xlfn.XLOOKUP(D20,'MATURITY MODEL'!$B$14:$B$19,'MATURITY MODEL'!$C$14:$C$19,"--")</f>
        <v>Non-existent</v>
      </c>
      <c r="F20" s="57">
        <v>5</v>
      </c>
      <c r="G20" s="57" t="str">
        <f>_xlfn.XLOOKUP(F20,'MATURITY MODEL'!$B$14:$B$19,'MATURITY MODEL'!$C$14:$C$19,"--")</f>
        <v>Optimized</v>
      </c>
      <c r="H20" s="62"/>
      <c r="I20" s="62"/>
      <c r="J20" s="62"/>
      <c r="K20" s="42"/>
      <c r="L20" s="42"/>
    </row>
    <row r="21" spans="1:12" x14ac:dyDescent="0.3">
      <c r="A21" s="101"/>
      <c r="B21" s="92"/>
      <c r="C21" s="48" t="s">
        <v>70</v>
      </c>
      <c r="D21" s="57">
        <v>1</v>
      </c>
      <c r="E21" s="57" t="str">
        <f>_xlfn.XLOOKUP(D21,'MATURITY MODEL'!$B$14:$B$19,'MATURITY MODEL'!$C$14:$C$19,"--")</f>
        <v>Initial</v>
      </c>
      <c r="F21" s="57">
        <v>4</v>
      </c>
      <c r="G21" s="57" t="str">
        <f>_xlfn.XLOOKUP(F21,'MATURITY MODEL'!$B$14:$B$19,'MATURITY MODEL'!$C$14:$C$19,"--")</f>
        <v>Managed</v>
      </c>
      <c r="H21" s="62"/>
      <c r="I21" s="62"/>
      <c r="J21" s="62"/>
      <c r="K21" s="42"/>
      <c r="L21" s="42"/>
    </row>
    <row r="22" spans="1:12" x14ac:dyDescent="0.3">
      <c r="A22" s="101"/>
      <c r="B22" s="92"/>
      <c r="C22" s="47" t="s">
        <v>71</v>
      </c>
      <c r="D22" s="56">
        <v>1</v>
      </c>
      <c r="E22" s="56" t="str">
        <f>_xlfn.XLOOKUP(D22,'MATURITY MODEL'!$B$14:$B$19,'MATURITY MODEL'!$C$14:$C$19,"--")</f>
        <v>Initial</v>
      </c>
      <c r="F22" s="56">
        <v>4</v>
      </c>
      <c r="G22" s="56" t="str">
        <f>_xlfn.XLOOKUP(F22,'MATURITY MODEL'!$B$14:$B$19,'MATURITY MODEL'!$C$14:$C$19,"--")</f>
        <v>Managed</v>
      </c>
      <c r="H22" s="47"/>
      <c r="I22" s="47"/>
      <c r="J22" s="47"/>
      <c r="K22" s="42"/>
      <c r="L22" s="42"/>
    </row>
    <row r="23" spans="1:12" ht="28.8" x14ac:dyDescent="0.3">
      <c r="A23" s="101"/>
      <c r="B23" s="92"/>
      <c r="C23" s="48" t="s">
        <v>72</v>
      </c>
      <c r="D23" s="57">
        <v>0</v>
      </c>
      <c r="E23" s="57" t="str">
        <f>_xlfn.XLOOKUP(D23,'MATURITY MODEL'!$B$14:$B$19,'MATURITY MODEL'!$C$14:$C$19,"--")</f>
        <v>Non-existent</v>
      </c>
      <c r="F23" s="57">
        <v>5</v>
      </c>
      <c r="G23" s="57" t="str">
        <f>_xlfn.XLOOKUP(F23,'MATURITY MODEL'!$B$14:$B$19,'MATURITY MODEL'!$C$14:$C$19,"--")</f>
        <v>Optimized</v>
      </c>
      <c r="H23" s="62"/>
      <c r="I23" s="62"/>
      <c r="J23" s="62"/>
      <c r="K23" s="42"/>
      <c r="L23" s="42"/>
    </row>
    <row r="24" spans="1:12" x14ac:dyDescent="0.3">
      <c r="A24" s="101"/>
      <c r="B24" s="92"/>
      <c r="C24" s="48" t="s">
        <v>73</v>
      </c>
      <c r="D24" s="57">
        <v>2</v>
      </c>
      <c r="E24" s="57" t="str">
        <f>_xlfn.XLOOKUP(D24,'MATURITY MODEL'!$B$14:$B$19,'MATURITY MODEL'!$C$14:$C$19,"--")</f>
        <v>Repeatable</v>
      </c>
      <c r="F24" s="57">
        <v>4</v>
      </c>
      <c r="G24" s="57" t="str">
        <f>_xlfn.XLOOKUP(F24,'MATURITY MODEL'!$B$14:$B$19,'MATURITY MODEL'!$C$14:$C$19,"--")</f>
        <v>Managed</v>
      </c>
      <c r="H24" s="62"/>
      <c r="I24" s="62"/>
      <c r="J24" s="62"/>
      <c r="K24" s="42"/>
      <c r="L24" s="42"/>
    </row>
    <row r="25" spans="1:12" ht="72" x14ac:dyDescent="0.3">
      <c r="A25" s="101"/>
      <c r="B25" s="92"/>
      <c r="C25" s="54" t="s">
        <v>74</v>
      </c>
      <c r="D25" s="55">
        <f>IFERROR(ROUND(AVERAGE(D26:D30),0),"--")</f>
        <v>1</v>
      </c>
      <c r="E25" s="55" t="str">
        <f>_xlfn.XLOOKUP(D25,'MATURITY MODEL'!$B$14:$B$19,'MATURITY MODEL'!$C$14:$C$19,"--")</f>
        <v>Initial</v>
      </c>
      <c r="F25" s="55">
        <f>IFERROR(ROUND(AVERAGE(F26:F30),0),"--")</f>
        <v>5</v>
      </c>
      <c r="G25" s="55" t="str">
        <f>_xlfn.XLOOKUP(F25,'MATURITY MODEL'!$B$14:$B$19,'MATURITY MODEL'!$C$14:$C$19,"--")</f>
        <v>Optimized</v>
      </c>
      <c r="H25" s="68"/>
      <c r="I25" s="68"/>
      <c r="J25" s="68"/>
      <c r="K25" s="42"/>
      <c r="L25" s="42"/>
    </row>
    <row r="26" spans="1:12" ht="28.8" x14ac:dyDescent="0.3">
      <c r="A26" s="101"/>
      <c r="B26" s="92"/>
      <c r="C26" s="51" t="s">
        <v>75</v>
      </c>
      <c r="D26" s="59">
        <v>1</v>
      </c>
      <c r="E26" s="59" t="str">
        <f>_xlfn.XLOOKUP(D26,'MATURITY MODEL'!$B$14:$B$19,'MATURITY MODEL'!$C$14:$C$19,"--")</f>
        <v>Initial</v>
      </c>
      <c r="F26" s="59">
        <v>5</v>
      </c>
      <c r="G26" s="59" t="str">
        <f>_xlfn.XLOOKUP(F26,'MATURITY MODEL'!$B$14:$B$19,'MATURITY MODEL'!$C$14:$C$19,"--")</f>
        <v>Optimized</v>
      </c>
      <c r="H26" s="51"/>
      <c r="I26" s="51"/>
      <c r="J26" s="51"/>
      <c r="K26" s="42"/>
      <c r="L26" s="42"/>
    </row>
    <row r="27" spans="1:12" ht="43.2" x14ac:dyDescent="0.3">
      <c r="A27" s="101"/>
      <c r="B27" s="92"/>
      <c r="C27" s="51" t="s">
        <v>76</v>
      </c>
      <c r="D27" s="59">
        <v>0</v>
      </c>
      <c r="E27" s="59" t="str">
        <f>_xlfn.XLOOKUP(D27,'MATURITY MODEL'!$B$14:$B$19,'MATURITY MODEL'!$C$14:$C$19,"--")</f>
        <v>Non-existent</v>
      </c>
      <c r="F27" s="59">
        <v>4</v>
      </c>
      <c r="G27" s="59" t="str">
        <f>_xlfn.XLOOKUP(F27,'MATURITY MODEL'!$B$14:$B$19,'MATURITY MODEL'!$C$14:$C$19,"--")</f>
        <v>Managed</v>
      </c>
      <c r="H27" s="51"/>
      <c r="I27" s="51"/>
      <c r="J27" s="51"/>
      <c r="K27" s="42"/>
      <c r="L27" s="42"/>
    </row>
    <row r="28" spans="1:12" ht="28.8" x14ac:dyDescent="0.3">
      <c r="A28" s="101"/>
      <c r="B28" s="92"/>
      <c r="C28" s="50" t="s">
        <v>77</v>
      </c>
      <c r="D28" s="58">
        <v>1</v>
      </c>
      <c r="E28" s="58" t="str">
        <f>_xlfn.XLOOKUP(D28,'MATURITY MODEL'!$B$14:$B$19,'MATURITY MODEL'!$C$14:$C$19,"--")</f>
        <v>Initial</v>
      </c>
      <c r="F28" s="58">
        <v>5</v>
      </c>
      <c r="G28" s="58" t="str">
        <f>_xlfn.XLOOKUP(F28,'MATURITY MODEL'!$B$14:$B$19,'MATURITY MODEL'!$C$14:$C$19,"--")</f>
        <v>Optimized</v>
      </c>
      <c r="H28" s="63"/>
      <c r="I28" s="63"/>
      <c r="J28" s="63"/>
      <c r="K28" s="42"/>
      <c r="L28" s="42"/>
    </row>
    <row r="29" spans="1:12" ht="28.8" x14ac:dyDescent="0.3">
      <c r="A29" s="101"/>
      <c r="B29" s="92"/>
      <c r="C29" s="52" t="s">
        <v>78</v>
      </c>
      <c r="D29" s="60">
        <v>2</v>
      </c>
      <c r="E29" s="60" t="str">
        <f>_xlfn.XLOOKUP(D29,'MATURITY MODEL'!$B$14:$B$19,'MATURITY MODEL'!$C$14:$C$19,"--")</f>
        <v>Repeatable</v>
      </c>
      <c r="F29" s="60">
        <v>5</v>
      </c>
      <c r="G29" s="60" t="str">
        <f>_xlfn.XLOOKUP(F29,'MATURITY MODEL'!$B$14:$B$19,'MATURITY MODEL'!$C$14:$C$19,"--")</f>
        <v>Optimized</v>
      </c>
      <c r="H29" s="64"/>
      <c r="I29" s="64"/>
      <c r="J29" s="64"/>
      <c r="K29" s="42"/>
      <c r="L29" s="42"/>
    </row>
    <row r="30" spans="1:12" ht="43.2" x14ac:dyDescent="0.3">
      <c r="A30" s="102"/>
      <c r="B30" s="93"/>
      <c r="C30" s="53" t="s">
        <v>79</v>
      </c>
      <c r="D30" s="61">
        <v>2</v>
      </c>
      <c r="E30" s="61" t="str">
        <f>_xlfn.XLOOKUP(D30,'MATURITY MODEL'!$B$14:$B$19,'MATURITY MODEL'!$C$14:$C$19,"--")</f>
        <v>Repeatable</v>
      </c>
      <c r="F30" s="61">
        <v>5</v>
      </c>
      <c r="G30" s="61" t="str">
        <f>_xlfn.XLOOKUP(F30,'MATURITY MODEL'!$B$14:$B$19,'MATURITY MODEL'!$C$14:$C$19,"--")</f>
        <v>Optimized</v>
      </c>
      <c r="H30" s="65"/>
      <c r="I30" s="65"/>
      <c r="J30" s="65"/>
      <c r="K30" s="42"/>
      <c r="L30" s="42"/>
    </row>
    <row r="31" spans="1:12" ht="43.2" x14ac:dyDescent="0.3">
      <c r="A31" s="97"/>
      <c r="B31" s="95" t="s">
        <v>308</v>
      </c>
      <c r="C31" s="54" t="s">
        <v>80</v>
      </c>
      <c r="D31" s="55">
        <f>IFERROR(ROUND(AVERAGE(D32:D37),0),"--")</f>
        <v>3</v>
      </c>
      <c r="E31" s="55" t="str">
        <f>_xlfn.XLOOKUP(D31,'MATURITY MODEL'!$B$14:$B$19,'MATURITY MODEL'!$C$14:$C$19,"--")</f>
        <v>Defined</v>
      </c>
      <c r="F31" s="55">
        <f>IFERROR(ROUND(AVERAGE(F32:F37),0),"--")</f>
        <v>4</v>
      </c>
      <c r="G31" s="55" t="str">
        <f>_xlfn.XLOOKUP(F31,'MATURITY MODEL'!$B$14:$B$19,'MATURITY MODEL'!$C$14:$C$19,"--")</f>
        <v>Managed</v>
      </c>
      <c r="H31" s="68"/>
      <c r="I31" s="68"/>
      <c r="J31" s="68"/>
      <c r="K31" s="42"/>
      <c r="L31" s="42"/>
    </row>
    <row r="32" spans="1:12" ht="43.2" x14ac:dyDescent="0.3">
      <c r="A32" s="98"/>
      <c r="B32" s="96"/>
      <c r="C32" s="50" t="s">
        <v>81</v>
      </c>
      <c r="D32" s="58">
        <v>5</v>
      </c>
      <c r="E32" s="58" t="str">
        <f>_xlfn.XLOOKUP(D32,'MATURITY MODEL'!$B$14:$B$19,'MATURITY MODEL'!$C$14:$C$19,"--")</f>
        <v>Optimized</v>
      </c>
      <c r="F32" s="58">
        <v>4</v>
      </c>
      <c r="G32" s="58" t="str">
        <f>_xlfn.XLOOKUP(F32,'MATURITY MODEL'!$B$14:$B$19,'MATURITY MODEL'!$C$14:$C$19,"--")</f>
        <v>Managed</v>
      </c>
      <c r="H32" s="63"/>
      <c r="I32" s="63"/>
      <c r="J32" s="63"/>
      <c r="K32" s="42"/>
      <c r="L32" s="42"/>
    </row>
    <row r="33" spans="1:12" ht="28.8" x14ac:dyDescent="0.3">
      <c r="A33" s="98"/>
      <c r="B33" s="96"/>
      <c r="C33" s="48" t="s">
        <v>82</v>
      </c>
      <c r="D33" s="57">
        <v>3</v>
      </c>
      <c r="E33" s="57" t="str">
        <f>_xlfn.XLOOKUP(D33,'MATURITY MODEL'!$B$14:$B$19,'MATURITY MODEL'!$C$14:$C$19,"--")</f>
        <v>Defined</v>
      </c>
      <c r="F33" s="57">
        <v>5</v>
      </c>
      <c r="G33" s="57" t="str">
        <f>_xlfn.XLOOKUP(F33,'MATURITY MODEL'!$B$14:$B$19,'MATURITY MODEL'!$C$14:$C$19,"--")</f>
        <v>Optimized</v>
      </c>
      <c r="H33" s="62"/>
      <c r="I33" s="62"/>
      <c r="J33" s="62"/>
      <c r="K33" s="42"/>
      <c r="L33" s="42"/>
    </row>
    <row r="34" spans="1:12" x14ac:dyDescent="0.3">
      <c r="A34" s="98"/>
      <c r="B34" s="96"/>
      <c r="C34" s="50" t="s">
        <v>83</v>
      </c>
      <c r="D34" s="58">
        <v>2</v>
      </c>
      <c r="E34" s="58" t="str">
        <f>_xlfn.XLOOKUP(D34,'MATURITY MODEL'!$B$14:$B$19,'MATURITY MODEL'!$C$14:$C$19,"--")</f>
        <v>Repeatable</v>
      </c>
      <c r="F34" s="58">
        <v>2</v>
      </c>
      <c r="G34" s="58" t="str">
        <f>_xlfn.XLOOKUP(F34,'MATURITY MODEL'!$B$14:$B$19,'MATURITY MODEL'!$C$14:$C$19,"--")</f>
        <v>Repeatable</v>
      </c>
      <c r="H34" s="63"/>
      <c r="I34" s="63"/>
      <c r="J34" s="63"/>
      <c r="K34" s="42"/>
      <c r="L34" s="42"/>
    </row>
    <row r="35" spans="1:12" ht="28.8" x14ac:dyDescent="0.3">
      <c r="A35" s="98"/>
      <c r="B35" s="96"/>
      <c r="C35" s="48" t="s">
        <v>84</v>
      </c>
      <c r="D35" s="57">
        <v>3</v>
      </c>
      <c r="E35" s="57" t="str">
        <f>_xlfn.XLOOKUP(D35,'MATURITY MODEL'!$B$14:$B$19,'MATURITY MODEL'!$C$14:$C$19,"--")</f>
        <v>Defined</v>
      </c>
      <c r="F35" s="57">
        <v>4</v>
      </c>
      <c r="G35" s="57" t="str">
        <f>_xlfn.XLOOKUP(F35,'MATURITY MODEL'!$B$14:$B$19,'MATURITY MODEL'!$C$14:$C$19,"--")</f>
        <v>Managed</v>
      </c>
      <c r="H35" s="62"/>
      <c r="I35" s="62"/>
      <c r="J35" s="62"/>
      <c r="K35" s="42"/>
      <c r="L35" s="42"/>
    </row>
    <row r="36" spans="1:12" ht="28.8" x14ac:dyDescent="0.3">
      <c r="A36" s="98"/>
      <c r="B36" s="96"/>
      <c r="C36" s="50" t="s">
        <v>85</v>
      </c>
      <c r="D36" s="58">
        <v>2</v>
      </c>
      <c r="E36" s="58" t="str">
        <f>_xlfn.XLOOKUP(D36,'MATURITY MODEL'!$B$14:$B$19,'MATURITY MODEL'!$C$14:$C$19,"--")</f>
        <v>Repeatable</v>
      </c>
      <c r="F36" s="58">
        <v>5</v>
      </c>
      <c r="G36" s="58" t="str">
        <f>_xlfn.XLOOKUP(F36,'MATURITY MODEL'!$B$14:$B$19,'MATURITY MODEL'!$C$14:$C$19,"--")</f>
        <v>Optimized</v>
      </c>
      <c r="H36" s="63"/>
      <c r="I36" s="63"/>
      <c r="J36" s="63"/>
      <c r="K36" s="42"/>
      <c r="L36" s="42"/>
    </row>
    <row r="37" spans="1:12" ht="28.8" x14ac:dyDescent="0.3">
      <c r="A37" s="98"/>
      <c r="B37" s="96"/>
      <c r="C37" s="51" t="s">
        <v>86</v>
      </c>
      <c r="D37" s="59">
        <v>2</v>
      </c>
      <c r="E37" s="59" t="str">
        <f>_xlfn.XLOOKUP(D37,'MATURITY MODEL'!$B$14:$B$19,'MATURITY MODEL'!$C$14:$C$19,"--")</f>
        <v>Repeatable</v>
      </c>
      <c r="F37" s="59">
        <v>5</v>
      </c>
      <c r="G37" s="59" t="str">
        <f>_xlfn.XLOOKUP(F37,'MATURITY MODEL'!$B$14:$B$19,'MATURITY MODEL'!$C$14:$C$19,"--")</f>
        <v>Optimized</v>
      </c>
      <c r="H37" s="51"/>
      <c r="I37" s="51"/>
      <c r="J37" s="51"/>
      <c r="K37" s="42"/>
      <c r="L37" s="42"/>
    </row>
    <row r="38" spans="1:12" ht="28.8" x14ac:dyDescent="0.3">
      <c r="A38" s="98"/>
      <c r="B38" s="96"/>
      <c r="C38" s="66" t="s">
        <v>87</v>
      </c>
      <c r="D38" s="67">
        <f>IFERROR(ROUND(AVERAGE(D39:D41),0),"--")</f>
        <v>3</v>
      </c>
      <c r="E38" s="67" t="str">
        <f>_xlfn.XLOOKUP(D38,'MATURITY MODEL'!$B$14:$B$19,'MATURITY MODEL'!$C$14:$C$19,"--")</f>
        <v>Defined</v>
      </c>
      <c r="F38" s="67">
        <f>IFERROR(ROUND(AVERAGE(F39:F41),0),"--")</f>
        <v>4</v>
      </c>
      <c r="G38" s="67" t="str">
        <f>_xlfn.XLOOKUP(F38,'MATURITY MODEL'!$B$14:$B$19,'MATURITY MODEL'!$C$14:$C$19,"--")</f>
        <v>Managed</v>
      </c>
      <c r="H38" s="69"/>
      <c r="I38" s="69"/>
      <c r="J38" s="69"/>
      <c r="K38" s="42"/>
      <c r="L38" s="42"/>
    </row>
    <row r="39" spans="1:12" ht="28.8" x14ac:dyDescent="0.3">
      <c r="A39" s="98"/>
      <c r="B39" s="94" t="s">
        <v>312</v>
      </c>
      <c r="C39" s="47" t="s">
        <v>88</v>
      </c>
      <c r="D39" s="56">
        <v>3</v>
      </c>
      <c r="E39" s="56" t="str">
        <f>_xlfn.XLOOKUP(D39,'MATURITY MODEL'!$B$14:$B$19,'MATURITY MODEL'!$C$14:$C$19,"--")</f>
        <v>Defined</v>
      </c>
      <c r="F39" s="56">
        <v>4</v>
      </c>
      <c r="G39" s="56" t="str">
        <f>_xlfn.XLOOKUP(F39,'MATURITY MODEL'!$B$14:$B$19,'MATURITY MODEL'!$C$14:$C$19,"--")</f>
        <v>Managed</v>
      </c>
      <c r="H39" s="47"/>
      <c r="I39" s="47"/>
      <c r="J39" s="47"/>
      <c r="K39" s="42"/>
      <c r="L39" s="42"/>
    </row>
    <row r="40" spans="1:12" x14ac:dyDescent="0.3">
      <c r="A40" s="98"/>
      <c r="B40" s="94"/>
      <c r="C40" s="48" t="s">
        <v>89</v>
      </c>
      <c r="D40" s="57">
        <v>4</v>
      </c>
      <c r="E40" s="57" t="str">
        <f>_xlfn.XLOOKUP(D40,'MATURITY MODEL'!$B$14:$B$19,'MATURITY MODEL'!$C$14:$C$19,"--")</f>
        <v>Managed</v>
      </c>
      <c r="F40" s="57">
        <v>4</v>
      </c>
      <c r="G40" s="57" t="str">
        <f>_xlfn.XLOOKUP(F40,'MATURITY MODEL'!$B$14:$B$19,'MATURITY MODEL'!$C$14:$C$19,"--")</f>
        <v>Managed</v>
      </c>
      <c r="H40" s="62"/>
      <c r="I40" s="62"/>
      <c r="J40" s="62"/>
      <c r="K40" s="42"/>
      <c r="L40" s="42"/>
    </row>
    <row r="41" spans="1:12" ht="28.8" x14ac:dyDescent="0.3">
      <c r="A41" s="98"/>
      <c r="B41" s="94"/>
      <c r="C41" s="47" t="s">
        <v>90</v>
      </c>
      <c r="D41" s="56">
        <v>3</v>
      </c>
      <c r="E41" s="56" t="str">
        <f>_xlfn.XLOOKUP(D41,'MATURITY MODEL'!$B$14:$B$19,'MATURITY MODEL'!$C$14:$C$19,"--")</f>
        <v>Defined</v>
      </c>
      <c r="F41" s="56">
        <v>5</v>
      </c>
      <c r="G41" s="56" t="str">
        <f>_xlfn.XLOOKUP(F41,'MATURITY MODEL'!$B$14:$B$19,'MATURITY MODEL'!$C$14:$C$19,"--")</f>
        <v>Optimized</v>
      </c>
      <c r="H41" s="47"/>
      <c r="I41" s="47"/>
      <c r="J41" s="47"/>
      <c r="K41" s="42"/>
      <c r="L41" s="42"/>
    </row>
    <row r="42" spans="1:12" ht="57.6" x14ac:dyDescent="0.3">
      <c r="A42" s="98"/>
      <c r="B42" s="103">
        <f>ROUNDUP(AVERAGE(D31,D38,D42,D47),0)</f>
        <v>3</v>
      </c>
      <c r="C42" s="66" t="s">
        <v>91</v>
      </c>
      <c r="D42" s="67">
        <f>IFERROR(ROUND(AVERAGE(D43:D46),0),"--")</f>
        <v>3</v>
      </c>
      <c r="E42" s="67" t="str">
        <f>_xlfn.XLOOKUP(D42,'MATURITY MODEL'!$B$14:$B$19,'MATURITY MODEL'!$C$14:$C$19,"--")</f>
        <v>Defined</v>
      </c>
      <c r="F42" s="67">
        <f>IFERROR(ROUND(AVERAGE(F43:F46),0),"--")</f>
        <v>4</v>
      </c>
      <c r="G42" s="67" t="str">
        <f>_xlfn.XLOOKUP(F42,'MATURITY MODEL'!$B$14:$B$19,'MATURITY MODEL'!$C$14:$C$19,"--")</f>
        <v>Managed</v>
      </c>
      <c r="H42" s="69"/>
      <c r="I42" s="69"/>
      <c r="J42" s="69"/>
      <c r="K42" s="42"/>
      <c r="L42" s="42"/>
    </row>
    <row r="43" spans="1:12" x14ac:dyDescent="0.3">
      <c r="A43" s="98"/>
      <c r="B43" s="103"/>
      <c r="C43" s="48" t="s">
        <v>92</v>
      </c>
      <c r="D43" s="57">
        <v>4</v>
      </c>
      <c r="E43" s="57" t="str">
        <f>_xlfn.XLOOKUP(D43,'MATURITY MODEL'!$B$14:$B$19,'MATURITY MODEL'!$C$14:$C$19,"--")</f>
        <v>Managed</v>
      </c>
      <c r="F43" s="57">
        <v>4</v>
      </c>
      <c r="G43" s="57" t="str">
        <f>_xlfn.XLOOKUP(F43,'MATURITY MODEL'!$B$14:$B$19,'MATURITY MODEL'!$C$14:$C$19,"--")</f>
        <v>Managed</v>
      </c>
      <c r="H43" s="62"/>
      <c r="I43" s="62"/>
      <c r="J43" s="62"/>
      <c r="K43" s="42"/>
      <c r="L43" s="42"/>
    </row>
    <row r="44" spans="1:12" x14ac:dyDescent="0.3">
      <c r="A44" s="98"/>
      <c r="B44" s="103"/>
      <c r="C44" s="48" t="s">
        <v>93</v>
      </c>
      <c r="D44" s="57">
        <v>3</v>
      </c>
      <c r="E44" s="57" t="str">
        <f>_xlfn.XLOOKUP(D44,'MATURITY MODEL'!$B$14:$B$19,'MATURITY MODEL'!$C$14:$C$19,"--")</f>
        <v>Defined</v>
      </c>
      <c r="F44" s="57">
        <v>5</v>
      </c>
      <c r="G44" s="57" t="str">
        <f>_xlfn.XLOOKUP(F44,'MATURITY MODEL'!$B$14:$B$19,'MATURITY MODEL'!$C$14:$C$19,"--")</f>
        <v>Optimized</v>
      </c>
      <c r="H44" s="62"/>
      <c r="I44" s="62"/>
      <c r="J44" s="62"/>
      <c r="K44" s="42"/>
      <c r="L44" s="42"/>
    </row>
    <row r="45" spans="1:12" x14ac:dyDescent="0.3">
      <c r="A45" s="98"/>
      <c r="B45" s="103"/>
      <c r="C45" s="48" t="s">
        <v>94</v>
      </c>
      <c r="D45" s="57">
        <v>1</v>
      </c>
      <c r="E45" s="57" t="str">
        <f>_xlfn.XLOOKUP(D45,'MATURITY MODEL'!$B$14:$B$19,'MATURITY MODEL'!$C$14:$C$19,"--")</f>
        <v>Initial</v>
      </c>
      <c r="F45" s="57">
        <v>4</v>
      </c>
      <c r="G45" s="57" t="str">
        <f>_xlfn.XLOOKUP(F45,'MATURITY MODEL'!$B$14:$B$19,'MATURITY MODEL'!$C$14:$C$19,"--")</f>
        <v>Managed</v>
      </c>
      <c r="H45" s="62"/>
      <c r="I45" s="62"/>
      <c r="J45" s="62"/>
      <c r="K45" s="42"/>
      <c r="L45" s="42"/>
    </row>
    <row r="46" spans="1:12" ht="28.8" x14ac:dyDescent="0.3">
      <c r="A46" s="98"/>
      <c r="B46" s="103"/>
      <c r="C46" s="48" t="s">
        <v>95</v>
      </c>
      <c r="D46" s="57">
        <v>2</v>
      </c>
      <c r="E46" s="57" t="str">
        <f>_xlfn.XLOOKUP(D46,'MATURITY MODEL'!$B$14:$B$19,'MATURITY MODEL'!$C$14:$C$19,"--")</f>
        <v>Repeatable</v>
      </c>
      <c r="F46" s="57">
        <v>4</v>
      </c>
      <c r="G46" s="57" t="str">
        <f>_xlfn.XLOOKUP(F46,'MATURITY MODEL'!$B$14:$B$19,'MATURITY MODEL'!$C$14:$C$19,"--")</f>
        <v>Managed</v>
      </c>
      <c r="H46" s="62"/>
      <c r="I46" s="62"/>
      <c r="J46" s="62"/>
      <c r="K46" s="42"/>
      <c r="L46" s="42"/>
    </row>
    <row r="47" spans="1:12" ht="28.8" x14ac:dyDescent="0.3">
      <c r="A47" s="98"/>
      <c r="B47" s="103"/>
      <c r="C47" s="66" t="s">
        <v>96</v>
      </c>
      <c r="D47" s="67">
        <f>IFERROR(ROUND(AVERAGE(D48:D54),0),"--")</f>
        <v>3</v>
      </c>
      <c r="E47" s="67" t="str">
        <f>_xlfn.XLOOKUP(D47,'MATURITY MODEL'!$B$14:$B$19,'MATURITY MODEL'!$C$14:$C$19,"--")</f>
        <v>Defined</v>
      </c>
      <c r="F47" s="67">
        <f>IFERROR(ROUND(AVERAGE(F48:F54),0),"--")</f>
        <v>4</v>
      </c>
      <c r="G47" s="67" t="str">
        <f>_xlfn.XLOOKUP(F47,'MATURITY MODEL'!$B$14:$B$19,'MATURITY MODEL'!$C$14:$C$19,"--")</f>
        <v>Managed</v>
      </c>
      <c r="H47" s="69"/>
      <c r="I47" s="69"/>
      <c r="J47" s="69"/>
      <c r="K47" s="42"/>
      <c r="L47" s="42"/>
    </row>
    <row r="48" spans="1:12" ht="43.2" x14ac:dyDescent="0.3">
      <c r="A48" s="98"/>
      <c r="B48" s="103"/>
      <c r="C48" s="48" t="s">
        <v>97</v>
      </c>
      <c r="D48" s="57">
        <v>4</v>
      </c>
      <c r="E48" s="57" t="str">
        <f>_xlfn.XLOOKUP(D48,'MATURITY MODEL'!$B$14:$B$19,'MATURITY MODEL'!$C$14:$C$19,"--")</f>
        <v>Managed</v>
      </c>
      <c r="F48" s="57">
        <v>4</v>
      </c>
      <c r="G48" s="57" t="str">
        <f>_xlfn.XLOOKUP(F48,'MATURITY MODEL'!$B$14:$B$19,'MATURITY MODEL'!$C$14:$C$19,"--")</f>
        <v>Managed</v>
      </c>
      <c r="H48" s="62"/>
      <c r="I48" s="62"/>
      <c r="J48" s="62"/>
      <c r="K48" s="42"/>
      <c r="L48" s="42"/>
    </row>
    <row r="49" spans="1:12" x14ac:dyDescent="0.3">
      <c r="A49" s="98"/>
      <c r="B49" s="103"/>
      <c r="C49" s="48" t="s">
        <v>98</v>
      </c>
      <c r="D49" s="57">
        <v>3</v>
      </c>
      <c r="E49" s="57" t="str">
        <f>_xlfn.XLOOKUP(D49,'MATURITY MODEL'!$B$14:$B$19,'MATURITY MODEL'!$C$14:$C$19,"--")</f>
        <v>Defined</v>
      </c>
      <c r="F49" s="57">
        <v>5</v>
      </c>
      <c r="G49" s="57" t="str">
        <f>_xlfn.XLOOKUP(F49,'MATURITY MODEL'!$B$14:$B$19,'MATURITY MODEL'!$C$14:$C$19,"--")</f>
        <v>Optimized</v>
      </c>
      <c r="H49" s="62"/>
      <c r="I49" s="62"/>
      <c r="J49" s="62"/>
      <c r="K49" s="42"/>
      <c r="L49" s="42"/>
    </row>
    <row r="50" spans="1:12" ht="28.8" x14ac:dyDescent="0.3">
      <c r="A50" s="98"/>
      <c r="B50" s="103"/>
      <c r="C50" s="48" t="s">
        <v>99</v>
      </c>
      <c r="D50" s="57">
        <v>2</v>
      </c>
      <c r="E50" s="57" t="str">
        <f>_xlfn.XLOOKUP(D50,'MATURITY MODEL'!$B$14:$B$19,'MATURITY MODEL'!$C$14:$C$19,"--")</f>
        <v>Repeatable</v>
      </c>
      <c r="F50" s="57">
        <v>4</v>
      </c>
      <c r="G50" s="57" t="str">
        <f>_xlfn.XLOOKUP(F50,'MATURITY MODEL'!$B$14:$B$19,'MATURITY MODEL'!$C$14:$C$19,"--")</f>
        <v>Managed</v>
      </c>
      <c r="H50" s="62"/>
      <c r="I50" s="62"/>
      <c r="J50" s="62"/>
      <c r="K50" s="42"/>
      <c r="L50" s="42"/>
    </row>
    <row r="51" spans="1:12" ht="28.8" x14ac:dyDescent="0.3">
      <c r="A51" s="98"/>
      <c r="B51" s="103"/>
      <c r="C51" s="50" t="s">
        <v>100</v>
      </c>
      <c r="D51" s="58">
        <v>2</v>
      </c>
      <c r="E51" s="58" t="str">
        <f>_xlfn.XLOOKUP(D51,'MATURITY MODEL'!$B$14:$B$19,'MATURITY MODEL'!$C$14:$C$19,"--")</f>
        <v>Repeatable</v>
      </c>
      <c r="F51" s="58">
        <v>4</v>
      </c>
      <c r="G51" s="58" t="str">
        <f>_xlfn.XLOOKUP(F51,'MATURITY MODEL'!$B$14:$B$19,'MATURITY MODEL'!$C$14:$C$19,"--")</f>
        <v>Managed</v>
      </c>
      <c r="H51" s="63"/>
      <c r="I51" s="63"/>
      <c r="J51" s="63"/>
      <c r="K51" s="42"/>
      <c r="L51" s="42"/>
    </row>
    <row r="52" spans="1:12" ht="43.2" x14ac:dyDescent="0.3">
      <c r="A52" s="98"/>
      <c r="B52" s="103"/>
      <c r="C52" s="51" t="s">
        <v>101</v>
      </c>
      <c r="D52" s="59">
        <v>3</v>
      </c>
      <c r="E52" s="59" t="str">
        <f>_xlfn.XLOOKUP(D52,'MATURITY MODEL'!$B$14:$B$19,'MATURITY MODEL'!$C$14:$C$19,"--")</f>
        <v>Defined</v>
      </c>
      <c r="F52" s="59">
        <v>5</v>
      </c>
      <c r="G52" s="59" t="str">
        <f>_xlfn.XLOOKUP(F52,'MATURITY MODEL'!$B$14:$B$19,'MATURITY MODEL'!$C$14:$C$19,"--")</f>
        <v>Optimized</v>
      </c>
      <c r="H52" s="51"/>
      <c r="I52" s="51"/>
      <c r="J52" s="51"/>
      <c r="K52" s="42"/>
      <c r="L52" s="42"/>
    </row>
    <row r="53" spans="1:12" ht="28.8" x14ac:dyDescent="0.3">
      <c r="A53" s="98"/>
      <c r="B53" s="103"/>
      <c r="C53" s="50" t="s">
        <v>102</v>
      </c>
      <c r="D53" s="58">
        <v>2</v>
      </c>
      <c r="E53" s="58" t="str">
        <f>_xlfn.XLOOKUP(D53,'MATURITY MODEL'!$B$14:$B$19,'MATURITY MODEL'!$C$14:$C$19,"--")</f>
        <v>Repeatable</v>
      </c>
      <c r="F53" s="58">
        <v>4</v>
      </c>
      <c r="G53" s="58" t="str">
        <f>_xlfn.XLOOKUP(F53,'MATURITY MODEL'!$B$14:$B$19,'MATURITY MODEL'!$C$14:$C$19,"--")</f>
        <v>Managed</v>
      </c>
      <c r="H53" s="63"/>
      <c r="I53" s="63"/>
      <c r="J53" s="63"/>
      <c r="K53" s="42"/>
      <c r="L53" s="42"/>
    </row>
    <row r="54" spans="1:12" ht="43.2" x14ac:dyDescent="0.3">
      <c r="A54" s="99"/>
      <c r="B54" s="104"/>
      <c r="C54" s="51" t="s">
        <v>103</v>
      </c>
      <c r="D54" s="59">
        <v>2</v>
      </c>
      <c r="E54" s="59" t="str">
        <f>_xlfn.XLOOKUP(D54,'MATURITY MODEL'!$B$14:$B$19,'MATURITY MODEL'!$C$14:$C$19,"--")</f>
        <v>Repeatable</v>
      </c>
      <c r="F54" s="59">
        <v>5</v>
      </c>
      <c r="G54" s="59" t="str">
        <f>_xlfn.XLOOKUP(F54,'MATURITY MODEL'!$B$14:$B$19,'MATURITY MODEL'!$C$14:$C$19,"--")</f>
        <v>Optimized</v>
      </c>
      <c r="H54" s="51"/>
      <c r="I54" s="51"/>
      <c r="J54" s="51"/>
      <c r="K54" s="42"/>
      <c r="L54" s="42"/>
    </row>
    <row r="55" spans="1:12" ht="57.6" x14ac:dyDescent="0.3">
      <c r="A55" s="110"/>
      <c r="B55" s="114" t="s">
        <v>309</v>
      </c>
      <c r="C55" s="54" t="s">
        <v>104</v>
      </c>
      <c r="D55" s="55">
        <f>IFERROR(ROUND(AVERAGE(D56:D59),0),"--")</f>
        <v>3</v>
      </c>
      <c r="E55" s="55" t="str">
        <f>_xlfn.XLOOKUP(D55,'MATURITY MODEL'!$B$14:$B$19,'MATURITY MODEL'!$C$14:$C$19,"--")</f>
        <v>Defined</v>
      </c>
      <c r="F55" s="55">
        <f>IFERROR(ROUND(AVERAGE(F56:F59),0),"--")</f>
        <v>5</v>
      </c>
      <c r="G55" s="55" t="str">
        <f>_xlfn.XLOOKUP(F55,'MATURITY MODEL'!$B$14:$B$19,'MATURITY MODEL'!$C$14:$C$19,"--")</f>
        <v>Optimized</v>
      </c>
      <c r="H55" s="68"/>
      <c r="I55" s="68"/>
      <c r="J55" s="68"/>
      <c r="K55" s="42"/>
      <c r="L55" s="42"/>
    </row>
    <row r="56" spans="1:12" ht="43.2" x14ac:dyDescent="0.3">
      <c r="A56" s="111"/>
      <c r="B56" s="115"/>
      <c r="C56" s="48" t="s">
        <v>105</v>
      </c>
      <c r="D56" s="57">
        <v>4</v>
      </c>
      <c r="E56" s="57" t="str">
        <f>_xlfn.XLOOKUP(D56,'MATURITY MODEL'!$B$14:$B$19,'MATURITY MODEL'!$C$14:$C$19,"--")</f>
        <v>Managed</v>
      </c>
      <c r="F56" s="57">
        <v>5</v>
      </c>
      <c r="G56" s="57" t="str">
        <f>_xlfn.XLOOKUP(F56,'MATURITY MODEL'!$B$14:$B$19,'MATURITY MODEL'!$C$14:$C$19,"--")</f>
        <v>Optimized</v>
      </c>
      <c r="H56" s="62"/>
      <c r="I56" s="62"/>
      <c r="J56" s="62"/>
      <c r="K56" s="42"/>
      <c r="L56" s="42"/>
    </row>
    <row r="57" spans="1:12" ht="43.2" x14ac:dyDescent="0.3">
      <c r="A57" s="111"/>
      <c r="B57" s="115"/>
      <c r="C57" s="47" t="s">
        <v>106</v>
      </c>
      <c r="D57" s="56">
        <v>3</v>
      </c>
      <c r="E57" s="56" t="str">
        <f>_xlfn.XLOOKUP(D57,'MATURITY MODEL'!$B$14:$B$19,'MATURITY MODEL'!$C$14:$C$19,"--")</f>
        <v>Defined</v>
      </c>
      <c r="F57" s="56">
        <v>4</v>
      </c>
      <c r="G57" s="56" t="str">
        <f>_xlfn.XLOOKUP(F57,'MATURITY MODEL'!$B$14:$B$19,'MATURITY MODEL'!$C$14:$C$19,"--")</f>
        <v>Managed</v>
      </c>
      <c r="H57" s="47"/>
      <c r="I57" s="47"/>
      <c r="J57" s="47"/>
      <c r="K57" s="42"/>
      <c r="L57" s="42"/>
    </row>
    <row r="58" spans="1:12" ht="28.8" x14ac:dyDescent="0.3">
      <c r="A58" s="111"/>
      <c r="B58" s="115"/>
      <c r="C58" s="50" t="s">
        <v>107</v>
      </c>
      <c r="D58" s="58">
        <v>2</v>
      </c>
      <c r="E58" s="58" t="str">
        <f>_xlfn.XLOOKUP(D58,'MATURITY MODEL'!$B$14:$B$19,'MATURITY MODEL'!$C$14:$C$19,"--")</f>
        <v>Repeatable</v>
      </c>
      <c r="F58" s="58">
        <v>4</v>
      </c>
      <c r="G58" s="58" t="str">
        <f>_xlfn.XLOOKUP(F58,'MATURITY MODEL'!$B$14:$B$19,'MATURITY MODEL'!$C$14:$C$19,"--")</f>
        <v>Managed</v>
      </c>
      <c r="H58" s="63"/>
      <c r="I58" s="63"/>
      <c r="J58" s="63"/>
      <c r="K58" s="42"/>
      <c r="L58" s="42"/>
    </row>
    <row r="59" spans="1:12" ht="28.8" x14ac:dyDescent="0.3">
      <c r="A59" s="111"/>
      <c r="B59" s="115"/>
      <c r="C59" s="50" t="s">
        <v>108</v>
      </c>
      <c r="D59" s="58">
        <v>1</v>
      </c>
      <c r="E59" s="58" t="str">
        <f>_xlfn.XLOOKUP(D59,'MATURITY MODEL'!$B$14:$B$19,'MATURITY MODEL'!$C$14:$C$19,"--")</f>
        <v>Initial</v>
      </c>
      <c r="F59" s="58">
        <v>5</v>
      </c>
      <c r="G59" s="58" t="str">
        <f>_xlfn.XLOOKUP(F59,'MATURITY MODEL'!$B$14:$B$19,'MATURITY MODEL'!$C$14:$C$19,"--")</f>
        <v>Optimized</v>
      </c>
      <c r="H59" s="63"/>
      <c r="I59" s="63"/>
      <c r="J59" s="63"/>
      <c r="K59" s="42"/>
      <c r="L59" s="42"/>
    </row>
    <row r="60" spans="1:12" ht="43.2" x14ac:dyDescent="0.3">
      <c r="A60" s="111"/>
      <c r="B60" s="115"/>
      <c r="C60" s="54" t="s">
        <v>109</v>
      </c>
      <c r="D60" s="55">
        <f>IFERROR(ROUND(AVERAGE(D61:D70),0),"--")</f>
        <v>1</v>
      </c>
      <c r="E60" s="55" t="str">
        <f>_xlfn.XLOOKUP(D60,'MATURITY MODEL'!$B$14:$B$19,'MATURITY MODEL'!$C$14:$C$19,"--")</f>
        <v>Initial</v>
      </c>
      <c r="F60" s="55">
        <f>IFERROR(ROUND(AVERAGE(F61:F70),0),"--")</f>
        <v>4</v>
      </c>
      <c r="G60" s="55" t="str">
        <f>_xlfn.XLOOKUP(F60,'MATURITY MODEL'!$B$14:$B$19,'MATURITY MODEL'!$C$14:$C$19,"--")</f>
        <v>Managed</v>
      </c>
      <c r="H60" s="68"/>
      <c r="I60" s="68"/>
      <c r="J60" s="68"/>
      <c r="K60" s="42"/>
      <c r="L60" s="42"/>
    </row>
    <row r="61" spans="1:12" x14ac:dyDescent="0.3">
      <c r="A61" s="111"/>
      <c r="B61" s="115"/>
      <c r="C61" s="51" t="s">
        <v>110</v>
      </c>
      <c r="D61" s="59">
        <v>0</v>
      </c>
      <c r="E61" s="59" t="str">
        <f>_xlfn.XLOOKUP(D61,'MATURITY MODEL'!$B$14:$B$19,'MATURITY MODEL'!$C$14:$C$19,"--")</f>
        <v>Non-existent</v>
      </c>
      <c r="F61" s="59">
        <v>4</v>
      </c>
      <c r="G61" s="59" t="str">
        <f>_xlfn.XLOOKUP(F61,'MATURITY MODEL'!$B$14:$B$19,'MATURITY MODEL'!$C$14:$C$19,"--")</f>
        <v>Managed</v>
      </c>
      <c r="H61" s="51"/>
      <c r="I61" s="51"/>
      <c r="J61" s="51"/>
      <c r="K61" s="42"/>
      <c r="L61" s="42"/>
    </row>
    <row r="62" spans="1:12" x14ac:dyDescent="0.3">
      <c r="A62" s="111"/>
      <c r="B62" s="113" t="s">
        <v>312</v>
      </c>
      <c r="C62" s="50" t="s">
        <v>111</v>
      </c>
      <c r="D62" s="58">
        <v>2</v>
      </c>
      <c r="E62" s="58" t="str">
        <f>_xlfn.XLOOKUP(D62,'MATURITY MODEL'!$B$14:$B$19,'MATURITY MODEL'!$C$14:$C$19,"--")</f>
        <v>Repeatable</v>
      </c>
      <c r="F62" s="58">
        <v>4</v>
      </c>
      <c r="G62" s="58" t="str">
        <f>_xlfn.XLOOKUP(F62,'MATURITY MODEL'!$B$14:$B$19,'MATURITY MODEL'!$C$14:$C$19,"--")</f>
        <v>Managed</v>
      </c>
      <c r="H62" s="63"/>
      <c r="I62" s="63"/>
      <c r="J62" s="63"/>
      <c r="K62" s="42"/>
      <c r="L62" s="42"/>
    </row>
    <row r="63" spans="1:12" x14ac:dyDescent="0.3">
      <c r="A63" s="111"/>
      <c r="B63" s="113"/>
      <c r="C63" s="50" t="s">
        <v>112</v>
      </c>
      <c r="D63" s="58">
        <v>0</v>
      </c>
      <c r="E63" s="58" t="str">
        <f>_xlfn.XLOOKUP(D63,'MATURITY MODEL'!$B$14:$B$19,'MATURITY MODEL'!$C$14:$C$19,"--")</f>
        <v>Non-existent</v>
      </c>
      <c r="F63" s="58">
        <v>5</v>
      </c>
      <c r="G63" s="58" t="str">
        <f>_xlfn.XLOOKUP(F63,'MATURITY MODEL'!$B$14:$B$19,'MATURITY MODEL'!$C$14:$C$19,"--")</f>
        <v>Optimized</v>
      </c>
      <c r="H63" s="63"/>
      <c r="I63" s="63"/>
      <c r="J63" s="63"/>
      <c r="K63" s="42"/>
      <c r="L63" s="42"/>
    </row>
    <row r="64" spans="1:12" x14ac:dyDescent="0.3">
      <c r="A64" s="111"/>
      <c r="B64" s="113"/>
      <c r="C64" s="50" t="s">
        <v>113</v>
      </c>
      <c r="D64" s="58">
        <v>1</v>
      </c>
      <c r="E64" s="58" t="str">
        <f>_xlfn.XLOOKUP(D64,'MATURITY MODEL'!$B$14:$B$19,'MATURITY MODEL'!$C$14:$C$19,"--")</f>
        <v>Initial</v>
      </c>
      <c r="F64" s="58">
        <v>5</v>
      </c>
      <c r="G64" s="58" t="str">
        <f>_xlfn.XLOOKUP(F64,'MATURITY MODEL'!$B$14:$B$19,'MATURITY MODEL'!$C$14:$C$19,"--")</f>
        <v>Optimized</v>
      </c>
      <c r="H64" s="63"/>
      <c r="I64" s="63"/>
      <c r="J64" s="63"/>
      <c r="K64" s="42"/>
      <c r="L64" s="42"/>
    </row>
    <row r="65" spans="1:12" x14ac:dyDescent="0.3">
      <c r="A65" s="111"/>
      <c r="B65" s="116">
        <f>ROUNDUP(AVERAGE(D55,D60,D71),0)</f>
        <v>3</v>
      </c>
      <c r="C65" s="48" t="s">
        <v>114</v>
      </c>
      <c r="D65" s="57">
        <v>2</v>
      </c>
      <c r="E65" s="57" t="str">
        <f>_xlfn.XLOOKUP(D65,'MATURITY MODEL'!$B$14:$B$19,'MATURITY MODEL'!$C$14:$C$19,"--")</f>
        <v>Repeatable</v>
      </c>
      <c r="F65" s="57">
        <v>4</v>
      </c>
      <c r="G65" s="57" t="str">
        <f>_xlfn.XLOOKUP(F65,'MATURITY MODEL'!$B$14:$B$19,'MATURITY MODEL'!$C$14:$C$19,"--")</f>
        <v>Managed</v>
      </c>
      <c r="H65" s="62"/>
      <c r="I65" s="62"/>
      <c r="J65" s="62"/>
      <c r="K65" s="42"/>
      <c r="L65" s="42"/>
    </row>
    <row r="66" spans="1:12" x14ac:dyDescent="0.3">
      <c r="A66" s="111"/>
      <c r="B66" s="116"/>
      <c r="C66" s="50" t="s">
        <v>115</v>
      </c>
      <c r="D66" s="58">
        <v>1</v>
      </c>
      <c r="E66" s="58" t="str">
        <f>_xlfn.XLOOKUP(D66,'MATURITY MODEL'!$B$14:$B$19,'MATURITY MODEL'!$C$14:$C$19,"--")</f>
        <v>Initial</v>
      </c>
      <c r="F66" s="58">
        <v>2</v>
      </c>
      <c r="G66" s="58" t="str">
        <f>_xlfn.XLOOKUP(F66,'MATURITY MODEL'!$B$14:$B$19,'MATURITY MODEL'!$C$14:$C$19,"--")</f>
        <v>Repeatable</v>
      </c>
      <c r="H66" s="63"/>
      <c r="I66" s="63"/>
      <c r="J66" s="63"/>
      <c r="K66" s="42"/>
      <c r="L66" s="42"/>
    </row>
    <row r="67" spans="1:12" ht="28.8" x14ac:dyDescent="0.3">
      <c r="A67" s="111"/>
      <c r="B67" s="116"/>
      <c r="C67" s="51" t="s">
        <v>116</v>
      </c>
      <c r="D67" s="59">
        <v>2</v>
      </c>
      <c r="E67" s="59" t="str">
        <f>_xlfn.XLOOKUP(D67,'MATURITY MODEL'!$B$14:$B$19,'MATURITY MODEL'!$C$14:$C$19,"--")</f>
        <v>Repeatable</v>
      </c>
      <c r="F67" s="59">
        <v>3</v>
      </c>
      <c r="G67" s="59" t="str">
        <f>_xlfn.XLOOKUP(F67,'MATURITY MODEL'!$B$14:$B$19,'MATURITY MODEL'!$C$14:$C$19,"--")</f>
        <v>Defined</v>
      </c>
      <c r="H67" s="51"/>
      <c r="I67" s="51"/>
      <c r="J67" s="51"/>
      <c r="K67" s="42"/>
      <c r="L67" s="42"/>
    </row>
    <row r="68" spans="1:12" ht="28.8" x14ac:dyDescent="0.3">
      <c r="A68" s="111"/>
      <c r="B68" s="116"/>
      <c r="C68" s="50" t="s">
        <v>117</v>
      </c>
      <c r="D68" s="58">
        <v>3</v>
      </c>
      <c r="E68" s="58" t="str">
        <f>_xlfn.XLOOKUP(D68,'MATURITY MODEL'!$B$14:$B$19,'MATURITY MODEL'!$C$14:$C$19,"--")</f>
        <v>Defined</v>
      </c>
      <c r="F68" s="58">
        <v>4</v>
      </c>
      <c r="G68" s="58" t="str">
        <f>_xlfn.XLOOKUP(F68,'MATURITY MODEL'!$B$14:$B$19,'MATURITY MODEL'!$C$14:$C$19,"--")</f>
        <v>Managed</v>
      </c>
      <c r="H68" s="63"/>
      <c r="I68" s="63"/>
      <c r="J68" s="63"/>
      <c r="K68" s="42"/>
      <c r="L68" s="42"/>
    </row>
    <row r="69" spans="1:12" x14ac:dyDescent="0.3">
      <c r="A69" s="111"/>
      <c r="B69" s="116"/>
      <c r="C69" s="50" t="s">
        <v>118</v>
      </c>
      <c r="D69" s="58">
        <v>0</v>
      </c>
      <c r="E69" s="58" t="str">
        <f>_xlfn.XLOOKUP(D69,'MATURITY MODEL'!$B$14:$B$19,'MATURITY MODEL'!$C$14:$C$19,"--")</f>
        <v>Non-existent</v>
      </c>
      <c r="F69" s="58">
        <v>4</v>
      </c>
      <c r="G69" s="58" t="str">
        <f>_xlfn.XLOOKUP(F69,'MATURITY MODEL'!$B$14:$B$19,'MATURITY MODEL'!$C$14:$C$19,"--")</f>
        <v>Managed</v>
      </c>
      <c r="H69" s="63"/>
      <c r="I69" s="63"/>
      <c r="J69" s="63"/>
      <c r="K69" s="42"/>
      <c r="L69" s="42"/>
    </row>
    <row r="70" spans="1:12" ht="28.8" x14ac:dyDescent="0.3">
      <c r="A70" s="111"/>
      <c r="B70" s="116"/>
      <c r="C70" s="50" t="s">
        <v>119</v>
      </c>
      <c r="D70" s="58">
        <v>0</v>
      </c>
      <c r="E70" s="58" t="str">
        <f>_xlfn.XLOOKUP(D70,'MATURITY MODEL'!$B$14:$B$19,'MATURITY MODEL'!$C$14:$C$19,"--")</f>
        <v>Non-existent</v>
      </c>
      <c r="F70" s="58">
        <v>5</v>
      </c>
      <c r="G70" s="58" t="str">
        <f>_xlfn.XLOOKUP(F70,'MATURITY MODEL'!$B$14:$B$19,'MATURITY MODEL'!$C$14:$C$19,"--")</f>
        <v>Optimized</v>
      </c>
      <c r="H70" s="63"/>
      <c r="I70" s="63"/>
      <c r="J70" s="63"/>
      <c r="K70" s="42"/>
      <c r="L70" s="42"/>
    </row>
    <row r="71" spans="1:12" ht="43.2" x14ac:dyDescent="0.3">
      <c r="A71" s="111"/>
      <c r="B71" s="116"/>
      <c r="C71" s="54" t="s">
        <v>120</v>
      </c>
      <c r="D71" s="55">
        <f>IFERROR(ROUND(AVERAGE(D72:D76),0),"--")</f>
        <v>3</v>
      </c>
      <c r="E71" s="55" t="str">
        <f>_xlfn.XLOOKUP(D71,'MATURITY MODEL'!$B$14:$B$19,'MATURITY MODEL'!$C$14:$C$19,"--")</f>
        <v>Defined</v>
      </c>
      <c r="F71" s="55">
        <f>IFERROR(ROUND(AVERAGE(F72:F76),0),"--")</f>
        <v>4</v>
      </c>
      <c r="G71" s="55" t="str">
        <f>_xlfn.XLOOKUP(F71,'MATURITY MODEL'!$B$14:$B$19,'MATURITY MODEL'!$C$14:$C$19,"--")</f>
        <v>Managed</v>
      </c>
      <c r="H71" s="68"/>
      <c r="I71" s="68"/>
      <c r="J71" s="68"/>
      <c r="K71" s="42"/>
      <c r="L71" s="42"/>
    </row>
    <row r="72" spans="1:12" ht="28.8" x14ac:dyDescent="0.3">
      <c r="A72" s="111"/>
      <c r="B72" s="116"/>
      <c r="C72" s="50" t="s">
        <v>121</v>
      </c>
      <c r="D72" s="58">
        <v>3</v>
      </c>
      <c r="E72" s="58" t="str">
        <f>_xlfn.XLOOKUP(D72,'MATURITY MODEL'!$B$14:$B$19,'MATURITY MODEL'!$C$14:$C$19,"--")</f>
        <v>Defined</v>
      </c>
      <c r="F72" s="58">
        <v>5</v>
      </c>
      <c r="G72" s="58" t="str">
        <f>_xlfn.XLOOKUP(F72,'MATURITY MODEL'!$B$14:$B$19,'MATURITY MODEL'!$C$14:$C$19,"--")</f>
        <v>Optimized</v>
      </c>
      <c r="H72" s="63"/>
      <c r="I72" s="63"/>
      <c r="J72" s="63"/>
      <c r="K72" s="42"/>
      <c r="L72" s="42"/>
    </row>
    <row r="73" spans="1:12" ht="28.8" x14ac:dyDescent="0.3">
      <c r="A73" s="111"/>
      <c r="B73" s="116"/>
      <c r="C73" s="50" t="s">
        <v>122</v>
      </c>
      <c r="D73" s="58">
        <v>4</v>
      </c>
      <c r="E73" s="58" t="str">
        <f>_xlfn.XLOOKUP(D73,'MATURITY MODEL'!$B$14:$B$19,'MATURITY MODEL'!$C$14:$C$19,"--")</f>
        <v>Managed</v>
      </c>
      <c r="F73" s="58">
        <v>3</v>
      </c>
      <c r="G73" s="58" t="str">
        <f>_xlfn.XLOOKUP(F73,'MATURITY MODEL'!$B$14:$B$19,'MATURITY MODEL'!$C$14:$C$19,"--")</f>
        <v>Defined</v>
      </c>
      <c r="H73" s="63"/>
      <c r="I73" s="63"/>
      <c r="J73" s="63"/>
      <c r="K73" s="42"/>
      <c r="L73" s="42"/>
    </row>
    <row r="74" spans="1:12" ht="28.8" x14ac:dyDescent="0.3">
      <c r="A74" s="111"/>
      <c r="B74" s="116"/>
      <c r="C74" s="50" t="s">
        <v>123</v>
      </c>
      <c r="D74" s="58">
        <v>2</v>
      </c>
      <c r="E74" s="58" t="str">
        <f>_xlfn.XLOOKUP(D74,'MATURITY MODEL'!$B$14:$B$19,'MATURITY MODEL'!$C$14:$C$19,"--")</f>
        <v>Repeatable</v>
      </c>
      <c r="F74" s="58">
        <v>3</v>
      </c>
      <c r="G74" s="58" t="str">
        <f>_xlfn.XLOOKUP(F74,'MATURITY MODEL'!$B$14:$B$19,'MATURITY MODEL'!$C$14:$C$19,"--")</f>
        <v>Defined</v>
      </c>
      <c r="H74" s="63"/>
      <c r="I74" s="63"/>
      <c r="J74" s="63"/>
      <c r="K74" s="42"/>
      <c r="L74" s="42"/>
    </row>
    <row r="75" spans="1:12" ht="28.8" x14ac:dyDescent="0.3">
      <c r="A75" s="111"/>
      <c r="B75" s="116"/>
      <c r="C75" s="51" t="s">
        <v>124</v>
      </c>
      <c r="D75" s="59">
        <v>3</v>
      </c>
      <c r="E75" s="59" t="str">
        <f>_xlfn.XLOOKUP(D75,'MATURITY MODEL'!$B$14:$B$19,'MATURITY MODEL'!$C$14:$C$19,"--")</f>
        <v>Defined</v>
      </c>
      <c r="F75" s="59">
        <v>4</v>
      </c>
      <c r="G75" s="59" t="str">
        <f>_xlfn.XLOOKUP(F75,'MATURITY MODEL'!$B$14:$B$19,'MATURITY MODEL'!$C$14:$C$19,"--")</f>
        <v>Managed</v>
      </c>
      <c r="H75" s="51"/>
      <c r="I75" s="51"/>
      <c r="J75" s="51"/>
      <c r="K75" s="42"/>
      <c r="L75" s="42"/>
    </row>
    <row r="76" spans="1:12" x14ac:dyDescent="0.3">
      <c r="A76" s="112"/>
      <c r="B76" s="117"/>
      <c r="C76" s="50" t="s">
        <v>125</v>
      </c>
      <c r="D76" s="58">
        <v>2</v>
      </c>
      <c r="E76" s="58" t="str">
        <f>_xlfn.XLOOKUP(D76,'MATURITY MODEL'!$B$14:$B$19,'MATURITY MODEL'!$C$14:$C$19,"--")</f>
        <v>Repeatable</v>
      </c>
      <c r="F76" s="58">
        <v>3</v>
      </c>
      <c r="G76" s="58" t="str">
        <f>_xlfn.XLOOKUP(F76,'MATURITY MODEL'!$B$14:$B$19,'MATURITY MODEL'!$C$14:$C$19,"--")</f>
        <v>Defined</v>
      </c>
      <c r="H76" s="63"/>
      <c r="I76" s="63"/>
      <c r="J76" s="63"/>
      <c r="K76" s="42"/>
      <c r="L76" s="42"/>
    </row>
    <row r="77" spans="1:12" ht="57.6" x14ac:dyDescent="0.3">
      <c r="A77" s="107"/>
      <c r="B77" s="119" t="s">
        <v>310</v>
      </c>
      <c r="C77" s="54" t="s">
        <v>126</v>
      </c>
      <c r="D77" s="55">
        <f>IFERROR(ROUND(AVERAGE(D78:D79),0),"--")</f>
        <v>2</v>
      </c>
      <c r="E77" s="55" t="str">
        <f>_xlfn.XLOOKUP(D77,'MATURITY MODEL'!$B$14:$B$19,'MATURITY MODEL'!$C$14:$C$19,"--")</f>
        <v>Repeatable</v>
      </c>
      <c r="F77" s="55">
        <f>IFERROR(ROUND(AVERAGE(F78:F79),0),"--")</f>
        <v>5</v>
      </c>
      <c r="G77" s="55" t="str">
        <f>_xlfn.XLOOKUP(F77,'MATURITY MODEL'!$B$14:$B$19,'MATURITY MODEL'!$C$14:$C$19,"--")</f>
        <v>Optimized</v>
      </c>
      <c r="H77" s="68"/>
      <c r="I77" s="68"/>
      <c r="J77" s="68"/>
      <c r="K77" s="42"/>
      <c r="L77" s="42"/>
    </row>
    <row r="78" spans="1:12" ht="28.8" x14ac:dyDescent="0.3">
      <c r="A78" s="108"/>
      <c r="B78" s="120"/>
      <c r="C78" s="50" t="s">
        <v>127</v>
      </c>
      <c r="D78" s="58">
        <v>3</v>
      </c>
      <c r="E78" s="58" t="str">
        <f>_xlfn.XLOOKUP(D78,'MATURITY MODEL'!$B$14:$B$19,'MATURITY MODEL'!$C$14:$C$19,"--")</f>
        <v>Defined</v>
      </c>
      <c r="F78" s="58">
        <v>5</v>
      </c>
      <c r="G78" s="58" t="str">
        <f>_xlfn.XLOOKUP(F78,'MATURITY MODEL'!$B$14:$B$19,'MATURITY MODEL'!$C$14:$C$19,"--")</f>
        <v>Optimized</v>
      </c>
      <c r="H78" s="63"/>
      <c r="I78" s="63"/>
      <c r="J78" s="63"/>
      <c r="K78" s="42"/>
      <c r="L78" s="42"/>
    </row>
    <row r="79" spans="1:12" ht="28.8" x14ac:dyDescent="0.3">
      <c r="A79" s="108"/>
      <c r="B79" s="120"/>
      <c r="C79" s="50" t="s">
        <v>128</v>
      </c>
      <c r="D79" s="58">
        <v>1</v>
      </c>
      <c r="E79" s="58" t="str">
        <f>_xlfn.XLOOKUP(D79,'MATURITY MODEL'!$B$14:$B$19,'MATURITY MODEL'!$C$14:$C$19,"--")</f>
        <v>Initial</v>
      </c>
      <c r="F79" s="58">
        <v>4</v>
      </c>
      <c r="G79" s="58" t="str">
        <f>_xlfn.XLOOKUP(F79,'MATURITY MODEL'!$B$14:$B$19,'MATURITY MODEL'!$C$14:$C$19,"--")</f>
        <v>Managed</v>
      </c>
      <c r="H79" s="63"/>
      <c r="I79" s="63"/>
      <c r="J79" s="63"/>
      <c r="K79" s="42"/>
      <c r="L79" s="42"/>
    </row>
    <row r="80" spans="1:12" ht="57.6" x14ac:dyDescent="0.3">
      <c r="A80" s="108"/>
      <c r="B80" s="120"/>
      <c r="C80" s="54" t="s">
        <v>129</v>
      </c>
      <c r="D80" s="55">
        <f>IFERROR(ROUND(AVERAGE(D81:D88),0),"--")</f>
        <v>3</v>
      </c>
      <c r="E80" s="55" t="str">
        <f>_xlfn.XLOOKUP(D80,'MATURITY MODEL'!$B$14:$B$19,'MATURITY MODEL'!$C$14:$C$19,"--")</f>
        <v>Defined</v>
      </c>
      <c r="F80" s="55">
        <f>IFERROR(ROUND(AVERAGE(F81:F88),0),"--")</f>
        <v>4</v>
      </c>
      <c r="G80" s="55" t="str">
        <f>_xlfn.XLOOKUP(F80,'MATURITY MODEL'!$B$14:$B$19,'MATURITY MODEL'!$C$14:$C$19,"--")</f>
        <v>Managed</v>
      </c>
      <c r="H80" s="68"/>
      <c r="I80" s="68"/>
      <c r="J80" s="68"/>
      <c r="K80" s="42"/>
      <c r="L80" s="42"/>
    </row>
    <row r="81" spans="1:12" ht="43.2" x14ac:dyDescent="0.3">
      <c r="A81" s="108"/>
      <c r="B81" s="118" t="s">
        <v>312</v>
      </c>
      <c r="C81" s="50" t="s">
        <v>130</v>
      </c>
      <c r="D81" s="58">
        <v>1</v>
      </c>
      <c r="E81" s="58" t="str">
        <f>_xlfn.XLOOKUP(D81,'MATURITY MODEL'!$B$14:$B$19,'MATURITY MODEL'!$C$14:$C$19,"--")</f>
        <v>Initial</v>
      </c>
      <c r="F81" s="58">
        <v>5</v>
      </c>
      <c r="G81" s="58" t="str">
        <f>_xlfn.XLOOKUP(F81,'MATURITY MODEL'!$B$14:$B$19,'MATURITY MODEL'!$C$14:$C$19,"--")</f>
        <v>Optimized</v>
      </c>
      <c r="H81" s="63"/>
      <c r="I81" s="63"/>
      <c r="J81" s="63"/>
      <c r="K81" s="42"/>
      <c r="L81" s="42"/>
    </row>
    <row r="82" spans="1:12" ht="28.8" x14ac:dyDescent="0.3">
      <c r="A82" s="108"/>
      <c r="B82" s="118"/>
      <c r="C82" s="50" t="s">
        <v>131</v>
      </c>
      <c r="D82" s="58">
        <v>4</v>
      </c>
      <c r="E82" s="58" t="str">
        <f>_xlfn.XLOOKUP(D82,'MATURITY MODEL'!$B$14:$B$19,'MATURITY MODEL'!$C$14:$C$19,"--")</f>
        <v>Managed</v>
      </c>
      <c r="F82" s="58">
        <v>4</v>
      </c>
      <c r="G82" s="58" t="str">
        <f>_xlfn.XLOOKUP(F82,'MATURITY MODEL'!$B$14:$B$19,'MATURITY MODEL'!$C$14:$C$19,"--")</f>
        <v>Managed</v>
      </c>
      <c r="H82" s="63"/>
      <c r="I82" s="63"/>
      <c r="J82" s="63"/>
      <c r="K82" s="42"/>
      <c r="L82" s="42"/>
    </row>
    <row r="83" spans="1:12" x14ac:dyDescent="0.3">
      <c r="A83" s="108"/>
      <c r="B83" s="118"/>
      <c r="C83" s="50" t="s">
        <v>132</v>
      </c>
      <c r="D83" s="58">
        <v>1</v>
      </c>
      <c r="E83" s="58" t="str">
        <f>_xlfn.XLOOKUP(D83,'MATURITY MODEL'!$B$14:$B$19,'MATURITY MODEL'!$C$14:$C$19,"--")</f>
        <v>Initial</v>
      </c>
      <c r="F83" s="58">
        <v>2</v>
      </c>
      <c r="G83" s="58" t="str">
        <f>_xlfn.XLOOKUP(F83,'MATURITY MODEL'!$B$14:$B$19,'MATURITY MODEL'!$C$14:$C$19,"--")</f>
        <v>Repeatable</v>
      </c>
      <c r="H83" s="63"/>
      <c r="I83" s="63"/>
      <c r="J83" s="63"/>
      <c r="K83" s="42"/>
      <c r="L83" s="42"/>
    </row>
    <row r="84" spans="1:12" ht="28.8" x14ac:dyDescent="0.3">
      <c r="A84" s="108"/>
      <c r="B84" s="121">
        <f>ROUNDUP(AVERAGE(D77,D80),0)</f>
        <v>3</v>
      </c>
      <c r="C84" s="51" t="s">
        <v>133</v>
      </c>
      <c r="D84" s="59">
        <v>2</v>
      </c>
      <c r="E84" s="59" t="str">
        <f>_xlfn.XLOOKUP(D84,'MATURITY MODEL'!$B$14:$B$19,'MATURITY MODEL'!$C$14:$C$19,"--")</f>
        <v>Repeatable</v>
      </c>
      <c r="F84" s="59">
        <v>3</v>
      </c>
      <c r="G84" s="59" t="str">
        <f>_xlfn.XLOOKUP(F84,'MATURITY MODEL'!$B$14:$B$19,'MATURITY MODEL'!$C$14:$C$19,"--")</f>
        <v>Defined</v>
      </c>
      <c r="H84" s="51"/>
      <c r="I84" s="51"/>
      <c r="J84" s="51"/>
      <c r="K84" s="42"/>
      <c r="L84" s="42"/>
    </row>
    <row r="85" spans="1:12" ht="28.8" x14ac:dyDescent="0.3">
      <c r="A85" s="108"/>
      <c r="B85" s="121"/>
      <c r="C85" s="51" t="s">
        <v>134</v>
      </c>
      <c r="D85" s="59">
        <v>3</v>
      </c>
      <c r="E85" s="59" t="str">
        <f>_xlfn.XLOOKUP(D85,'MATURITY MODEL'!$B$14:$B$19,'MATURITY MODEL'!$C$14:$C$19,"--")</f>
        <v>Defined</v>
      </c>
      <c r="F85" s="59">
        <v>4</v>
      </c>
      <c r="G85" s="59" t="str">
        <f>_xlfn.XLOOKUP(F85,'MATURITY MODEL'!$B$14:$B$19,'MATURITY MODEL'!$C$14:$C$19,"--")</f>
        <v>Managed</v>
      </c>
      <c r="H85" s="51"/>
      <c r="I85" s="51"/>
      <c r="J85" s="51"/>
      <c r="K85" s="42"/>
      <c r="L85" s="42"/>
    </row>
    <row r="86" spans="1:12" ht="28.8" x14ac:dyDescent="0.3">
      <c r="A86" s="108"/>
      <c r="B86" s="121"/>
      <c r="C86" s="50" t="s">
        <v>135</v>
      </c>
      <c r="D86" s="58">
        <v>4</v>
      </c>
      <c r="E86" s="58" t="str">
        <f>_xlfn.XLOOKUP(D86,'MATURITY MODEL'!$B$14:$B$19,'MATURITY MODEL'!$C$14:$C$19,"--")</f>
        <v>Managed</v>
      </c>
      <c r="F86" s="58">
        <v>5</v>
      </c>
      <c r="G86" s="58" t="str">
        <f>_xlfn.XLOOKUP(F86,'MATURITY MODEL'!$B$14:$B$19,'MATURITY MODEL'!$C$14:$C$19,"--")</f>
        <v>Optimized</v>
      </c>
      <c r="H86" s="63"/>
      <c r="I86" s="63"/>
      <c r="J86" s="63"/>
      <c r="K86" s="42"/>
      <c r="L86" s="42"/>
    </row>
    <row r="87" spans="1:12" x14ac:dyDescent="0.3">
      <c r="A87" s="108"/>
      <c r="B87" s="121"/>
      <c r="C87" s="51" t="s">
        <v>136</v>
      </c>
      <c r="D87" s="59">
        <v>3</v>
      </c>
      <c r="E87" s="59" t="str">
        <f>_xlfn.XLOOKUP(D87,'MATURITY MODEL'!$B$14:$B$19,'MATURITY MODEL'!$C$14:$C$19,"--")</f>
        <v>Defined</v>
      </c>
      <c r="F87" s="59">
        <v>5</v>
      </c>
      <c r="G87" s="59" t="str">
        <f>_xlfn.XLOOKUP(F87,'MATURITY MODEL'!$B$14:$B$19,'MATURITY MODEL'!$C$14:$C$19,"--")</f>
        <v>Optimized</v>
      </c>
      <c r="H87" s="51"/>
      <c r="I87" s="51"/>
      <c r="J87" s="51"/>
      <c r="K87" s="42"/>
      <c r="L87" s="42"/>
    </row>
    <row r="88" spans="1:12" ht="28.8" x14ac:dyDescent="0.3">
      <c r="A88" s="109"/>
      <c r="B88" s="122"/>
      <c r="C88" s="50" t="s">
        <v>137</v>
      </c>
      <c r="D88" s="58">
        <v>4</v>
      </c>
      <c r="E88" s="58" t="str">
        <f>_xlfn.XLOOKUP(D88,'MATURITY MODEL'!$B$14:$B$19,'MATURITY MODEL'!$C$14:$C$19,"--")</f>
        <v>Managed</v>
      </c>
      <c r="F88" s="58">
        <v>5</v>
      </c>
      <c r="G88" s="58" t="str">
        <f>_xlfn.XLOOKUP(F88,'MATURITY MODEL'!$B$14:$B$19,'MATURITY MODEL'!$C$14:$C$19,"--")</f>
        <v>Optimized</v>
      </c>
      <c r="H88" s="63"/>
      <c r="I88" s="63"/>
      <c r="J88" s="63"/>
      <c r="K88" s="42"/>
      <c r="L88" s="42"/>
    </row>
    <row r="89" spans="1:12" ht="57.6" x14ac:dyDescent="0.3">
      <c r="A89" s="105"/>
      <c r="B89" s="124" t="s">
        <v>307</v>
      </c>
      <c r="C89" s="66" t="s">
        <v>138</v>
      </c>
      <c r="D89" s="67">
        <f>IFERROR(ROUND(AVERAGE(D90:D99),0),"--")</f>
        <v>2</v>
      </c>
      <c r="E89" s="67" t="str">
        <f>_xlfn.XLOOKUP(D89,'MATURITY MODEL'!$B$14:$B$19,'MATURITY MODEL'!$C$14:$C$19,"--")</f>
        <v>Repeatable</v>
      </c>
      <c r="F89" s="67">
        <f>IFERROR(ROUND(AVERAGE(F90:F99),0),"--")</f>
        <v>3</v>
      </c>
      <c r="G89" s="67" t="str">
        <f>_xlfn.XLOOKUP(F89,'MATURITY MODEL'!$B$14:$B$19,'MATURITY MODEL'!$C$14:$C$19,"--")</f>
        <v>Defined</v>
      </c>
      <c r="H89" s="69"/>
      <c r="I89" s="69"/>
      <c r="J89" s="69"/>
      <c r="K89" s="42"/>
      <c r="L89" s="42"/>
    </row>
    <row r="90" spans="1:12" ht="28.8" x14ac:dyDescent="0.3">
      <c r="A90" s="106"/>
      <c r="B90" s="125"/>
      <c r="C90" s="50" t="s">
        <v>139</v>
      </c>
      <c r="D90" s="58">
        <v>4</v>
      </c>
      <c r="E90" s="58" t="str">
        <f>_xlfn.XLOOKUP(D90,'MATURITY MODEL'!$B$14:$B$19,'MATURITY MODEL'!$C$14:$C$19,"--")</f>
        <v>Managed</v>
      </c>
      <c r="F90" s="58">
        <v>5</v>
      </c>
      <c r="G90" s="58" t="str">
        <f>_xlfn.XLOOKUP(F90,'MATURITY MODEL'!$B$14:$B$19,'MATURITY MODEL'!$C$14:$C$19,"--")</f>
        <v>Optimized</v>
      </c>
      <c r="H90" s="63"/>
      <c r="I90" s="63"/>
      <c r="J90" s="63"/>
      <c r="K90" s="42"/>
      <c r="L90" s="42"/>
    </row>
    <row r="91" spans="1:12" x14ac:dyDescent="0.3">
      <c r="A91" s="106"/>
      <c r="B91" s="125"/>
      <c r="C91" s="50" t="s">
        <v>140</v>
      </c>
      <c r="D91" s="58">
        <v>1</v>
      </c>
      <c r="E91" s="58" t="str">
        <f>_xlfn.XLOOKUP(D91,'MATURITY MODEL'!$B$14:$B$19,'MATURITY MODEL'!$C$14:$C$19,"--")</f>
        <v>Initial</v>
      </c>
      <c r="F91" s="58">
        <v>1</v>
      </c>
      <c r="G91" s="58" t="str">
        <f>_xlfn.XLOOKUP(F91,'MATURITY MODEL'!$B$14:$B$19,'MATURITY MODEL'!$C$14:$C$19,"--")</f>
        <v>Initial</v>
      </c>
      <c r="H91" s="63"/>
      <c r="I91" s="63"/>
      <c r="J91" s="63"/>
      <c r="K91" s="42"/>
      <c r="L91" s="42"/>
    </row>
    <row r="92" spans="1:12" x14ac:dyDescent="0.3">
      <c r="A92" s="106"/>
      <c r="B92" s="125"/>
      <c r="C92" s="50" t="s">
        <v>141</v>
      </c>
      <c r="D92" s="58">
        <v>2</v>
      </c>
      <c r="E92" s="58" t="str">
        <f>_xlfn.XLOOKUP(D92,'MATURITY MODEL'!$B$14:$B$19,'MATURITY MODEL'!$C$14:$C$19,"--")</f>
        <v>Repeatable</v>
      </c>
      <c r="F92" s="58">
        <v>2</v>
      </c>
      <c r="G92" s="58" t="str">
        <f>_xlfn.XLOOKUP(F92,'MATURITY MODEL'!$B$14:$B$19,'MATURITY MODEL'!$C$14:$C$19,"--")</f>
        <v>Repeatable</v>
      </c>
      <c r="H92" s="63"/>
      <c r="I92" s="63"/>
      <c r="J92" s="63"/>
      <c r="K92" s="42"/>
      <c r="L92" s="42"/>
    </row>
    <row r="93" spans="1:12" ht="28.8" x14ac:dyDescent="0.3">
      <c r="A93" s="106"/>
      <c r="B93" s="125"/>
      <c r="C93" s="50" t="s">
        <v>142</v>
      </c>
      <c r="D93" s="58">
        <v>3</v>
      </c>
      <c r="E93" s="58" t="str">
        <f>_xlfn.XLOOKUP(D93,'MATURITY MODEL'!$B$14:$B$19,'MATURITY MODEL'!$C$14:$C$19,"--")</f>
        <v>Defined</v>
      </c>
      <c r="F93" s="58">
        <v>3</v>
      </c>
      <c r="G93" s="58" t="str">
        <f>_xlfn.XLOOKUP(F93,'MATURITY MODEL'!$B$14:$B$19,'MATURITY MODEL'!$C$14:$C$19,"--")</f>
        <v>Defined</v>
      </c>
      <c r="H93" s="63"/>
      <c r="I93" s="63"/>
      <c r="J93" s="63"/>
      <c r="K93" s="42"/>
      <c r="L93" s="42"/>
    </row>
    <row r="94" spans="1:12" x14ac:dyDescent="0.3">
      <c r="A94" s="106"/>
      <c r="B94" s="125"/>
      <c r="C94" s="50" t="s">
        <v>143</v>
      </c>
      <c r="D94" s="58">
        <v>0</v>
      </c>
      <c r="E94" s="58" t="str">
        <f>_xlfn.XLOOKUP(D94,'MATURITY MODEL'!$B$14:$B$19,'MATURITY MODEL'!$C$14:$C$19,"--")</f>
        <v>Non-existent</v>
      </c>
      <c r="F94" s="58">
        <v>4</v>
      </c>
      <c r="G94" s="58" t="str">
        <f>_xlfn.XLOOKUP(F94,'MATURITY MODEL'!$B$14:$B$19,'MATURITY MODEL'!$C$14:$C$19,"--")</f>
        <v>Managed</v>
      </c>
      <c r="H94" s="63"/>
      <c r="I94" s="63"/>
      <c r="J94" s="63"/>
      <c r="K94" s="42"/>
      <c r="L94" s="42"/>
    </row>
    <row r="95" spans="1:12" x14ac:dyDescent="0.3">
      <c r="A95" s="106"/>
      <c r="B95" s="125"/>
      <c r="C95" s="50" t="s">
        <v>144</v>
      </c>
      <c r="D95" s="58">
        <v>2</v>
      </c>
      <c r="E95" s="58" t="str">
        <f>_xlfn.XLOOKUP(D95,'MATURITY MODEL'!$B$14:$B$19,'MATURITY MODEL'!$C$14:$C$19,"--")</f>
        <v>Repeatable</v>
      </c>
      <c r="F95" s="58">
        <v>2</v>
      </c>
      <c r="G95" s="58" t="str">
        <f>_xlfn.XLOOKUP(F95,'MATURITY MODEL'!$B$14:$B$19,'MATURITY MODEL'!$C$14:$C$19,"--")</f>
        <v>Repeatable</v>
      </c>
      <c r="H95" s="63"/>
      <c r="I95" s="63"/>
      <c r="J95" s="63"/>
      <c r="K95" s="42"/>
      <c r="L95" s="42"/>
    </row>
    <row r="96" spans="1:12" ht="28.8" x14ac:dyDescent="0.3">
      <c r="A96" s="106"/>
      <c r="B96" s="125"/>
      <c r="C96" s="50" t="s">
        <v>145</v>
      </c>
      <c r="D96" s="58">
        <v>0</v>
      </c>
      <c r="E96" s="58" t="str">
        <f>_xlfn.XLOOKUP(D96,'MATURITY MODEL'!$B$14:$B$19,'MATURITY MODEL'!$C$14:$C$19,"--")</f>
        <v>Non-existent</v>
      </c>
      <c r="F96" s="58">
        <v>1</v>
      </c>
      <c r="G96" s="58" t="str">
        <f>_xlfn.XLOOKUP(F96,'MATURITY MODEL'!$B$14:$B$19,'MATURITY MODEL'!$C$14:$C$19,"--")</f>
        <v>Initial</v>
      </c>
      <c r="H96" s="63"/>
      <c r="I96" s="63"/>
      <c r="J96" s="63"/>
      <c r="K96" s="42"/>
      <c r="L96" s="42"/>
    </row>
    <row r="97" spans="1:12" x14ac:dyDescent="0.3">
      <c r="A97" s="106"/>
      <c r="B97" s="123" t="s">
        <v>312</v>
      </c>
      <c r="C97" s="50" t="s">
        <v>146</v>
      </c>
      <c r="D97" s="58">
        <v>1</v>
      </c>
      <c r="E97" s="58" t="str">
        <f>_xlfn.XLOOKUP(D97,'MATURITY MODEL'!$B$14:$B$19,'MATURITY MODEL'!$C$14:$C$19,"--")</f>
        <v>Initial</v>
      </c>
      <c r="F97" s="58">
        <v>4</v>
      </c>
      <c r="G97" s="58" t="str">
        <f>_xlfn.XLOOKUP(F97,'MATURITY MODEL'!$B$14:$B$19,'MATURITY MODEL'!$C$14:$C$19,"--")</f>
        <v>Managed</v>
      </c>
      <c r="H97" s="63"/>
      <c r="I97" s="63"/>
      <c r="J97" s="63"/>
      <c r="K97" s="42"/>
      <c r="L97" s="42"/>
    </row>
    <row r="98" spans="1:12" ht="28.8" x14ac:dyDescent="0.3">
      <c r="A98" s="106"/>
      <c r="B98" s="123"/>
      <c r="C98" s="50" t="s">
        <v>147</v>
      </c>
      <c r="D98" s="58">
        <v>4</v>
      </c>
      <c r="E98" s="58" t="str">
        <f>_xlfn.XLOOKUP(D98,'MATURITY MODEL'!$B$14:$B$19,'MATURITY MODEL'!$C$14:$C$19,"--")</f>
        <v>Managed</v>
      </c>
      <c r="F98" s="58">
        <v>4</v>
      </c>
      <c r="G98" s="58" t="str">
        <f>_xlfn.XLOOKUP(F98,'MATURITY MODEL'!$B$14:$B$19,'MATURITY MODEL'!$C$14:$C$19,"--")</f>
        <v>Managed</v>
      </c>
      <c r="H98" s="63"/>
      <c r="I98" s="63"/>
      <c r="J98" s="63"/>
      <c r="K98" s="42"/>
      <c r="L98" s="42"/>
    </row>
    <row r="99" spans="1:12" x14ac:dyDescent="0.3">
      <c r="A99" s="106"/>
      <c r="B99" s="123"/>
      <c r="C99" s="50" t="s">
        <v>148</v>
      </c>
      <c r="D99" s="58">
        <v>5</v>
      </c>
      <c r="E99" s="58" t="str">
        <f>_xlfn.XLOOKUP(D99,'MATURITY MODEL'!$B$14:$B$19,'MATURITY MODEL'!$C$14:$C$19,"--")</f>
        <v>Optimized</v>
      </c>
      <c r="F99" s="58">
        <v>5</v>
      </c>
      <c r="G99" s="58" t="str">
        <f>_xlfn.XLOOKUP(F99,'MATURITY MODEL'!$B$14:$B$19,'MATURITY MODEL'!$C$14:$C$19,"--")</f>
        <v>Optimized</v>
      </c>
      <c r="H99" s="63"/>
      <c r="I99" s="63"/>
      <c r="J99" s="63"/>
      <c r="K99" s="42"/>
      <c r="L99" s="42"/>
    </row>
    <row r="100" spans="1:12" ht="43.2" x14ac:dyDescent="0.3">
      <c r="A100" s="106"/>
      <c r="B100" s="87">
        <f>ROUNDUP(AVERAGE(D89,D100,D107,D116,D119),0)</f>
        <v>3</v>
      </c>
      <c r="C100" s="54" t="s">
        <v>149</v>
      </c>
      <c r="D100" s="55">
        <f>IFERROR(ROUND(AVERAGE(D101:D106),0),"--")</f>
        <v>3</v>
      </c>
      <c r="E100" s="55" t="str">
        <f>_xlfn.XLOOKUP(D100,'MATURITY MODEL'!$B$14:$B$19,'MATURITY MODEL'!$C$14:$C$19,"--")</f>
        <v>Defined</v>
      </c>
      <c r="F100" s="55">
        <f>IFERROR(ROUND(AVERAGE(F101:F106),0),"--")</f>
        <v>5</v>
      </c>
      <c r="G100" s="55" t="str">
        <f>_xlfn.XLOOKUP(F100,'MATURITY MODEL'!$B$14:$B$19,'MATURITY MODEL'!$C$14:$C$19,"--")</f>
        <v>Optimized</v>
      </c>
      <c r="H100" s="68"/>
      <c r="I100" s="68"/>
      <c r="J100" s="68"/>
      <c r="K100" s="42"/>
      <c r="L100" s="42"/>
    </row>
    <row r="101" spans="1:12" ht="28.8" x14ac:dyDescent="0.3">
      <c r="A101" s="106"/>
      <c r="B101" s="87"/>
      <c r="C101" s="50" t="s">
        <v>150</v>
      </c>
      <c r="D101" s="58">
        <v>4</v>
      </c>
      <c r="E101" s="58" t="str">
        <f>_xlfn.XLOOKUP(D101,'MATURITY MODEL'!$B$14:$B$19,'MATURITY MODEL'!$C$14:$C$19,"--")</f>
        <v>Managed</v>
      </c>
      <c r="F101" s="58">
        <v>5</v>
      </c>
      <c r="G101" s="58" t="str">
        <f>_xlfn.XLOOKUP(F101,'MATURITY MODEL'!$B$14:$B$19,'MATURITY MODEL'!$C$14:$C$19,"--")</f>
        <v>Optimized</v>
      </c>
      <c r="H101" s="63"/>
      <c r="I101" s="63"/>
      <c r="J101" s="63"/>
      <c r="K101" s="42"/>
      <c r="L101" s="42"/>
    </row>
    <row r="102" spans="1:12" x14ac:dyDescent="0.3">
      <c r="A102" s="106"/>
      <c r="B102" s="87"/>
      <c r="C102" s="50" t="s">
        <v>151</v>
      </c>
      <c r="D102" s="58">
        <v>3</v>
      </c>
      <c r="E102" s="58" t="str">
        <f>_xlfn.XLOOKUP(D102,'MATURITY MODEL'!$B$14:$B$19,'MATURITY MODEL'!$C$14:$C$19,"--")</f>
        <v>Defined</v>
      </c>
      <c r="F102" s="58">
        <v>5</v>
      </c>
      <c r="G102" s="58" t="str">
        <f>_xlfn.XLOOKUP(F102,'MATURITY MODEL'!$B$14:$B$19,'MATURITY MODEL'!$C$14:$C$19,"--")</f>
        <v>Optimized</v>
      </c>
      <c r="H102" s="63"/>
      <c r="I102" s="63"/>
      <c r="J102" s="63"/>
      <c r="K102" s="42"/>
      <c r="L102" s="42"/>
    </row>
    <row r="103" spans="1:12" x14ac:dyDescent="0.3">
      <c r="A103" s="106"/>
      <c r="B103" s="87"/>
      <c r="C103" s="50" t="s">
        <v>152</v>
      </c>
      <c r="D103" s="58">
        <v>2</v>
      </c>
      <c r="E103" s="58" t="str">
        <f>_xlfn.XLOOKUP(D103,'MATURITY MODEL'!$B$14:$B$19,'MATURITY MODEL'!$C$14:$C$19,"--")</f>
        <v>Repeatable</v>
      </c>
      <c r="F103" s="58">
        <v>4</v>
      </c>
      <c r="G103" s="58" t="str">
        <f>_xlfn.XLOOKUP(F103,'MATURITY MODEL'!$B$14:$B$19,'MATURITY MODEL'!$C$14:$C$19,"--")</f>
        <v>Managed</v>
      </c>
      <c r="H103" s="63"/>
      <c r="I103" s="63"/>
      <c r="J103" s="63"/>
      <c r="K103" s="42"/>
      <c r="L103" s="42"/>
    </row>
    <row r="104" spans="1:12" ht="28.8" x14ac:dyDescent="0.3">
      <c r="A104" s="106"/>
      <c r="B104" s="87"/>
      <c r="C104" s="50" t="s">
        <v>153</v>
      </c>
      <c r="D104" s="58">
        <v>3</v>
      </c>
      <c r="E104" s="58" t="str">
        <f>_xlfn.XLOOKUP(D104,'MATURITY MODEL'!$B$14:$B$19,'MATURITY MODEL'!$C$14:$C$19,"--")</f>
        <v>Defined</v>
      </c>
      <c r="F104" s="58">
        <v>4</v>
      </c>
      <c r="G104" s="58" t="str">
        <f>_xlfn.XLOOKUP(F104,'MATURITY MODEL'!$B$14:$B$19,'MATURITY MODEL'!$C$14:$C$19,"--")</f>
        <v>Managed</v>
      </c>
      <c r="H104" s="63"/>
      <c r="I104" s="63"/>
      <c r="J104" s="63"/>
      <c r="K104" s="42"/>
      <c r="L104" s="42"/>
    </row>
    <row r="105" spans="1:12" x14ac:dyDescent="0.3">
      <c r="A105" s="106"/>
      <c r="B105" s="87"/>
      <c r="C105" s="51" t="s">
        <v>154</v>
      </c>
      <c r="D105" s="59">
        <v>3</v>
      </c>
      <c r="E105" s="59" t="str">
        <f>_xlfn.XLOOKUP(D105,'MATURITY MODEL'!$B$14:$B$19,'MATURITY MODEL'!$C$14:$C$19,"--")</f>
        <v>Defined</v>
      </c>
      <c r="F105" s="59">
        <v>5</v>
      </c>
      <c r="G105" s="59" t="str">
        <f>_xlfn.XLOOKUP(F105,'MATURITY MODEL'!$B$14:$B$19,'MATURITY MODEL'!$C$14:$C$19,"--")</f>
        <v>Optimized</v>
      </c>
      <c r="H105" s="51"/>
      <c r="I105" s="51"/>
      <c r="J105" s="51"/>
      <c r="K105" s="42"/>
      <c r="L105" s="42"/>
    </row>
    <row r="106" spans="1:12" ht="43.2" x14ac:dyDescent="0.3">
      <c r="A106" s="106"/>
      <c r="B106" s="87"/>
      <c r="C106" s="51" t="s">
        <v>155</v>
      </c>
      <c r="D106" s="59">
        <v>5</v>
      </c>
      <c r="E106" s="59" t="str">
        <f>_xlfn.XLOOKUP(D106,'MATURITY MODEL'!$B$14:$B$19,'MATURITY MODEL'!$C$14:$C$19,"--")</f>
        <v>Optimized</v>
      </c>
      <c r="F106" s="59">
        <v>5</v>
      </c>
      <c r="G106" s="59" t="str">
        <f>_xlfn.XLOOKUP(F106,'MATURITY MODEL'!$B$14:$B$19,'MATURITY MODEL'!$C$14:$C$19,"--")</f>
        <v>Optimized</v>
      </c>
      <c r="H106" s="51"/>
      <c r="I106" s="51"/>
      <c r="J106" s="51"/>
      <c r="K106" s="42"/>
      <c r="L106" s="42"/>
    </row>
    <row r="107" spans="1:12" ht="28.8" x14ac:dyDescent="0.3">
      <c r="A107" s="106"/>
      <c r="B107" s="87"/>
      <c r="C107" s="54" t="s">
        <v>156</v>
      </c>
      <c r="D107" s="55">
        <f>IFERROR(ROUND(AVERAGE(D108:D115),0),"--")</f>
        <v>3</v>
      </c>
      <c r="E107" s="55" t="str">
        <f>_xlfn.XLOOKUP(D107,'MATURITY MODEL'!$B$14:$B$19,'MATURITY MODEL'!$C$14:$C$19,"--")</f>
        <v>Defined</v>
      </c>
      <c r="F107" s="55">
        <f>IFERROR(ROUND(AVERAGE(F108:F115),0),"--")</f>
        <v>4</v>
      </c>
      <c r="G107" s="55" t="str">
        <f>_xlfn.XLOOKUP(F107,'MATURITY MODEL'!$B$14:$B$19,'MATURITY MODEL'!$C$14:$C$19,"--")</f>
        <v>Managed</v>
      </c>
      <c r="H107" s="68"/>
      <c r="I107" s="68"/>
      <c r="J107" s="68"/>
      <c r="K107" s="42"/>
      <c r="L107" s="42"/>
    </row>
    <row r="108" spans="1:12" x14ac:dyDescent="0.3">
      <c r="A108" s="106"/>
      <c r="B108" s="87"/>
      <c r="C108" s="50" t="s">
        <v>157</v>
      </c>
      <c r="D108" s="58">
        <v>3</v>
      </c>
      <c r="E108" s="58" t="str">
        <f>_xlfn.XLOOKUP(D108,'MATURITY MODEL'!$B$14:$B$19,'MATURITY MODEL'!$C$14:$C$19,"--")</f>
        <v>Defined</v>
      </c>
      <c r="F108" s="58">
        <v>3</v>
      </c>
      <c r="G108" s="58" t="str">
        <f>_xlfn.XLOOKUP(F108,'MATURITY MODEL'!$B$14:$B$19,'MATURITY MODEL'!$C$14:$C$19,"--")</f>
        <v>Defined</v>
      </c>
      <c r="H108" s="63"/>
      <c r="I108" s="63"/>
      <c r="J108" s="63"/>
      <c r="K108" s="42"/>
      <c r="L108" s="42"/>
    </row>
    <row r="109" spans="1:12" x14ac:dyDescent="0.3">
      <c r="A109" s="106"/>
      <c r="B109" s="87"/>
      <c r="C109" s="50" t="s">
        <v>158</v>
      </c>
      <c r="D109" s="58">
        <v>4</v>
      </c>
      <c r="E109" s="58" t="str">
        <f>_xlfn.XLOOKUP(D109,'MATURITY MODEL'!$B$14:$B$19,'MATURITY MODEL'!$C$14:$C$19,"--")</f>
        <v>Managed</v>
      </c>
      <c r="F109" s="58">
        <v>4</v>
      </c>
      <c r="G109" s="58" t="str">
        <f>_xlfn.XLOOKUP(F109,'MATURITY MODEL'!$B$14:$B$19,'MATURITY MODEL'!$C$14:$C$19,"--")</f>
        <v>Managed</v>
      </c>
      <c r="H109" s="63"/>
      <c r="I109" s="63"/>
      <c r="J109" s="63"/>
      <c r="K109" s="42"/>
      <c r="L109" s="42"/>
    </row>
    <row r="110" spans="1:12" ht="28.8" x14ac:dyDescent="0.3">
      <c r="A110" s="106"/>
      <c r="B110" s="87"/>
      <c r="C110" s="50" t="s">
        <v>159</v>
      </c>
      <c r="D110" s="58">
        <v>4</v>
      </c>
      <c r="E110" s="58" t="str">
        <f>_xlfn.XLOOKUP(D110,'MATURITY MODEL'!$B$14:$B$19,'MATURITY MODEL'!$C$14:$C$19,"--")</f>
        <v>Managed</v>
      </c>
      <c r="F110" s="58">
        <v>5</v>
      </c>
      <c r="G110" s="58" t="str">
        <f>_xlfn.XLOOKUP(F110,'MATURITY MODEL'!$B$14:$B$19,'MATURITY MODEL'!$C$14:$C$19,"--")</f>
        <v>Optimized</v>
      </c>
      <c r="H110" s="63"/>
      <c r="I110" s="63"/>
      <c r="J110" s="63"/>
      <c r="K110" s="42"/>
      <c r="L110" s="42"/>
    </row>
    <row r="111" spans="1:12" x14ac:dyDescent="0.3">
      <c r="A111" s="106"/>
      <c r="B111" s="87"/>
      <c r="C111" s="50" t="s">
        <v>160</v>
      </c>
      <c r="D111" s="58">
        <v>3</v>
      </c>
      <c r="E111" s="58" t="str">
        <f>_xlfn.XLOOKUP(D111,'MATURITY MODEL'!$B$14:$B$19,'MATURITY MODEL'!$C$14:$C$19,"--")</f>
        <v>Defined</v>
      </c>
      <c r="F111" s="58">
        <v>4</v>
      </c>
      <c r="G111" s="58" t="str">
        <f>_xlfn.XLOOKUP(F111,'MATURITY MODEL'!$B$14:$B$19,'MATURITY MODEL'!$C$14:$C$19,"--")</f>
        <v>Managed</v>
      </c>
      <c r="H111" s="63"/>
      <c r="I111" s="63"/>
      <c r="J111" s="63"/>
      <c r="K111" s="42"/>
      <c r="L111" s="42"/>
    </row>
    <row r="112" spans="1:12" x14ac:dyDescent="0.3">
      <c r="A112" s="106"/>
      <c r="B112" s="87"/>
      <c r="C112" s="50" t="s">
        <v>161</v>
      </c>
      <c r="D112" s="58">
        <v>3</v>
      </c>
      <c r="E112" s="58" t="str">
        <f>_xlfn.XLOOKUP(D112,'MATURITY MODEL'!$B$14:$B$19,'MATURITY MODEL'!$C$14:$C$19,"--")</f>
        <v>Defined</v>
      </c>
      <c r="F112" s="58">
        <v>5</v>
      </c>
      <c r="G112" s="58" t="str">
        <f>_xlfn.XLOOKUP(F112,'MATURITY MODEL'!$B$14:$B$19,'MATURITY MODEL'!$C$14:$C$19,"--")</f>
        <v>Optimized</v>
      </c>
      <c r="H112" s="63"/>
      <c r="I112" s="63"/>
      <c r="J112" s="63"/>
      <c r="K112" s="42"/>
      <c r="L112" s="42"/>
    </row>
    <row r="113" spans="1:12" ht="28.8" x14ac:dyDescent="0.3">
      <c r="A113" s="106"/>
      <c r="B113" s="87"/>
      <c r="C113" s="48" t="s">
        <v>162</v>
      </c>
      <c r="D113" s="57">
        <v>2</v>
      </c>
      <c r="E113" s="57" t="str">
        <f>_xlfn.XLOOKUP(D113,'MATURITY MODEL'!$B$14:$B$19,'MATURITY MODEL'!$C$14:$C$19,"--")</f>
        <v>Repeatable</v>
      </c>
      <c r="F113" s="57">
        <v>4</v>
      </c>
      <c r="G113" s="57" t="str">
        <f>_xlfn.XLOOKUP(F113,'MATURITY MODEL'!$B$14:$B$19,'MATURITY MODEL'!$C$14:$C$19,"--")</f>
        <v>Managed</v>
      </c>
      <c r="H113" s="62"/>
      <c r="I113" s="62"/>
      <c r="J113" s="62"/>
      <c r="K113" s="42"/>
      <c r="L113" s="42"/>
    </row>
    <row r="114" spans="1:12" ht="28.8" x14ac:dyDescent="0.3">
      <c r="A114" s="106"/>
      <c r="B114" s="87"/>
      <c r="C114" s="50" t="s">
        <v>163</v>
      </c>
      <c r="D114" s="58">
        <v>2</v>
      </c>
      <c r="E114" s="58" t="str">
        <f>_xlfn.XLOOKUP(D114,'MATURITY MODEL'!$B$14:$B$19,'MATURITY MODEL'!$C$14:$C$19,"--")</f>
        <v>Repeatable</v>
      </c>
      <c r="F114" s="58">
        <v>5</v>
      </c>
      <c r="G114" s="58" t="str">
        <f>_xlfn.XLOOKUP(F114,'MATURITY MODEL'!$B$14:$B$19,'MATURITY MODEL'!$C$14:$C$19,"--")</f>
        <v>Optimized</v>
      </c>
      <c r="H114" s="63"/>
      <c r="I114" s="63"/>
      <c r="J114" s="63"/>
      <c r="K114" s="42"/>
      <c r="L114" s="42"/>
    </row>
    <row r="115" spans="1:12" x14ac:dyDescent="0.3">
      <c r="A115" s="106"/>
      <c r="B115" s="87"/>
      <c r="C115" s="48" t="s">
        <v>164</v>
      </c>
      <c r="D115" s="57">
        <v>3</v>
      </c>
      <c r="E115" s="57" t="str">
        <f>_xlfn.XLOOKUP(D115,'MATURITY MODEL'!$B$14:$B$19,'MATURITY MODEL'!$C$14:$C$19,"--")</f>
        <v>Defined</v>
      </c>
      <c r="F115" s="57">
        <v>5</v>
      </c>
      <c r="G115" s="57" t="str">
        <f>_xlfn.XLOOKUP(F115,'MATURITY MODEL'!$B$14:$B$19,'MATURITY MODEL'!$C$14:$C$19,"--")</f>
        <v>Optimized</v>
      </c>
      <c r="H115" s="62"/>
      <c r="I115" s="62"/>
      <c r="J115" s="62"/>
      <c r="K115" s="42"/>
      <c r="L115" s="42"/>
    </row>
    <row r="116" spans="1:12" ht="28.8" x14ac:dyDescent="0.3">
      <c r="A116" s="106"/>
      <c r="B116" s="87"/>
      <c r="C116" s="54" t="s">
        <v>165</v>
      </c>
      <c r="D116" s="55">
        <f>IFERROR(ROUND(AVERAGE(D117:D118),0),"--")</f>
        <v>3</v>
      </c>
      <c r="E116" s="55" t="str">
        <f>_xlfn.XLOOKUP(D116,'MATURITY MODEL'!$B$14:$B$19,'MATURITY MODEL'!$C$14:$C$19,"--")</f>
        <v>Defined</v>
      </c>
      <c r="F116" s="55">
        <f>IFERROR(ROUND(AVERAGE(F117:F118),0),"--")</f>
        <v>4</v>
      </c>
      <c r="G116" s="55" t="str">
        <f>_xlfn.XLOOKUP(F116,'MATURITY MODEL'!$B$14:$B$19,'MATURITY MODEL'!$C$14:$C$19,"--")</f>
        <v>Managed</v>
      </c>
      <c r="H116" s="68"/>
      <c r="I116" s="68"/>
      <c r="J116" s="68"/>
      <c r="K116" s="42"/>
      <c r="L116" s="42"/>
    </row>
    <row r="117" spans="1:12" ht="28.8" x14ac:dyDescent="0.3">
      <c r="A117" s="106"/>
      <c r="B117" s="87"/>
      <c r="C117" s="48" t="s">
        <v>166</v>
      </c>
      <c r="D117" s="57">
        <v>3</v>
      </c>
      <c r="E117" s="57" t="str">
        <f>_xlfn.XLOOKUP(D117,'MATURITY MODEL'!$B$14:$B$19,'MATURITY MODEL'!$C$14:$C$19,"--")</f>
        <v>Defined</v>
      </c>
      <c r="F117" s="57">
        <v>3</v>
      </c>
      <c r="G117" s="57" t="str">
        <f>_xlfn.XLOOKUP(F117,'MATURITY MODEL'!$B$14:$B$19,'MATURITY MODEL'!$C$14:$C$19,"--")</f>
        <v>Defined</v>
      </c>
      <c r="H117" s="62"/>
      <c r="I117" s="62"/>
      <c r="J117" s="62"/>
      <c r="K117" s="42"/>
      <c r="L117" s="42"/>
    </row>
    <row r="118" spans="1:12" ht="28.8" x14ac:dyDescent="0.3">
      <c r="A118" s="106"/>
      <c r="B118" s="87"/>
      <c r="C118" s="48" t="s">
        <v>167</v>
      </c>
      <c r="D118" s="57">
        <v>3</v>
      </c>
      <c r="E118" s="57" t="str">
        <f>_xlfn.XLOOKUP(D118,'MATURITY MODEL'!$B$14:$B$19,'MATURITY MODEL'!$C$14:$C$19,"--")</f>
        <v>Defined</v>
      </c>
      <c r="F118" s="57">
        <v>5</v>
      </c>
      <c r="G118" s="57" t="str">
        <f>_xlfn.XLOOKUP(F118,'MATURITY MODEL'!$B$14:$B$19,'MATURITY MODEL'!$C$14:$C$19,"--")</f>
        <v>Optimized</v>
      </c>
      <c r="H118" s="62"/>
      <c r="I118" s="62"/>
      <c r="J118" s="62"/>
      <c r="K118" s="42"/>
      <c r="L118" s="42"/>
    </row>
    <row r="119" spans="1:12" ht="43.2" x14ac:dyDescent="0.3">
      <c r="A119" s="106"/>
      <c r="B119" s="87"/>
      <c r="C119" s="66" t="s">
        <v>168</v>
      </c>
      <c r="D119" s="67">
        <f>IFERROR(ROUND(AVERAGE(D120:D123),0),"--")</f>
        <v>3</v>
      </c>
      <c r="E119" s="67" t="str">
        <f>_xlfn.XLOOKUP(D119,'MATURITY MODEL'!$B$14:$B$19,'MATURITY MODEL'!$C$14:$C$19,"--")</f>
        <v>Defined</v>
      </c>
      <c r="F119" s="67">
        <f>IFERROR(ROUND(AVERAGE(F120:F123),0),"--")</f>
        <v>4</v>
      </c>
      <c r="G119" s="67" t="str">
        <f>_xlfn.XLOOKUP(F119,'MATURITY MODEL'!$B$14:$B$19,'MATURITY MODEL'!$C$14:$C$19,"--")</f>
        <v>Managed</v>
      </c>
      <c r="H119" s="69"/>
      <c r="I119" s="69"/>
      <c r="J119" s="69"/>
      <c r="K119" s="42"/>
      <c r="L119" s="42"/>
    </row>
    <row r="120" spans="1:12" x14ac:dyDescent="0.3">
      <c r="A120" s="106"/>
      <c r="B120" s="87"/>
      <c r="C120" s="48" t="s">
        <v>169</v>
      </c>
      <c r="D120" s="57">
        <v>3</v>
      </c>
      <c r="E120" s="57" t="str">
        <f>_xlfn.XLOOKUP(D120,'MATURITY MODEL'!$B$14:$B$19,'MATURITY MODEL'!$C$14:$C$19,"--")</f>
        <v>Defined</v>
      </c>
      <c r="F120" s="57">
        <v>3</v>
      </c>
      <c r="G120" s="57" t="str">
        <f>_xlfn.XLOOKUP(F120,'MATURITY MODEL'!$B$14:$B$19,'MATURITY MODEL'!$C$14:$C$19,"--")</f>
        <v>Defined</v>
      </c>
      <c r="H120" s="62"/>
      <c r="I120" s="62"/>
      <c r="J120" s="62"/>
      <c r="K120" s="42"/>
      <c r="L120" s="42"/>
    </row>
    <row r="121" spans="1:12" ht="28.8" x14ac:dyDescent="0.3">
      <c r="A121" s="106"/>
      <c r="B121" s="87"/>
      <c r="C121" s="48" t="s">
        <v>170</v>
      </c>
      <c r="D121" s="57">
        <v>4</v>
      </c>
      <c r="E121" s="57" t="str">
        <f>_xlfn.XLOOKUP(D121,'MATURITY MODEL'!$B$14:$B$19,'MATURITY MODEL'!$C$14:$C$19,"--")</f>
        <v>Managed</v>
      </c>
      <c r="F121" s="57">
        <v>4</v>
      </c>
      <c r="G121" s="57" t="str">
        <f>_xlfn.XLOOKUP(F121,'MATURITY MODEL'!$B$14:$B$19,'MATURITY MODEL'!$C$14:$C$19,"--")</f>
        <v>Managed</v>
      </c>
      <c r="H121" s="62"/>
      <c r="I121" s="62"/>
      <c r="J121" s="62"/>
      <c r="K121" s="42"/>
      <c r="L121" s="42"/>
    </row>
    <row r="122" spans="1:12" x14ac:dyDescent="0.3">
      <c r="A122" s="106"/>
      <c r="B122" s="87"/>
      <c r="C122" s="48" t="s">
        <v>171</v>
      </c>
      <c r="D122" s="57">
        <v>2</v>
      </c>
      <c r="E122" s="57" t="str">
        <f>_xlfn.XLOOKUP(D122,'MATURITY MODEL'!$B$14:$B$19,'MATURITY MODEL'!$C$14:$C$19,"--")</f>
        <v>Repeatable</v>
      </c>
      <c r="F122" s="57">
        <v>5</v>
      </c>
      <c r="G122" s="57" t="str">
        <f>_xlfn.XLOOKUP(F122,'MATURITY MODEL'!$B$14:$B$19,'MATURITY MODEL'!$C$14:$C$19,"--")</f>
        <v>Optimized</v>
      </c>
      <c r="H122" s="62"/>
      <c r="I122" s="62"/>
      <c r="J122" s="62"/>
      <c r="K122" s="42"/>
      <c r="L122" s="42"/>
    </row>
    <row r="123" spans="1:12" ht="28.8" x14ac:dyDescent="0.3">
      <c r="A123" s="106"/>
      <c r="B123" s="88"/>
      <c r="C123" s="48" t="s">
        <v>172</v>
      </c>
      <c r="D123" s="57">
        <v>3</v>
      </c>
      <c r="E123" s="57" t="str">
        <f>_xlfn.XLOOKUP(D123,'MATURITY MODEL'!$B$14:$B$19,'MATURITY MODEL'!$C$14:$C$19,"--")</f>
        <v>Defined</v>
      </c>
      <c r="F123" s="57">
        <v>5</v>
      </c>
      <c r="G123" s="57" t="str">
        <f>_xlfn.XLOOKUP(F123,'MATURITY MODEL'!$B$14:$B$19,'MATURITY MODEL'!$C$14:$C$19,"--")</f>
        <v>Optimized</v>
      </c>
      <c r="H123" s="62"/>
      <c r="I123" s="62"/>
      <c r="J123" s="62"/>
      <c r="K123" s="42"/>
      <c r="L123" s="42"/>
    </row>
  </sheetData>
  <sheetProtection selectLockedCells="1"/>
  <mergeCells count="20">
    <mergeCell ref="A31:A54"/>
    <mergeCell ref="A6:A30"/>
    <mergeCell ref="B42:B54"/>
    <mergeCell ref="A89:A123"/>
    <mergeCell ref="A77:A88"/>
    <mergeCell ref="A55:A76"/>
    <mergeCell ref="B62:B64"/>
    <mergeCell ref="B55:B61"/>
    <mergeCell ref="B65:B76"/>
    <mergeCell ref="B81:B83"/>
    <mergeCell ref="B77:B80"/>
    <mergeCell ref="B84:B88"/>
    <mergeCell ref="B97:B99"/>
    <mergeCell ref="B89:B96"/>
    <mergeCell ref="B100:B123"/>
    <mergeCell ref="B13:B15"/>
    <mergeCell ref="B6:B12"/>
    <mergeCell ref="B16:B30"/>
    <mergeCell ref="B39:B41"/>
    <mergeCell ref="B31:B38"/>
  </mergeCells>
  <pageMargins left="0.7" right="0.7" top="0.75" bottom="0.75" header="0.3" footer="0.3"/>
  <pageSetup paperSize="5" scale="73" fitToHeight="10" orientation="landscape" r:id="rId1"/>
  <rowBreaks count="1" manualBreakCount="1">
    <brk id="40" max="10" man="1"/>
  </rowBreaks>
  <ignoredErrors>
    <ignoredError sqref="E19:F19 E15:F15 E6:F6 E25:F25 E31:F31 E38:F38 E42:F42 E47:F47 E55:F55 E60:F60 E71:F71 E77:F77 E80:F80 E89:F89 E100:F100 E107:F107 E116:F116 E119:F119"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5EC26-76F4-48AC-8AED-29ACD478C0F4}">
  <sheetPr codeName="Sheet4">
    <tabColor rgb="FF0092CC"/>
    <pageSetUpPr fitToPage="1"/>
  </sheetPr>
  <dimension ref="B1:M134"/>
  <sheetViews>
    <sheetView showGridLines="0" zoomScaleNormal="100" workbookViewId="0"/>
  </sheetViews>
  <sheetFormatPr defaultRowHeight="14.4" x14ac:dyDescent="0.3"/>
  <cols>
    <col min="1" max="1" width="5.109375" customWidth="1"/>
    <col min="2" max="2" width="19" customWidth="1"/>
    <col min="3" max="4" width="9.21875" customWidth="1"/>
    <col min="5" max="5" width="10.21875" style="14" customWidth="1"/>
    <col min="6" max="6" width="3.5546875" style="14" customWidth="1"/>
    <col min="7" max="7" width="15.6640625" style="14" customWidth="1"/>
    <col min="8" max="8" width="5.77734375" style="14" bestFit="1" customWidth="1"/>
    <col min="9" max="9" width="12.88671875" style="15" customWidth="1"/>
    <col min="10" max="10" width="8" customWidth="1"/>
    <col min="11" max="11" width="7.44140625" bestFit="1" customWidth="1"/>
    <col min="12" max="12" width="8.109375" customWidth="1"/>
    <col min="13" max="13" width="7.33203125" customWidth="1"/>
  </cols>
  <sheetData>
    <row r="1" spans="2:13" s="5" customFormat="1" ht="21" x14ac:dyDescent="0.4">
      <c r="B1" s="39" t="s">
        <v>321</v>
      </c>
      <c r="I1" s="13"/>
    </row>
    <row r="2" spans="2:13" x14ac:dyDescent="0.3">
      <c r="B2" s="72" t="s">
        <v>17</v>
      </c>
    </row>
    <row r="3" spans="2:13" x14ac:dyDescent="0.3">
      <c r="B3" s="72" t="s">
        <v>18</v>
      </c>
    </row>
    <row r="4" spans="2:13" x14ac:dyDescent="0.3">
      <c r="B4" s="72"/>
    </row>
    <row r="5" spans="2:13" ht="18" customHeight="1" x14ac:dyDescent="0.3"/>
    <row r="6" spans="2:13" x14ac:dyDescent="0.3">
      <c r="G6"/>
    </row>
    <row r="8" spans="2:13" s="4" customFormat="1" ht="20.7" customHeight="1" thickBot="1" x14ac:dyDescent="0.4">
      <c r="B8" s="10" t="s">
        <v>14</v>
      </c>
      <c r="C8" s="70" t="s">
        <v>40</v>
      </c>
      <c r="D8" s="41" t="s">
        <v>41</v>
      </c>
      <c r="E8" s="78"/>
      <c r="F8" s="79"/>
      <c r="G8" s="79" t="s">
        <v>15</v>
      </c>
      <c r="H8" s="79"/>
      <c r="I8" s="81"/>
      <c r="J8" s="81"/>
      <c r="K8" s="82"/>
      <c r="L8" s="82"/>
      <c r="M8" s="80"/>
    </row>
    <row r="9" spans="2:13" ht="15" customHeight="1" thickBot="1" x14ac:dyDescent="0.35">
      <c r="B9" s="133" t="s">
        <v>302</v>
      </c>
      <c r="C9" s="137">
        <f>QUESTIONS!B16</f>
        <v>2</v>
      </c>
      <c r="D9" s="127">
        <f>(ROUND(AVERAGE(QUESTIONS!F6,QUESTIONS!F15,QUESTIONS!F19,QUESTIONS!F25),0))</f>
        <v>4</v>
      </c>
      <c r="E9" s="17"/>
      <c r="F9" s="17">
        <f>$C$9</f>
        <v>2</v>
      </c>
      <c r="G9" s="17" t="s">
        <v>286</v>
      </c>
      <c r="H9" s="17" t="s">
        <v>268</v>
      </c>
      <c r="I9" s="17" t="s">
        <v>286</v>
      </c>
      <c r="J9" s="12">
        <f>QUESTIONS!D6</f>
        <v>2</v>
      </c>
      <c r="K9" s="12">
        <f>QUESTIONS!F6</f>
        <v>4</v>
      </c>
      <c r="L9" s="12" t="str">
        <f>QUESTIONS!E6</f>
        <v>Repeatable</v>
      </c>
      <c r="M9" s="12" t="str">
        <f>QUESTIONS!G6</f>
        <v>Managed</v>
      </c>
    </row>
    <row r="10" spans="2:13" ht="15" customHeight="1" thickBot="1" x14ac:dyDescent="0.35">
      <c r="B10" s="133"/>
      <c r="C10" s="138"/>
      <c r="D10" s="128"/>
      <c r="E10" s="17"/>
      <c r="F10" s="16">
        <f t="shared" ref="F10:F12" si="0">$C$9</f>
        <v>2</v>
      </c>
      <c r="G10" s="17" t="s">
        <v>287</v>
      </c>
      <c r="H10" s="17" t="s">
        <v>269</v>
      </c>
      <c r="I10" s="17" t="s">
        <v>287</v>
      </c>
      <c r="J10" s="12">
        <f>QUESTIONS!D15</f>
        <v>3</v>
      </c>
      <c r="K10" s="12">
        <f>QUESTIONS!F15</f>
        <v>4</v>
      </c>
      <c r="L10" s="12" t="str">
        <f>QUESTIONS!E15</f>
        <v>Defined</v>
      </c>
      <c r="M10" s="12" t="str">
        <f>QUESTIONS!G15</f>
        <v>Managed</v>
      </c>
    </row>
    <row r="11" spans="2:13" ht="15" customHeight="1" thickBot="1" x14ac:dyDescent="0.35">
      <c r="B11" s="133"/>
      <c r="C11" s="138"/>
      <c r="D11" s="128"/>
      <c r="E11" s="17"/>
      <c r="F11" s="16">
        <f t="shared" si="0"/>
        <v>2</v>
      </c>
      <c r="G11" s="17" t="s">
        <v>288</v>
      </c>
      <c r="H11" s="17" t="s">
        <v>270</v>
      </c>
      <c r="I11" s="17" t="s">
        <v>288</v>
      </c>
      <c r="J11" s="12">
        <f>QUESTIONS!D19</f>
        <v>1</v>
      </c>
      <c r="K11" s="12">
        <f>QUESTIONS!F19</f>
        <v>4</v>
      </c>
      <c r="L11" s="12" t="str">
        <f>QUESTIONS!E19</f>
        <v>Initial</v>
      </c>
      <c r="M11" s="12" t="str">
        <f>QUESTIONS!G19</f>
        <v>Managed</v>
      </c>
    </row>
    <row r="12" spans="2:13" ht="15" customHeight="1" x14ac:dyDescent="0.3">
      <c r="B12" s="133"/>
      <c r="C12" s="138"/>
      <c r="D12" s="128"/>
      <c r="E12" s="17"/>
      <c r="F12" s="16">
        <f t="shared" si="0"/>
        <v>2</v>
      </c>
      <c r="G12" s="17" t="s">
        <v>313</v>
      </c>
      <c r="H12" s="17" t="s">
        <v>271</v>
      </c>
      <c r="I12" s="17" t="s">
        <v>313</v>
      </c>
      <c r="J12" s="12">
        <f>QUESTIONS!D25</f>
        <v>1</v>
      </c>
      <c r="K12" s="12">
        <f>QUESTIONS!F25</f>
        <v>5</v>
      </c>
      <c r="L12" s="12" t="str">
        <f>QUESTIONS!E25</f>
        <v>Initial</v>
      </c>
      <c r="M12" s="12" t="str">
        <f>QUESTIONS!G25</f>
        <v>Optimized</v>
      </c>
    </row>
    <row r="13" spans="2:13" ht="15" customHeight="1" x14ac:dyDescent="0.3">
      <c r="B13" s="134" t="s">
        <v>303</v>
      </c>
      <c r="C13" s="139">
        <f>QUESTIONS!B42</f>
        <v>3</v>
      </c>
      <c r="D13" s="129">
        <f>(ROUND(AVERAGE(QUESTIONS!F31,QUESTIONS!F38,QUESTIONS!F42,QUESTIONS!F47),0))</f>
        <v>4</v>
      </c>
      <c r="E13" s="17"/>
      <c r="F13" s="17">
        <f>$C$13</f>
        <v>3</v>
      </c>
      <c r="G13" s="17" t="s">
        <v>314</v>
      </c>
      <c r="H13" s="17" t="s">
        <v>272</v>
      </c>
      <c r="I13" s="17" t="s">
        <v>314</v>
      </c>
      <c r="J13" s="12">
        <f>QUESTIONS!D31</f>
        <v>3</v>
      </c>
      <c r="K13" s="12">
        <f>QUESTIONS!F31</f>
        <v>4</v>
      </c>
      <c r="L13" s="12" t="str">
        <f>QUESTIONS!E31</f>
        <v>Defined</v>
      </c>
      <c r="M13" s="12" t="str">
        <f>QUESTIONS!G31</f>
        <v>Managed</v>
      </c>
    </row>
    <row r="14" spans="2:13" ht="15" customHeight="1" x14ac:dyDescent="0.3">
      <c r="B14" s="134"/>
      <c r="C14" s="139"/>
      <c r="D14" s="129"/>
      <c r="E14" s="17"/>
      <c r="F14" s="17">
        <f t="shared" ref="F14:F16" si="1">$C$13</f>
        <v>3</v>
      </c>
      <c r="G14" s="17" t="s">
        <v>289</v>
      </c>
      <c r="H14" s="17" t="s">
        <v>273</v>
      </c>
      <c r="I14" s="17" t="s">
        <v>289</v>
      </c>
      <c r="J14" s="12">
        <f>QUESTIONS!D38</f>
        <v>3</v>
      </c>
      <c r="K14" s="12">
        <f>QUESTIONS!F38</f>
        <v>4</v>
      </c>
      <c r="L14" s="12" t="str">
        <f>QUESTIONS!E38</f>
        <v>Defined</v>
      </c>
      <c r="M14" s="12" t="str">
        <f>QUESTIONS!G38</f>
        <v>Managed</v>
      </c>
    </row>
    <row r="15" spans="2:13" ht="15" customHeight="1" x14ac:dyDescent="0.3">
      <c r="B15" s="134"/>
      <c r="C15" s="139"/>
      <c r="D15" s="129"/>
      <c r="E15" s="17"/>
      <c r="F15" s="17">
        <f t="shared" si="1"/>
        <v>3</v>
      </c>
      <c r="G15" s="17" t="s">
        <v>290</v>
      </c>
      <c r="H15" s="17" t="s">
        <v>274</v>
      </c>
      <c r="I15" s="17" t="s">
        <v>290</v>
      </c>
      <c r="J15" s="12">
        <f>QUESTIONS!D42</f>
        <v>3</v>
      </c>
      <c r="K15" s="12">
        <f>QUESTIONS!F42</f>
        <v>4</v>
      </c>
      <c r="L15" s="12" t="str">
        <f>QUESTIONS!E42</f>
        <v>Defined</v>
      </c>
      <c r="M15" s="12" t="str">
        <f>QUESTIONS!G42</f>
        <v>Managed</v>
      </c>
    </row>
    <row r="16" spans="2:13" ht="15" customHeight="1" x14ac:dyDescent="0.3">
      <c r="B16" s="134"/>
      <c r="C16" s="139"/>
      <c r="D16" s="129"/>
      <c r="E16" s="17"/>
      <c r="F16" s="17">
        <f t="shared" si="1"/>
        <v>3</v>
      </c>
      <c r="G16" s="17" t="s">
        <v>291</v>
      </c>
      <c r="H16" s="17" t="s">
        <v>275</v>
      </c>
      <c r="I16" s="17" t="s">
        <v>291</v>
      </c>
      <c r="J16" s="12">
        <f>QUESTIONS!D47</f>
        <v>3</v>
      </c>
      <c r="K16" s="12">
        <f>QUESTIONS!F47</f>
        <v>4</v>
      </c>
      <c r="L16" s="12" t="str">
        <f>QUESTIONS!E47</f>
        <v>Defined</v>
      </c>
      <c r="M16" s="12" t="str">
        <f>QUESTIONS!G47</f>
        <v>Managed</v>
      </c>
    </row>
    <row r="17" spans="2:13" ht="15" customHeight="1" x14ac:dyDescent="0.3">
      <c r="B17" s="135" t="s">
        <v>304</v>
      </c>
      <c r="C17" s="140">
        <f>QUESTIONS!B65</f>
        <v>3</v>
      </c>
      <c r="D17" s="130">
        <f>(ROUND(AVERAGE(QUESTIONS!F55,QUESTIONS!F60,QUESTIONS!G71),0))</f>
        <v>5</v>
      </c>
      <c r="E17" s="17"/>
      <c r="F17" s="17">
        <f>$C$17</f>
        <v>3</v>
      </c>
      <c r="G17" s="17" t="s">
        <v>315</v>
      </c>
      <c r="H17" s="17" t="s">
        <v>276</v>
      </c>
      <c r="I17" s="17" t="s">
        <v>315</v>
      </c>
      <c r="J17" s="12">
        <f>QUESTIONS!D55</f>
        <v>3</v>
      </c>
      <c r="K17" s="12">
        <f>QUESTIONS!F55</f>
        <v>5</v>
      </c>
      <c r="L17" s="12" t="str">
        <f>QUESTIONS!E55</f>
        <v>Defined</v>
      </c>
      <c r="M17" s="12" t="str">
        <f>QUESTIONS!G55</f>
        <v>Optimized</v>
      </c>
    </row>
    <row r="18" spans="2:13" ht="15" customHeight="1" x14ac:dyDescent="0.3">
      <c r="B18" s="135"/>
      <c r="C18" s="140"/>
      <c r="D18" s="130"/>
      <c r="E18" s="17"/>
      <c r="F18" s="17">
        <f t="shared" ref="F18:F19" si="2">$C$17</f>
        <v>3</v>
      </c>
      <c r="G18" s="17" t="s">
        <v>292</v>
      </c>
      <c r="H18" s="17" t="s">
        <v>277</v>
      </c>
      <c r="I18" s="17" t="s">
        <v>292</v>
      </c>
      <c r="J18" s="12">
        <f>QUESTIONS!D60</f>
        <v>1</v>
      </c>
      <c r="K18" s="12">
        <f>QUESTIONS!F60</f>
        <v>4</v>
      </c>
      <c r="L18" s="12" t="str">
        <f>QUESTIONS!E60</f>
        <v>Initial</v>
      </c>
      <c r="M18" s="12" t="str">
        <f>QUESTIONS!G60</f>
        <v>Managed</v>
      </c>
    </row>
    <row r="19" spans="2:13" ht="15" customHeight="1" x14ac:dyDescent="0.3">
      <c r="B19" s="135"/>
      <c r="C19" s="140"/>
      <c r="D19" s="130"/>
      <c r="E19" s="17"/>
      <c r="F19" s="17">
        <f t="shared" si="2"/>
        <v>3</v>
      </c>
      <c r="G19" s="17" t="s">
        <v>293</v>
      </c>
      <c r="H19" s="17" t="s">
        <v>278</v>
      </c>
      <c r="I19" s="17" t="s">
        <v>293</v>
      </c>
      <c r="J19" s="12">
        <f>QUESTIONS!D71</f>
        <v>3</v>
      </c>
      <c r="K19" s="12">
        <f>QUESTIONS!F71</f>
        <v>4</v>
      </c>
      <c r="L19" s="12" t="str">
        <f>QUESTIONS!E71</f>
        <v>Defined</v>
      </c>
      <c r="M19" s="12" t="str">
        <f>QUESTIONS!G71</f>
        <v>Managed</v>
      </c>
    </row>
    <row r="20" spans="2:13" ht="15" customHeight="1" x14ac:dyDescent="0.3">
      <c r="B20" s="136" t="s">
        <v>305</v>
      </c>
      <c r="C20" s="141">
        <f>QUESTIONS!B84</f>
        <v>3</v>
      </c>
      <c r="D20" s="131">
        <f>(ROUND(AVERAGE(QUESTIONS!F77,QUESTIONS!F80),0))</f>
        <v>5</v>
      </c>
      <c r="E20" s="17"/>
      <c r="F20" s="17">
        <f>$C$20</f>
        <v>3</v>
      </c>
      <c r="G20" s="17" t="s">
        <v>316</v>
      </c>
      <c r="H20" s="17" t="s">
        <v>279</v>
      </c>
      <c r="I20" s="17" t="s">
        <v>316</v>
      </c>
      <c r="J20" s="12">
        <f>QUESTIONS!D77</f>
        <v>2</v>
      </c>
      <c r="K20" s="12">
        <f>QUESTIONS!F77</f>
        <v>5</v>
      </c>
      <c r="L20" s="12" t="str">
        <f>QUESTIONS!E77</f>
        <v>Repeatable</v>
      </c>
      <c r="M20" s="12" t="str">
        <f>QUESTIONS!G77</f>
        <v>Optimized</v>
      </c>
    </row>
    <row r="21" spans="2:13" ht="15" customHeight="1" x14ac:dyDescent="0.3">
      <c r="B21" s="136"/>
      <c r="C21" s="141"/>
      <c r="D21" s="131"/>
      <c r="E21" s="17"/>
      <c r="F21" s="17">
        <f>$C$20</f>
        <v>3</v>
      </c>
      <c r="G21" s="17" t="s">
        <v>294</v>
      </c>
      <c r="H21" s="17" t="s">
        <v>280</v>
      </c>
      <c r="I21" s="17" t="s">
        <v>294</v>
      </c>
      <c r="J21" s="12">
        <f>QUESTIONS!D80</f>
        <v>3</v>
      </c>
      <c r="K21" s="12">
        <f>QUESTIONS!F80</f>
        <v>4</v>
      </c>
      <c r="L21" s="12" t="str">
        <f>QUESTIONS!E80</f>
        <v>Defined</v>
      </c>
      <c r="M21" s="12" t="str">
        <f>QUESTIONS!G80</f>
        <v>Managed</v>
      </c>
    </row>
    <row r="22" spans="2:13" ht="15" customHeight="1" x14ac:dyDescent="0.3">
      <c r="B22" s="142" t="s">
        <v>306</v>
      </c>
      <c r="C22" s="126">
        <f>QUESTIONS!B100</f>
        <v>3</v>
      </c>
      <c r="D22" s="132">
        <f>(ROUND(AVERAGE(QUESTIONS!F89,QUESTIONS!F100,QUESTIONS!F107,QUESTIONS!F116,QUESTIONS!F119),0))</f>
        <v>4</v>
      </c>
      <c r="E22" s="17"/>
      <c r="F22" s="17">
        <f>$C$22</f>
        <v>3</v>
      </c>
      <c r="G22" s="17" t="s">
        <v>317</v>
      </c>
      <c r="H22" s="17" t="s">
        <v>281</v>
      </c>
      <c r="I22" s="17" t="s">
        <v>317</v>
      </c>
      <c r="J22" s="12">
        <f>QUESTIONS!D89</f>
        <v>2</v>
      </c>
      <c r="K22" s="12">
        <f>QUESTIONS!F89</f>
        <v>3</v>
      </c>
      <c r="L22" s="12" t="str">
        <f>QUESTIONS!E89</f>
        <v>Repeatable</v>
      </c>
      <c r="M22" s="12" t="str">
        <f>QUESTIONS!G89</f>
        <v>Defined</v>
      </c>
    </row>
    <row r="23" spans="2:13" ht="15" customHeight="1" x14ac:dyDescent="0.3">
      <c r="B23" s="142"/>
      <c r="C23" s="126"/>
      <c r="D23" s="132"/>
      <c r="E23" s="17"/>
      <c r="F23" s="17">
        <f t="shared" ref="F23:F26" si="3">$C$22</f>
        <v>3</v>
      </c>
      <c r="G23" s="17" t="s">
        <v>319</v>
      </c>
      <c r="H23" s="17" t="s">
        <v>282</v>
      </c>
      <c r="I23" s="17" t="s">
        <v>319</v>
      </c>
      <c r="J23" s="12">
        <f>QUESTIONS!D100</f>
        <v>3</v>
      </c>
      <c r="K23" s="12">
        <f>QUESTIONS!F100</f>
        <v>5</v>
      </c>
      <c r="L23" s="12" t="str">
        <f>QUESTIONS!E100</f>
        <v>Defined</v>
      </c>
      <c r="M23" s="12" t="str">
        <f>QUESTIONS!G100</f>
        <v>Optimized</v>
      </c>
    </row>
    <row r="24" spans="2:13" ht="15" customHeight="1" x14ac:dyDescent="0.3">
      <c r="B24" s="142"/>
      <c r="C24" s="126"/>
      <c r="D24" s="132"/>
      <c r="E24" s="17"/>
      <c r="F24" s="17">
        <f t="shared" si="3"/>
        <v>3</v>
      </c>
      <c r="G24" s="17" t="s">
        <v>295</v>
      </c>
      <c r="H24" s="17" t="s">
        <v>283</v>
      </c>
      <c r="I24" s="17" t="s">
        <v>295</v>
      </c>
      <c r="J24" s="12">
        <f>QUESTIONS!D107</f>
        <v>3</v>
      </c>
      <c r="K24" s="12">
        <f>QUESTIONS!F107</f>
        <v>4</v>
      </c>
      <c r="L24" s="12" t="str">
        <f>QUESTIONS!E107</f>
        <v>Defined</v>
      </c>
      <c r="M24" s="12" t="str">
        <f>QUESTIONS!G107</f>
        <v>Managed</v>
      </c>
    </row>
    <row r="25" spans="2:13" ht="15" customHeight="1" x14ac:dyDescent="0.3">
      <c r="B25" s="142"/>
      <c r="C25" s="126"/>
      <c r="D25" s="132"/>
      <c r="E25" s="17"/>
      <c r="F25" s="17">
        <f t="shared" si="3"/>
        <v>3</v>
      </c>
      <c r="G25" s="17" t="s">
        <v>296</v>
      </c>
      <c r="H25" s="17" t="s">
        <v>284</v>
      </c>
      <c r="I25" s="17" t="s">
        <v>296</v>
      </c>
      <c r="J25" s="12">
        <f>QUESTIONS!D116</f>
        <v>3</v>
      </c>
      <c r="K25" s="12">
        <f>QUESTIONS!F116</f>
        <v>4</v>
      </c>
      <c r="L25" s="12" t="str">
        <f>QUESTIONS!E116</f>
        <v>Defined</v>
      </c>
      <c r="M25" s="12" t="str">
        <f>QUESTIONS!G116</f>
        <v>Managed</v>
      </c>
    </row>
    <row r="26" spans="2:13" ht="15" customHeight="1" x14ac:dyDescent="0.3">
      <c r="B26" s="142"/>
      <c r="C26" s="126"/>
      <c r="D26" s="132"/>
      <c r="E26" s="17"/>
      <c r="F26" s="17">
        <f t="shared" si="3"/>
        <v>3</v>
      </c>
      <c r="G26" s="17" t="s">
        <v>318</v>
      </c>
      <c r="H26" s="17" t="s">
        <v>285</v>
      </c>
      <c r="I26" s="17" t="s">
        <v>318</v>
      </c>
      <c r="J26" s="12">
        <f>QUESTIONS!D119</f>
        <v>3</v>
      </c>
      <c r="K26" s="12">
        <f>QUESTIONS!F119</f>
        <v>4</v>
      </c>
      <c r="L26" s="12" t="str">
        <f>QUESTIONS!E119</f>
        <v>Defined</v>
      </c>
      <c r="M26" s="12" t="str">
        <f>QUESTIONS!G119</f>
        <v>Managed</v>
      </c>
    </row>
    <row r="27" spans="2:13" ht="14.4" customHeight="1" x14ac:dyDescent="0.3"/>
    <row r="28" spans="2:13" ht="14.4" customHeight="1" x14ac:dyDescent="0.3">
      <c r="J28" s="160" t="s">
        <v>324</v>
      </c>
      <c r="K28" s="160"/>
      <c r="L28" s="159" t="s">
        <v>325</v>
      </c>
      <c r="M28" s="159"/>
    </row>
    <row r="29" spans="2:13" ht="14.4" customHeight="1" x14ac:dyDescent="0.3"/>
    <row r="30" spans="2:13" ht="14.4" customHeight="1" x14ac:dyDescent="0.3">
      <c r="B30" t="str">
        <f>B8</f>
        <v>FUNCTION</v>
      </c>
      <c r="C30" t="str">
        <f t="shared" ref="C30:E30" si="4">C8</f>
        <v>CURRENT</v>
      </c>
      <c r="D30" t="str">
        <f t="shared" si="4"/>
        <v>DESIRED</v>
      </c>
      <c r="E30" t="s">
        <v>326</v>
      </c>
    </row>
    <row r="31" spans="2:13" ht="14.4" customHeight="1" x14ac:dyDescent="0.3">
      <c r="B31" t="str">
        <f>B9</f>
        <v>IDENTIFY-P
(ID-P)</v>
      </c>
      <c r="C31">
        <f t="shared" ref="C31:E31" si="5">C9</f>
        <v>2</v>
      </c>
      <c r="D31">
        <f t="shared" si="5"/>
        <v>4</v>
      </c>
      <c r="E31">
        <f>D31-C31</f>
        <v>2</v>
      </c>
    </row>
    <row r="32" spans="2:13" ht="14.4" customHeight="1" x14ac:dyDescent="0.3">
      <c r="B32" t="str">
        <f>B13</f>
        <v>GOVERN-P
(GV-P)</v>
      </c>
      <c r="C32">
        <f t="shared" ref="C32:E32" si="6">C13</f>
        <v>3</v>
      </c>
      <c r="D32">
        <f t="shared" si="6"/>
        <v>4</v>
      </c>
      <c r="E32">
        <f t="shared" ref="E32:E35" si="7">D32-C32</f>
        <v>1</v>
      </c>
    </row>
    <row r="33" spans="2:5" ht="14.4" customHeight="1" x14ac:dyDescent="0.3">
      <c r="B33" t="str">
        <f>B17</f>
        <v>CONTROL-P
(CT-P)</v>
      </c>
      <c r="C33">
        <f t="shared" ref="C33:E33" si="8">C17</f>
        <v>3</v>
      </c>
      <c r="D33">
        <f t="shared" si="8"/>
        <v>5</v>
      </c>
      <c r="E33">
        <f t="shared" si="7"/>
        <v>2</v>
      </c>
    </row>
    <row r="34" spans="2:5" ht="14.4" customHeight="1" x14ac:dyDescent="0.3">
      <c r="B34" t="str">
        <f>B20</f>
        <v>COMMUNICATE-P 
(CM-P)</v>
      </c>
      <c r="C34">
        <f t="shared" ref="C34:E34" si="9">C20</f>
        <v>3</v>
      </c>
      <c r="D34">
        <f t="shared" si="9"/>
        <v>5</v>
      </c>
      <c r="E34">
        <f t="shared" si="7"/>
        <v>2</v>
      </c>
    </row>
    <row r="35" spans="2:5" ht="14.4" customHeight="1" x14ac:dyDescent="0.3">
      <c r="B35" t="str">
        <f>B22</f>
        <v>PROTECT-P
(PR-P)</v>
      </c>
      <c r="C35">
        <f t="shared" ref="C35:E35" si="10">C22</f>
        <v>3</v>
      </c>
      <c r="D35">
        <f t="shared" si="10"/>
        <v>4</v>
      </c>
      <c r="E35">
        <f t="shared" si="7"/>
        <v>1</v>
      </c>
    </row>
    <row r="36" spans="2:5" ht="14.4" customHeight="1" x14ac:dyDescent="0.3"/>
    <row r="37" spans="2:5" ht="14.4" customHeight="1" x14ac:dyDescent="0.3"/>
    <row r="38" spans="2:5" ht="14.4" customHeight="1" x14ac:dyDescent="0.3"/>
    <row r="39" spans="2:5" ht="14.4" customHeight="1" x14ac:dyDescent="0.3"/>
    <row r="40" spans="2:5" ht="14.4" customHeight="1" x14ac:dyDescent="0.3"/>
    <row r="41" spans="2:5" ht="14.4" customHeight="1" x14ac:dyDescent="0.3"/>
    <row r="42" spans="2:5" ht="14.4" customHeight="1" x14ac:dyDescent="0.3"/>
    <row r="43" spans="2:5" ht="14.4" customHeight="1" x14ac:dyDescent="0.3"/>
    <row r="44" spans="2:5" ht="14.4" customHeight="1" x14ac:dyDescent="0.3"/>
    <row r="45" spans="2:5" ht="14.4" customHeight="1" x14ac:dyDescent="0.3"/>
    <row r="46" spans="2:5" ht="14.4" customHeight="1" x14ac:dyDescent="0.3"/>
    <row r="47" spans="2:5" ht="14.4" customHeight="1" x14ac:dyDescent="0.3"/>
    <row r="48" spans="2:5" ht="14.4" customHeight="1" x14ac:dyDescent="0.3"/>
    <row r="49" ht="14.4" customHeight="1" x14ac:dyDescent="0.3"/>
    <row r="50" ht="14.4" customHeight="1" x14ac:dyDescent="0.3"/>
    <row r="51" ht="14.4" customHeight="1" x14ac:dyDescent="0.3"/>
    <row r="52" ht="14.4" customHeight="1" x14ac:dyDescent="0.3"/>
    <row r="53" ht="14.4" customHeight="1" x14ac:dyDescent="0.3"/>
    <row r="54" ht="14.4" customHeight="1" x14ac:dyDescent="0.3"/>
    <row r="55" ht="14.4" customHeight="1" x14ac:dyDescent="0.3"/>
    <row r="56" ht="14.4" customHeight="1" x14ac:dyDescent="0.3"/>
    <row r="57" ht="14.4" customHeight="1" x14ac:dyDescent="0.3"/>
    <row r="58" ht="14.4" customHeight="1" x14ac:dyDescent="0.3"/>
    <row r="59" ht="14.4" customHeight="1" x14ac:dyDescent="0.3"/>
    <row r="60" ht="14.4" customHeight="1" x14ac:dyDescent="0.3"/>
    <row r="61" ht="14.4" customHeight="1" x14ac:dyDescent="0.3"/>
    <row r="62" ht="14.4" customHeight="1" x14ac:dyDescent="0.3"/>
    <row r="63" ht="14.4" customHeight="1" x14ac:dyDescent="0.3"/>
    <row r="64" ht="14.4" customHeight="1" x14ac:dyDescent="0.3"/>
    <row r="65" ht="14.4" customHeight="1" x14ac:dyDescent="0.3"/>
    <row r="66" ht="14.4" customHeight="1" x14ac:dyDescent="0.3"/>
    <row r="67" ht="14.4" customHeight="1" x14ac:dyDescent="0.3"/>
    <row r="68" ht="14.4" customHeight="1" x14ac:dyDescent="0.3"/>
    <row r="69" ht="14.4" customHeight="1" x14ac:dyDescent="0.3"/>
    <row r="70" ht="14.4" customHeight="1" x14ac:dyDescent="0.3"/>
    <row r="71" ht="14.4" customHeight="1" x14ac:dyDescent="0.3"/>
    <row r="72" ht="14.4" customHeight="1" x14ac:dyDescent="0.3"/>
    <row r="73" ht="14.4" customHeight="1" x14ac:dyDescent="0.3"/>
    <row r="74" ht="14.4" customHeight="1" x14ac:dyDescent="0.3"/>
    <row r="75" ht="14.4" customHeight="1" x14ac:dyDescent="0.3"/>
    <row r="76" ht="14.4" customHeight="1" x14ac:dyDescent="0.3"/>
    <row r="77" ht="14.4" customHeight="1" x14ac:dyDescent="0.3"/>
    <row r="78" ht="14.4" customHeight="1" x14ac:dyDescent="0.3"/>
    <row r="79" ht="14.4" customHeight="1" x14ac:dyDescent="0.3"/>
    <row r="80" ht="14.4" customHeight="1" x14ac:dyDescent="0.3"/>
    <row r="81" ht="14.4" customHeight="1" x14ac:dyDescent="0.3"/>
    <row r="82" ht="14.4" customHeight="1" x14ac:dyDescent="0.3"/>
    <row r="83" ht="14.4" customHeight="1" x14ac:dyDescent="0.3"/>
    <row r="84" ht="14.4" customHeight="1" x14ac:dyDescent="0.3"/>
    <row r="85" ht="14.4" customHeight="1" x14ac:dyDescent="0.3"/>
    <row r="86" ht="14.4" customHeight="1" x14ac:dyDescent="0.3"/>
    <row r="87" ht="14.4" customHeight="1" x14ac:dyDescent="0.3"/>
    <row r="88" ht="14.4" customHeight="1" x14ac:dyDescent="0.3"/>
    <row r="89" ht="14.4" customHeight="1" x14ac:dyDescent="0.3"/>
    <row r="90" ht="14.4" customHeight="1" x14ac:dyDescent="0.3"/>
    <row r="91" ht="14.4" customHeight="1" x14ac:dyDescent="0.3"/>
    <row r="92" ht="14.4" customHeight="1" x14ac:dyDescent="0.3"/>
    <row r="93" ht="14.4" customHeight="1" x14ac:dyDescent="0.3"/>
    <row r="94" ht="14.4" customHeight="1" x14ac:dyDescent="0.3"/>
    <row r="95" ht="14.4" customHeight="1" x14ac:dyDescent="0.3"/>
    <row r="96" ht="14.4" customHeight="1" x14ac:dyDescent="0.3"/>
    <row r="97" ht="14.4" customHeight="1" x14ac:dyDescent="0.3"/>
    <row r="98" ht="14.4" customHeight="1" x14ac:dyDescent="0.3"/>
    <row r="99" ht="14.4" customHeight="1" x14ac:dyDescent="0.3"/>
    <row r="100" ht="14.4" customHeight="1" x14ac:dyDescent="0.3"/>
    <row r="101" ht="14.4" customHeight="1" x14ac:dyDescent="0.3"/>
    <row r="102" ht="14.4" customHeight="1" x14ac:dyDescent="0.3"/>
    <row r="103" ht="14.4" customHeight="1" x14ac:dyDescent="0.3"/>
    <row r="104" ht="14.4" customHeight="1" x14ac:dyDescent="0.3"/>
    <row r="105" ht="14.4" customHeight="1" x14ac:dyDescent="0.3"/>
    <row r="106" ht="14.4" customHeight="1" x14ac:dyDescent="0.3"/>
    <row r="107" ht="14.4" customHeight="1" x14ac:dyDescent="0.3"/>
    <row r="108" ht="14.4" customHeight="1" x14ac:dyDescent="0.3"/>
    <row r="109" ht="14.4" customHeight="1" x14ac:dyDescent="0.3"/>
    <row r="110" ht="14.4" customHeight="1" x14ac:dyDescent="0.3"/>
    <row r="111" ht="14.4" customHeight="1" x14ac:dyDescent="0.3"/>
    <row r="112" ht="14.4" customHeight="1" x14ac:dyDescent="0.3"/>
    <row r="113" ht="14.4" customHeight="1" x14ac:dyDescent="0.3"/>
    <row r="114" ht="14.4" customHeight="1" x14ac:dyDescent="0.3"/>
    <row r="115" ht="14.4" customHeight="1" x14ac:dyDescent="0.3"/>
    <row r="116" ht="14.4" customHeight="1" x14ac:dyDescent="0.3"/>
    <row r="117" ht="14.4" customHeight="1" x14ac:dyDescent="0.3"/>
    <row r="118" ht="14.4" customHeight="1" x14ac:dyDescent="0.3"/>
    <row r="119" ht="14.4" customHeight="1" x14ac:dyDescent="0.3"/>
    <row r="120" ht="14.4" customHeight="1" x14ac:dyDescent="0.3"/>
    <row r="121" ht="14.4" customHeight="1" x14ac:dyDescent="0.3"/>
    <row r="122" ht="14.4" customHeight="1" x14ac:dyDescent="0.3"/>
    <row r="123" ht="14.4" customHeight="1" x14ac:dyDescent="0.3"/>
    <row r="124" ht="14.4" customHeight="1" x14ac:dyDescent="0.3"/>
    <row r="125" ht="14.4" customHeight="1" x14ac:dyDescent="0.3"/>
    <row r="126" ht="14.4" customHeight="1" x14ac:dyDescent="0.3"/>
    <row r="127" ht="14.4" customHeight="1" x14ac:dyDescent="0.3"/>
    <row r="128" ht="14.4" customHeight="1" x14ac:dyDescent="0.3"/>
    <row r="129" ht="14.4" customHeight="1" x14ac:dyDescent="0.3"/>
    <row r="130" ht="14.4" customHeight="1" x14ac:dyDescent="0.3"/>
    <row r="131" ht="14.4" customHeight="1" x14ac:dyDescent="0.3"/>
    <row r="132" ht="14.4" customHeight="1" x14ac:dyDescent="0.3"/>
    <row r="133" ht="14.4" customHeight="1" x14ac:dyDescent="0.3"/>
    <row r="134" ht="14.4" customHeight="1" x14ac:dyDescent="0.3"/>
  </sheetData>
  <sheetProtection selectLockedCells="1" selectUnlockedCells="1"/>
  <dataConsolidate/>
  <mergeCells count="17">
    <mergeCell ref="B22:B26"/>
    <mergeCell ref="J28:K28"/>
    <mergeCell ref="L28:M28"/>
    <mergeCell ref="B9:B12"/>
    <mergeCell ref="B13:B16"/>
    <mergeCell ref="B17:B19"/>
    <mergeCell ref="B20:B21"/>
    <mergeCell ref="C9:C12"/>
    <mergeCell ref="C13:C16"/>
    <mergeCell ref="C17:C19"/>
    <mergeCell ref="C20:C21"/>
    <mergeCell ref="C22:C26"/>
    <mergeCell ref="D9:D12"/>
    <mergeCell ref="D13:D16"/>
    <mergeCell ref="D17:D19"/>
    <mergeCell ref="D20:D21"/>
    <mergeCell ref="D22:D26"/>
  </mergeCells>
  <pageMargins left="0.7" right="0.7" top="0.75" bottom="0.75" header="0.3" footer="0.3"/>
  <pageSetup scale="5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00A20-343C-4CC6-B851-81D498B42BD1}">
  <sheetPr codeName="Sheet5">
    <tabColor theme="3"/>
  </sheetPr>
  <dimension ref="B1:M19"/>
  <sheetViews>
    <sheetView showGridLines="0" workbookViewId="0"/>
  </sheetViews>
  <sheetFormatPr defaultRowHeight="14.4" x14ac:dyDescent="0.3"/>
  <cols>
    <col min="1" max="1" width="5.21875" customWidth="1"/>
    <col min="2" max="2" width="8.109375" customWidth="1"/>
    <col min="3" max="7" width="25.109375" customWidth="1"/>
    <col min="8" max="10" width="8.109375" customWidth="1"/>
  </cols>
  <sheetData>
    <row r="1" spans="2:13" ht="21" x14ac:dyDescent="0.4">
      <c r="B1" s="39" t="s">
        <v>32</v>
      </c>
    </row>
    <row r="3" spans="2:13" ht="54.6" customHeight="1" x14ac:dyDescent="0.3">
      <c r="C3" s="161" t="s">
        <v>332</v>
      </c>
      <c r="D3" s="161" t="s">
        <v>333</v>
      </c>
      <c r="E3" s="161" t="s">
        <v>334</v>
      </c>
      <c r="F3" s="161" t="s">
        <v>335</v>
      </c>
      <c r="G3" s="161" t="s">
        <v>336</v>
      </c>
    </row>
    <row r="4" spans="2:13" ht="15.6" x14ac:dyDescent="0.3">
      <c r="B4" s="83"/>
      <c r="C4" s="84" t="s">
        <v>297</v>
      </c>
      <c r="D4" s="84" t="s">
        <v>298</v>
      </c>
      <c r="E4" s="84" t="s">
        <v>299</v>
      </c>
      <c r="F4" s="84" t="s">
        <v>300</v>
      </c>
      <c r="G4" s="85" t="s">
        <v>301</v>
      </c>
    </row>
    <row r="5" spans="2:13" ht="47.4" customHeight="1" x14ac:dyDescent="0.3">
      <c r="B5" s="35">
        <v>5</v>
      </c>
      <c r="C5" s="162" t="s">
        <v>343</v>
      </c>
      <c r="D5" s="162" t="s">
        <v>344</v>
      </c>
      <c r="E5" s="162" t="s">
        <v>345</v>
      </c>
      <c r="F5" s="162" t="s">
        <v>346</v>
      </c>
      <c r="G5" s="162" t="s">
        <v>347</v>
      </c>
      <c r="I5" s="1"/>
      <c r="M5" s="1"/>
    </row>
    <row r="6" spans="2:13" ht="47.4" customHeight="1" x14ac:dyDescent="0.3">
      <c r="B6" s="34">
        <v>4</v>
      </c>
      <c r="C6" s="162" t="s">
        <v>348</v>
      </c>
      <c r="D6" s="162" t="s">
        <v>349</v>
      </c>
      <c r="E6" s="162" t="s">
        <v>350</v>
      </c>
      <c r="F6" s="162" t="s">
        <v>351</v>
      </c>
      <c r="G6" s="162" t="s">
        <v>352</v>
      </c>
      <c r="I6" s="1"/>
      <c r="M6" s="1"/>
    </row>
    <row r="7" spans="2:13" ht="55.8" customHeight="1" x14ac:dyDescent="0.3">
      <c r="B7" s="34">
        <v>3</v>
      </c>
      <c r="C7" s="162" t="s">
        <v>353</v>
      </c>
      <c r="D7" s="162" t="s">
        <v>354</v>
      </c>
      <c r="E7" s="162" t="s">
        <v>355</v>
      </c>
      <c r="F7" s="162" t="s">
        <v>356</v>
      </c>
      <c r="G7" s="162" t="s">
        <v>357</v>
      </c>
      <c r="I7" s="1"/>
      <c r="M7" s="1"/>
    </row>
    <row r="8" spans="2:13" ht="54.6" customHeight="1" x14ac:dyDescent="0.3">
      <c r="B8" s="34">
        <v>2</v>
      </c>
      <c r="C8" s="162" t="s">
        <v>358</v>
      </c>
      <c r="D8" s="162" t="s">
        <v>359</v>
      </c>
      <c r="E8" s="162" t="s">
        <v>360</v>
      </c>
      <c r="F8" s="162" t="s">
        <v>361</v>
      </c>
      <c r="G8" s="162" t="s">
        <v>362</v>
      </c>
      <c r="I8" s="1"/>
      <c r="M8" s="1"/>
    </row>
    <row r="9" spans="2:13" ht="47.4" customHeight="1" x14ac:dyDescent="0.3">
      <c r="B9" s="34">
        <v>1</v>
      </c>
      <c r="C9" s="162" t="s">
        <v>363</v>
      </c>
      <c r="D9" s="162" t="s">
        <v>364</v>
      </c>
      <c r="E9" s="162" t="s">
        <v>365</v>
      </c>
      <c r="F9" s="162" t="s">
        <v>366</v>
      </c>
      <c r="G9" s="162" t="s">
        <v>337</v>
      </c>
      <c r="I9" s="1"/>
      <c r="M9" s="1"/>
    </row>
    <row r="10" spans="2:13" ht="47.4" customHeight="1" x14ac:dyDescent="0.3">
      <c r="B10" s="34">
        <v>0</v>
      </c>
      <c r="C10" s="11" t="s">
        <v>6</v>
      </c>
      <c r="D10" s="11" t="s">
        <v>6</v>
      </c>
      <c r="E10" s="11" t="s">
        <v>6</v>
      </c>
      <c r="F10" s="11" t="s">
        <v>6</v>
      </c>
      <c r="G10" s="11" t="s">
        <v>6</v>
      </c>
      <c r="M10" s="1"/>
    </row>
    <row r="11" spans="2:13" x14ac:dyDescent="0.3">
      <c r="B11" s="1"/>
      <c r="C11" s="1"/>
      <c r="D11" s="1"/>
      <c r="E11" s="1"/>
      <c r="F11" s="1"/>
      <c r="G11" s="1"/>
      <c r="M11" s="1"/>
    </row>
    <row r="12" spans="2:13" x14ac:dyDescent="0.3">
      <c r="M12" s="1"/>
    </row>
    <row r="13" spans="2:13" ht="18" x14ac:dyDescent="0.35">
      <c r="B13" s="36"/>
      <c r="C13" s="37" t="s">
        <v>4</v>
      </c>
      <c r="D13" s="37" t="s">
        <v>5</v>
      </c>
      <c r="E13" s="37" t="s">
        <v>24</v>
      </c>
      <c r="F13" s="37"/>
      <c r="G13" s="38" t="s">
        <v>25</v>
      </c>
      <c r="M13" s="1"/>
    </row>
    <row r="14" spans="2:13" ht="45" customHeight="1" x14ac:dyDescent="0.3">
      <c r="B14" s="35">
        <v>5</v>
      </c>
      <c r="C14" s="11" t="s">
        <v>11</v>
      </c>
      <c r="D14" s="11" t="s">
        <v>1</v>
      </c>
      <c r="E14" s="143" t="s">
        <v>22</v>
      </c>
      <c r="F14" s="143"/>
      <c r="G14" s="7" t="s">
        <v>31</v>
      </c>
      <c r="M14" s="1"/>
    </row>
    <row r="15" spans="2:13" ht="45" customHeight="1" x14ac:dyDescent="0.3">
      <c r="B15" s="34">
        <v>4</v>
      </c>
      <c r="C15" s="11" t="s">
        <v>10</v>
      </c>
      <c r="D15" s="11" t="s">
        <v>0</v>
      </c>
      <c r="E15" s="143" t="s">
        <v>23</v>
      </c>
      <c r="F15" s="143"/>
      <c r="G15" s="7" t="s">
        <v>30</v>
      </c>
      <c r="M15" s="1"/>
    </row>
    <row r="16" spans="2:13" ht="45" customHeight="1" x14ac:dyDescent="0.3">
      <c r="B16" s="34">
        <v>3</v>
      </c>
      <c r="C16" s="11" t="s">
        <v>9</v>
      </c>
      <c r="D16" s="11" t="s">
        <v>13</v>
      </c>
      <c r="E16" s="143" t="s">
        <v>21</v>
      </c>
      <c r="F16" s="143"/>
      <c r="G16" s="7" t="s">
        <v>29</v>
      </c>
      <c r="M16" s="1"/>
    </row>
    <row r="17" spans="2:13" ht="45" customHeight="1" x14ac:dyDescent="0.3">
      <c r="B17" s="34">
        <v>2</v>
      </c>
      <c r="C17" s="11" t="s">
        <v>8</v>
      </c>
      <c r="D17" s="11" t="s">
        <v>12</v>
      </c>
      <c r="E17" s="143" t="s">
        <v>20</v>
      </c>
      <c r="F17" s="143"/>
      <c r="G17" s="7" t="s">
        <v>28</v>
      </c>
      <c r="M17" s="1"/>
    </row>
    <row r="18" spans="2:13" ht="45" customHeight="1" x14ac:dyDescent="0.3">
      <c r="B18" s="34">
        <v>1</v>
      </c>
      <c r="C18" s="11" t="s">
        <v>7</v>
      </c>
      <c r="D18" s="11" t="s">
        <v>2</v>
      </c>
      <c r="E18" s="143" t="s">
        <v>19</v>
      </c>
      <c r="F18" s="143"/>
      <c r="G18" s="7" t="s">
        <v>27</v>
      </c>
      <c r="M18" s="1"/>
    </row>
    <row r="19" spans="2:13" ht="45" customHeight="1" x14ac:dyDescent="0.3">
      <c r="B19" s="34">
        <v>0</v>
      </c>
      <c r="C19" s="11" t="s">
        <v>6</v>
      </c>
      <c r="D19" s="11" t="s">
        <v>3</v>
      </c>
      <c r="E19" s="143" t="s">
        <v>3</v>
      </c>
      <c r="F19" s="143"/>
      <c r="G19" s="7" t="s">
        <v>26</v>
      </c>
    </row>
  </sheetData>
  <mergeCells count="6">
    <mergeCell ref="E19:F19"/>
    <mergeCell ref="E14:F14"/>
    <mergeCell ref="E15:F15"/>
    <mergeCell ref="E16:F16"/>
    <mergeCell ref="E17:F17"/>
    <mergeCell ref="E18:F18"/>
  </mergeCells>
  <phoneticPr fontId="4" type="noConversion"/>
  <conditionalFormatting sqref="B5:B10">
    <cfRule type="cellIs" dxfId="23" priority="1" operator="equal">
      <formula>$B$14</formula>
    </cfRule>
    <cfRule type="cellIs" dxfId="22" priority="2" operator="equal">
      <formula>$B$15</formula>
    </cfRule>
    <cfRule type="cellIs" dxfId="21" priority="3" operator="equal">
      <formula>$B$16</formula>
    </cfRule>
    <cfRule type="cellIs" dxfId="20" priority="4" operator="equal">
      <formula>$B$17</formula>
    </cfRule>
    <cfRule type="cellIs" dxfId="19" priority="5" operator="equal">
      <formula>$B$18</formula>
    </cfRule>
    <cfRule type="cellIs" dxfId="18" priority="6" operator="equal">
      <formula>$B$19</formula>
    </cfRule>
    <cfRule type="cellIs" dxfId="17" priority="7" operator="equal">
      <formula>$C$14</formula>
    </cfRule>
    <cfRule type="cellIs" dxfId="16" priority="8" operator="equal">
      <formula>$C$15</formula>
    </cfRule>
    <cfRule type="cellIs" dxfId="15" priority="9" operator="equal">
      <formula>$C$16</formula>
    </cfRule>
    <cfRule type="cellIs" dxfId="14" priority="10" operator="equal">
      <formula>$C$17</formula>
    </cfRule>
    <cfRule type="cellIs" dxfId="13" priority="11" operator="equal">
      <formula>$C$18</formula>
    </cfRule>
    <cfRule type="cellIs" dxfId="12" priority="12" operator="equal">
      <formula>$C$19</formula>
    </cfRule>
  </conditionalFormatting>
  <conditionalFormatting sqref="B14:B19">
    <cfRule type="cellIs" dxfId="11" priority="85" operator="equal">
      <formula>$B$14</formula>
    </cfRule>
    <cfRule type="cellIs" dxfId="10" priority="86" operator="equal">
      <formula>$B$15</formula>
    </cfRule>
    <cfRule type="cellIs" dxfId="9" priority="87" operator="equal">
      <formula>$B$16</formula>
    </cfRule>
    <cfRule type="cellIs" dxfId="8" priority="88" operator="equal">
      <formula>$B$17</formula>
    </cfRule>
    <cfRule type="cellIs" dxfId="7" priority="89" operator="equal">
      <formula>$B$18</formula>
    </cfRule>
    <cfRule type="cellIs" dxfId="6" priority="90" operator="equal">
      <formula>$B$19</formula>
    </cfRule>
    <cfRule type="cellIs" dxfId="5" priority="91" operator="equal">
      <formula>$C$14</formula>
    </cfRule>
    <cfRule type="cellIs" dxfId="4" priority="92" operator="equal">
      <formula>$C$15</formula>
    </cfRule>
    <cfRule type="cellIs" dxfId="3" priority="93" operator="equal">
      <formula>$C$16</formula>
    </cfRule>
    <cfRule type="cellIs" dxfId="2" priority="94" operator="equal">
      <formula>$C$17</formula>
    </cfRule>
    <cfRule type="cellIs" dxfId="1" priority="95" operator="equal">
      <formula>$C$18</formula>
    </cfRule>
    <cfRule type="cellIs" dxfId="0" priority="96" operator="equal">
      <formula>$C$19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32432-0CAF-404E-8224-C714B471FA57}">
  <sheetPr codeName="Sheet10">
    <tabColor theme="3"/>
    <pageSetUpPr fitToPage="1"/>
  </sheetPr>
  <dimension ref="A1:N103"/>
  <sheetViews>
    <sheetView showGridLines="0" zoomScaleNormal="100" workbookViewId="0"/>
  </sheetViews>
  <sheetFormatPr defaultRowHeight="14.4" x14ac:dyDescent="0.3"/>
  <cols>
    <col min="1" max="1" width="2.77734375" style="22" customWidth="1"/>
    <col min="2" max="2" width="21.33203125" style="22" customWidth="1"/>
    <col min="3" max="3" width="34.44140625" style="22" customWidth="1"/>
    <col min="4" max="4" width="52" style="22" customWidth="1"/>
    <col min="5" max="5" width="19.33203125" style="21" customWidth="1"/>
    <col min="6" max="6" width="6.88671875" style="21" customWidth="1"/>
    <col min="7" max="8" width="19.33203125" style="21" customWidth="1"/>
    <col min="9" max="9" width="16" style="21" customWidth="1"/>
    <col min="10" max="10" width="17.109375" style="21" customWidth="1"/>
    <col min="11" max="11" width="6.6640625" style="21" customWidth="1"/>
    <col min="12" max="12" width="19.33203125" style="21" customWidth="1"/>
    <col min="13" max="13" width="10.33203125" style="21" customWidth="1"/>
    <col min="14" max="14" width="34.44140625" style="21" customWidth="1"/>
    <col min="15" max="16384" width="8.88671875" style="22"/>
  </cols>
  <sheetData>
    <row r="1" spans="1:14" s="20" customFormat="1" ht="21" x14ac:dyDescent="0.4">
      <c r="A1" s="23" t="s">
        <v>173</v>
      </c>
      <c r="E1" s="21"/>
      <c r="F1" s="21"/>
      <c r="G1" s="21"/>
      <c r="H1" s="21"/>
      <c r="I1" s="21"/>
      <c r="J1" s="21"/>
      <c r="K1" s="21"/>
      <c r="L1" s="21"/>
      <c r="M1" s="21"/>
      <c r="N1" s="21"/>
    </row>
    <row r="2" spans="1:14" x14ac:dyDescent="0.3">
      <c r="A2" s="33" t="s">
        <v>42</v>
      </c>
    </row>
    <row r="3" spans="1:14" ht="27.6" x14ac:dyDescent="0.3">
      <c r="A3" s="24"/>
      <c r="B3" s="25" t="s">
        <v>43</v>
      </c>
      <c r="C3" s="25" t="s">
        <v>44</v>
      </c>
      <c r="D3" s="25" t="s">
        <v>45</v>
      </c>
      <c r="E3" s="25" t="s">
        <v>46</v>
      </c>
      <c r="F3" s="25" t="s">
        <v>47</v>
      </c>
      <c r="G3" s="25" t="s">
        <v>48</v>
      </c>
      <c r="H3" s="25" t="s">
        <v>49</v>
      </c>
      <c r="I3" s="25" t="s">
        <v>50</v>
      </c>
      <c r="J3" s="25" t="s">
        <v>51</v>
      </c>
      <c r="K3" s="25" t="s">
        <v>52</v>
      </c>
      <c r="L3" s="25" t="s">
        <v>53</v>
      </c>
      <c r="M3" s="25" t="s">
        <v>54</v>
      </c>
      <c r="N3" s="25" t="s">
        <v>267</v>
      </c>
    </row>
    <row r="4" spans="1:14" ht="28.8" customHeight="1" x14ac:dyDescent="0.3">
      <c r="A4" s="150"/>
      <c r="B4" s="158" t="s">
        <v>323</v>
      </c>
      <c r="C4" s="145" t="s">
        <v>55</v>
      </c>
      <c r="D4" s="26" t="s">
        <v>56</v>
      </c>
      <c r="E4" s="40"/>
      <c r="F4" s="40"/>
      <c r="G4" s="40"/>
      <c r="H4" s="40"/>
      <c r="I4" s="40"/>
      <c r="J4" s="40"/>
      <c r="K4" s="40"/>
      <c r="L4" s="40"/>
      <c r="M4" s="40"/>
      <c r="N4" s="40" t="s">
        <v>174</v>
      </c>
    </row>
    <row r="5" spans="1:14" ht="72" x14ac:dyDescent="0.3">
      <c r="A5" s="151"/>
      <c r="B5" s="158"/>
      <c r="C5" s="145"/>
      <c r="D5" s="27" t="s">
        <v>57</v>
      </c>
      <c r="E5" s="40"/>
      <c r="F5" s="40"/>
      <c r="G5" s="40"/>
      <c r="H5" s="40"/>
      <c r="I5" s="40"/>
      <c r="J5" s="40"/>
      <c r="K5" s="40"/>
      <c r="L5" s="40"/>
      <c r="M5" s="40"/>
      <c r="N5" s="40" t="s">
        <v>175</v>
      </c>
    </row>
    <row r="6" spans="1:14" ht="43.2" x14ac:dyDescent="0.3">
      <c r="A6" s="151"/>
      <c r="B6" s="158"/>
      <c r="C6" s="145"/>
      <c r="D6" s="26" t="s">
        <v>58</v>
      </c>
      <c r="E6" s="40"/>
      <c r="F6" s="40"/>
      <c r="G6" s="40"/>
      <c r="H6" s="40"/>
      <c r="I6" s="40"/>
      <c r="J6" s="40"/>
      <c r="K6" s="40"/>
      <c r="L6" s="40"/>
      <c r="M6" s="40"/>
      <c r="N6" s="40" t="s">
        <v>176</v>
      </c>
    </row>
    <row r="7" spans="1:14" ht="28.8" x14ac:dyDescent="0.3">
      <c r="A7" s="151"/>
      <c r="B7" s="158"/>
      <c r="C7" s="145"/>
      <c r="D7" s="28" t="s">
        <v>59</v>
      </c>
      <c r="E7" s="40"/>
      <c r="F7" s="40"/>
      <c r="G7" s="40"/>
      <c r="H7" s="40"/>
      <c r="I7" s="40"/>
      <c r="J7" s="40"/>
      <c r="K7" s="40"/>
      <c r="L7" s="40"/>
      <c r="M7" s="40"/>
      <c r="N7" s="40" t="s">
        <v>176</v>
      </c>
    </row>
    <row r="8" spans="1:14" x14ac:dyDescent="0.3">
      <c r="A8" s="151"/>
      <c r="B8" s="158"/>
      <c r="C8" s="145"/>
      <c r="D8" s="27" t="s">
        <v>60</v>
      </c>
      <c r="E8" s="40"/>
      <c r="F8" s="40"/>
      <c r="G8" s="40"/>
      <c r="H8" s="40"/>
      <c r="I8" s="40"/>
      <c r="J8" s="40"/>
      <c r="K8" s="40"/>
      <c r="L8" s="40"/>
      <c r="M8" s="40"/>
      <c r="N8" s="40" t="s">
        <v>177</v>
      </c>
    </row>
    <row r="9" spans="1:14" ht="28.8" x14ac:dyDescent="0.3">
      <c r="A9" s="151"/>
      <c r="B9" s="158"/>
      <c r="C9" s="145"/>
      <c r="D9" s="26" t="s">
        <v>61</v>
      </c>
      <c r="E9" s="40"/>
      <c r="F9" s="40"/>
      <c r="G9" s="40"/>
      <c r="H9" s="40"/>
      <c r="I9" s="40"/>
      <c r="J9" s="40"/>
      <c r="K9" s="40"/>
      <c r="L9" s="40"/>
      <c r="M9" s="40"/>
      <c r="N9" s="40" t="s">
        <v>178</v>
      </c>
    </row>
    <row r="10" spans="1:14" ht="28.8" x14ac:dyDescent="0.3">
      <c r="A10" s="151"/>
      <c r="B10" s="158"/>
      <c r="C10" s="145"/>
      <c r="D10" s="29" t="s">
        <v>62</v>
      </c>
      <c r="E10" s="40"/>
      <c r="F10" s="40"/>
      <c r="G10" s="40"/>
      <c r="H10" s="40"/>
      <c r="I10" s="40"/>
      <c r="J10" s="40"/>
      <c r="K10" s="40"/>
      <c r="L10" s="40"/>
      <c r="M10" s="40"/>
      <c r="N10" s="40" t="s">
        <v>179</v>
      </c>
    </row>
    <row r="11" spans="1:14" ht="86.4" x14ac:dyDescent="0.3">
      <c r="A11" s="151"/>
      <c r="B11" s="158"/>
      <c r="C11" s="145"/>
      <c r="D11" s="27" t="s">
        <v>63</v>
      </c>
      <c r="E11" s="40"/>
      <c r="F11" s="40"/>
      <c r="G11" s="40"/>
      <c r="H11" s="40"/>
      <c r="I11" s="40"/>
      <c r="J11" s="40"/>
      <c r="K11" s="40"/>
      <c r="L11" s="40"/>
      <c r="M11" s="40"/>
      <c r="N11" s="40" t="s">
        <v>176</v>
      </c>
    </row>
    <row r="12" spans="1:14" ht="28.8" x14ac:dyDescent="0.3">
      <c r="A12" s="151"/>
      <c r="B12" s="158"/>
      <c r="C12" s="147" t="s">
        <v>64</v>
      </c>
      <c r="D12" s="30" t="s">
        <v>65</v>
      </c>
      <c r="E12" s="40"/>
      <c r="F12" s="40"/>
      <c r="G12" s="40"/>
      <c r="H12" s="40"/>
      <c r="I12" s="40"/>
      <c r="J12" s="40"/>
      <c r="K12" s="40"/>
      <c r="L12" s="40"/>
      <c r="M12" s="40"/>
      <c r="N12" s="40" t="s">
        <v>180</v>
      </c>
    </row>
    <row r="13" spans="1:14" ht="28.8" x14ac:dyDescent="0.3">
      <c r="A13" s="151"/>
      <c r="B13" s="158"/>
      <c r="C13" s="147"/>
      <c r="D13" s="27" t="s">
        <v>66</v>
      </c>
      <c r="E13" s="40"/>
      <c r="F13" s="40"/>
      <c r="G13" s="40"/>
      <c r="H13" s="40"/>
      <c r="I13" s="40"/>
      <c r="J13" s="40"/>
      <c r="K13" s="40"/>
      <c r="L13" s="40"/>
      <c r="M13" s="40"/>
      <c r="N13" s="40" t="s">
        <v>181</v>
      </c>
    </row>
    <row r="14" spans="1:14" ht="43.2" x14ac:dyDescent="0.3">
      <c r="A14" s="151"/>
      <c r="B14" s="158"/>
      <c r="C14" s="147"/>
      <c r="D14" s="27" t="s">
        <v>67</v>
      </c>
      <c r="E14" s="40"/>
      <c r="F14" s="40"/>
      <c r="G14" s="40"/>
      <c r="H14" s="40"/>
      <c r="I14" s="40"/>
      <c r="J14" s="40"/>
      <c r="K14" s="40"/>
      <c r="L14" s="40"/>
      <c r="M14" s="40"/>
      <c r="N14" s="40" t="s">
        <v>182</v>
      </c>
    </row>
    <row r="15" spans="1:14" ht="72" x14ac:dyDescent="0.3">
      <c r="A15" s="151"/>
      <c r="B15" s="158"/>
      <c r="C15" s="145" t="s">
        <v>68</v>
      </c>
      <c r="D15" s="27" t="s">
        <v>69</v>
      </c>
      <c r="E15" s="40"/>
      <c r="F15" s="40"/>
      <c r="G15" s="40"/>
      <c r="H15" s="40"/>
      <c r="I15" s="40"/>
      <c r="J15" s="40"/>
      <c r="K15" s="40"/>
      <c r="L15" s="40"/>
      <c r="M15" s="40"/>
      <c r="N15" s="40" t="s">
        <v>183</v>
      </c>
    </row>
    <row r="16" spans="1:14" ht="28.8" x14ac:dyDescent="0.3">
      <c r="A16" s="151"/>
      <c r="B16" s="158"/>
      <c r="C16" s="145"/>
      <c r="D16" s="27" t="s">
        <v>70</v>
      </c>
      <c r="E16" s="40"/>
      <c r="F16" s="40"/>
      <c r="G16" s="40"/>
      <c r="H16" s="40"/>
      <c r="I16" s="40"/>
      <c r="J16" s="40"/>
      <c r="K16" s="40"/>
      <c r="L16" s="40"/>
      <c r="M16" s="40"/>
      <c r="N16" s="40" t="s">
        <v>183</v>
      </c>
    </row>
    <row r="17" spans="1:14" ht="28.8" x14ac:dyDescent="0.3">
      <c r="A17" s="151"/>
      <c r="B17" s="158"/>
      <c r="C17" s="145"/>
      <c r="D17" s="26" t="s">
        <v>71</v>
      </c>
      <c r="E17" s="40"/>
      <c r="F17" s="40"/>
      <c r="G17" s="40"/>
      <c r="H17" s="40"/>
      <c r="I17" s="40"/>
      <c r="J17" s="40"/>
      <c r="K17" s="40"/>
      <c r="L17" s="40"/>
      <c r="M17" s="40"/>
      <c r="N17" s="40" t="s">
        <v>184</v>
      </c>
    </row>
    <row r="18" spans="1:14" ht="28.8" x14ac:dyDescent="0.3">
      <c r="A18" s="151"/>
      <c r="B18" s="158"/>
      <c r="C18" s="145"/>
      <c r="D18" s="27" t="s">
        <v>72</v>
      </c>
      <c r="E18" s="40"/>
      <c r="F18" s="40"/>
      <c r="G18" s="40"/>
      <c r="H18" s="40"/>
      <c r="I18" s="40"/>
      <c r="J18" s="40"/>
      <c r="K18" s="40"/>
      <c r="L18" s="40"/>
      <c r="M18" s="40"/>
      <c r="N18" s="40" t="s">
        <v>185</v>
      </c>
    </row>
    <row r="19" spans="1:14" ht="28.8" x14ac:dyDescent="0.3">
      <c r="A19" s="151"/>
      <c r="B19" s="158"/>
      <c r="C19" s="145"/>
      <c r="D19" s="27" t="s">
        <v>73</v>
      </c>
      <c r="E19" s="40"/>
      <c r="F19" s="40"/>
      <c r="G19" s="40"/>
      <c r="H19" s="40"/>
      <c r="I19" s="40"/>
      <c r="J19" s="40"/>
      <c r="K19" s="40"/>
      <c r="L19" s="40"/>
      <c r="M19" s="40"/>
      <c r="N19" s="40" t="s">
        <v>186</v>
      </c>
    </row>
    <row r="20" spans="1:14" ht="57.6" x14ac:dyDescent="0.3">
      <c r="A20" s="151"/>
      <c r="B20" s="158"/>
      <c r="C20" s="145" t="s">
        <v>74</v>
      </c>
      <c r="D20" s="30" t="s">
        <v>75</v>
      </c>
      <c r="E20" s="40"/>
      <c r="F20" s="40"/>
      <c r="G20" s="40"/>
      <c r="H20" s="40"/>
      <c r="I20" s="40"/>
      <c r="J20" s="40"/>
      <c r="K20" s="40"/>
      <c r="L20" s="40"/>
      <c r="M20" s="40"/>
      <c r="N20" s="40" t="s">
        <v>187</v>
      </c>
    </row>
    <row r="21" spans="1:14" ht="57.6" x14ac:dyDescent="0.3">
      <c r="A21" s="151"/>
      <c r="B21" s="158"/>
      <c r="C21" s="145"/>
      <c r="D21" s="30" t="s">
        <v>76</v>
      </c>
      <c r="E21" s="40"/>
      <c r="F21" s="40"/>
      <c r="G21" s="40"/>
      <c r="H21" s="40"/>
      <c r="I21" s="40"/>
      <c r="J21" s="40"/>
      <c r="K21" s="40"/>
      <c r="L21" s="40"/>
      <c r="M21" s="40"/>
      <c r="N21" s="40" t="s">
        <v>188</v>
      </c>
    </row>
    <row r="22" spans="1:14" ht="43.2" x14ac:dyDescent="0.3">
      <c r="A22" s="151"/>
      <c r="B22" s="158"/>
      <c r="C22" s="145"/>
      <c r="D22" s="29" t="s">
        <v>77</v>
      </c>
      <c r="E22" s="40"/>
      <c r="F22" s="40"/>
      <c r="G22" s="40"/>
      <c r="H22" s="40"/>
      <c r="I22" s="40"/>
      <c r="J22" s="40"/>
      <c r="K22" s="40"/>
      <c r="L22" s="40"/>
      <c r="M22" s="40"/>
      <c r="N22" s="40" t="s">
        <v>189</v>
      </c>
    </row>
    <row r="23" spans="1:14" ht="43.2" x14ac:dyDescent="0.3">
      <c r="A23" s="151"/>
      <c r="B23" s="158"/>
      <c r="C23" s="145"/>
      <c r="D23" s="31" t="s">
        <v>78</v>
      </c>
      <c r="E23" s="40"/>
      <c r="F23" s="40"/>
      <c r="G23" s="40"/>
      <c r="H23" s="40"/>
      <c r="I23" s="40"/>
      <c r="J23" s="40"/>
      <c r="K23" s="40"/>
      <c r="L23" s="40"/>
      <c r="M23" s="40"/>
      <c r="N23" s="40" t="s">
        <v>189</v>
      </c>
    </row>
    <row r="24" spans="1:14" ht="57.6" x14ac:dyDescent="0.3">
      <c r="A24" s="152"/>
      <c r="B24" s="158"/>
      <c r="C24" s="145"/>
      <c r="D24" s="32" t="s">
        <v>79</v>
      </c>
      <c r="E24" s="40"/>
      <c r="F24" s="40"/>
      <c r="G24" s="40"/>
      <c r="H24" s="40"/>
      <c r="I24" s="40"/>
      <c r="J24" s="40"/>
      <c r="K24" s="40"/>
      <c r="L24" s="40"/>
      <c r="M24" s="40"/>
      <c r="N24" s="40" t="s">
        <v>190</v>
      </c>
    </row>
    <row r="25" spans="1:14" ht="57.6" customHeight="1" x14ac:dyDescent="0.3">
      <c r="A25" s="97"/>
      <c r="B25" s="149" t="s">
        <v>308</v>
      </c>
      <c r="C25" s="145" t="s">
        <v>80</v>
      </c>
      <c r="D25" s="29" t="s">
        <v>81</v>
      </c>
      <c r="E25" s="40"/>
      <c r="F25" s="40"/>
      <c r="G25" s="40"/>
      <c r="H25" s="40"/>
      <c r="I25" s="40"/>
      <c r="J25" s="40"/>
      <c r="K25" s="40"/>
      <c r="L25" s="40"/>
      <c r="M25" s="40"/>
      <c r="N25" s="40" t="s">
        <v>191</v>
      </c>
    </row>
    <row r="26" spans="1:14" ht="43.2" x14ac:dyDescent="0.3">
      <c r="A26" s="98"/>
      <c r="B26" s="149"/>
      <c r="C26" s="145"/>
      <c r="D26" s="27" t="s">
        <v>82</v>
      </c>
      <c r="E26" s="40"/>
      <c r="F26" s="40"/>
      <c r="G26" s="40"/>
      <c r="H26" s="40"/>
      <c r="I26" s="40"/>
      <c r="J26" s="40"/>
      <c r="K26" s="40"/>
      <c r="L26" s="40"/>
      <c r="M26" s="40"/>
      <c r="N26" s="40" t="s">
        <v>192</v>
      </c>
    </row>
    <row r="27" spans="1:14" ht="69" x14ac:dyDescent="0.3">
      <c r="A27" s="98"/>
      <c r="B27" s="149"/>
      <c r="C27" s="145"/>
      <c r="D27" s="29" t="s">
        <v>83</v>
      </c>
      <c r="E27" s="40"/>
      <c r="F27" s="40"/>
      <c r="G27" s="40"/>
      <c r="H27" s="40"/>
      <c r="I27" s="40"/>
      <c r="J27" s="40"/>
      <c r="K27" s="40"/>
      <c r="L27" s="40"/>
      <c r="M27" s="40"/>
      <c r="N27" s="40" t="s">
        <v>193</v>
      </c>
    </row>
    <row r="28" spans="1:14" ht="43.2" x14ac:dyDescent="0.3">
      <c r="A28" s="98"/>
      <c r="B28" s="149"/>
      <c r="C28" s="145"/>
      <c r="D28" s="27" t="s">
        <v>84</v>
      </c>
      <c r="E28" s="40"/>
      <c r="F28" s="40"/>
      <c r="G28" s="40"/>
      <c r="H28" s="40"/>
      <c r="I28" s="40"/>
      <c r="J28" s="40"/>
      <c r="K28" s="40"/>
      <c r="L28" s="40"/>
      <c r="M28" s="40"/>
      <c r="N28" s="40" t="s">
        <v>194</v>
      </c>
    </row>
    <row r="29" spans="1:14" ht="55.2" x14ac:dyDescent="0.3">
      <c r="A29" s="98"/>
      <c r="B29" s="149"/>
      <c r="C29" s="145"/>
      <c r="D29" s="29" t="s">
        <v>85</v>
      </c>
      <c r="E29" s="40"/>
      <c r="F29" s="40"/>
      <c r="G29" s="40"/>
      <c r="H29" s="40"/>
      <c r="I29" s="40"/>
      <c r="J29" s="40"/>
      <c r="K29" s="40"/>
      <c r="L29" s="40"/>
      <c r="M29" s="40"/>
      <c r="N29" s="40" t="s">
        <v>191</v>
      </c>
    </row>
    <row r="30" spans="1:14" ht="41.4" x14ac:dyDescent="0.3">
      <c r="A30" s="98"/>
      <c r="B30" s="149"/>
      <c r="C30" s="145"/>
      <c r="D30" s="30" t="s">
        <v>86</v>
      </c>
      <c r="E30" s="40"/>
      <c r="F30" s="40"/>
      <c r="G30" s="40"/>
      <c r="H30" s="40"/>
      <c r="I30" s="40"/>
      <c r="J30" s="40"/>
      <c r="K30" s="40"/>
      <c r="L30" s="40"/>
      <c r="M30" s="40"/>
      <c r="N30" s="40" t="s">
        <v>195</v>
      </c>
    </row>
    <row r="31" spans="1:14" ht="28.8" x14ac:dyDescent="0.3">
      <c r="A31" s="98"/>
      <c r="B31" s="149"/>
      <c r="C31" s="147" t="s">
        <v>87</v>
      </c>
      <c r="D31" s="26" t="s">
        <v>88</v>
      </c>
      <c r="E31" s="40"/>
      <c r="F31" s="40"/>
      <c r="G31" s="40"/>
      <c r="H31" s="40"/>
      <c r="I31" s="40"/>
      <c r="J31" s="40"/>
      <c r="K31" s="40"/>
      <c r="L31" s="40"/>
      <c r="M31" s="40"/>
      <c r="N31" s="40" t="s">
        <v>196</v>
      </c>
    </row>
    <row r="32" spans="1:14" ht="28.8" x14ac:dyDescent="0.3">
      <c r="A32" s="98"/>
      <c r="B32" s="149"/>
      <c r="C32" s="147"/>
      <c r="D32" s="27" t="s">
        <v>89</v>
      </c>
      <c r="E32" s="40"/>
      <c r="F32" s="40"/>
      <c r="G32" s="40"/>
      <c r="H32" s="40"/>
      <c r="I32" s="40"/>
      <c r="J32" s="40"/>
      <c r="K32" s="40"/>
      <c r="L32" s="40"/>
      <c r="M32" s="40"/>
      <c r="N32" s="40" t="s">
        <v>197</v>
      </c>
    </row>
    <row r="33" spans="1:14" ht="43.2" x14ac:dyDescent="0.3">
      <c r="A33" s="98"/>
      <c r="B33" s="149"/>
      <c r="C33" s="147"/>
      <c r="D33" s="26" t="s">
        <v>90</v>
      </c>
      <c r="E33" s="40"/>
      <c r="F33" s="40"/>
      <c r="G33" s="40"/>
      <c r="H33" s="40"/>
      <c r="I33" s="40"/>
      <c r="J33" s="40"/>
      <c r="K33" s="40"/>
      <c r="L33" s="40"/>
      <c r="M33" s="40"/>
      <c r="N33" s="40" t="s">
        <v>198</v>
      </c>
    </row>
    <row r="34" spans="1:14" ht="28.8" x14ac:dyDescent="0.3">
      <c r="A34" s="98"/>
      <c r="B34" s="149"/>
      <c r="C34" s="147" t="s">
        <v>91</v>
      </c>
      <c r="D34" s="27" t="s">
        <v>92</v>
      </c>
      <c r="E34" s="40"/>
      <c r="F34" s="40"/>
      <c r="G34" s="40"/>
      <c r="H34" s="40"/>
      <c r="I34" s="40"/>
      <c r="J34" s="40"/>
      <c r="K34" s="40"/>
      <c r="L34" s="40"/>
      <c r="M34" s="40"/>
      <c r="N34" s="40" t="s">
        <v>199</v>
      </c>
    </row>
    <row r="35" spans="1:14" ht="28.8" x14ac:dyDescent="0.3">
      <c r="A35" s="98"/>
      <c r="B35" s="149"/>
      <c r="C35" s="147"/>
      <c r="D35" s="27" t="s">
        <v>93</v>
      </c>
      <c r="E35" s="40"/>
      <c r="F35" s="40"/>
      <c r="G35" s="40"/>
      <c r="H35" s="40"/>
      <c r="I35" s="40"/>
      <c r="J35" s="40"/>
      <c r="K35" s="40"/>
      <c r="L35" s="40"/>
      <c r="M35" s="40"/>
      <c r="N35" s="40" t="s">
        <v>200</v>
      </c>
    </row>
    <row r="36" spans="1:14" ht="28.8" x14ac:dyDescent="0.3">
      <c r="A36" s="98"/>
      <c r="B36" s="149"/>
      <c r="C36" s="147"/>
      <c r="D36" s="27" t="s">
        <v>94</v>
      </c>
      <c r="E36" s="40"/>
      <c r="F36" s="40"/>
      <c r="G36" s="40"/>
      <c r="H36" s="40"/>
      <c r="I36" s="40"/>
      <c r="J36" s="40"/>
      <c r="K36" s="40"/>
      <c r="L36" s="40"/>
      <c r="M36" s="40"/>
      <c r="N36" s="40" t="s">
        <v>201</v>
      </c>
    </row>
    <row r="37" spans="1:14" ht="28.8" x14ac:dyDescent="0.3">
      <c r="A37" s="98"/>
      <c r="B37" s="149"/>
      <c r="C37" s="147"/>
      <c r="D37" s="27" t="s">
        <v>95</v>
      </c>
      <c r="E37" s="40"/>
      <c r="F37" s="40"/>
      <c r="G37" s="40"/>
      <c r="H37" s="40"/>
      <c r="I37" s="40"/>
      <c r="J37" s="40"/>
      <c r="K37" s="40"/>
      <c r="L37" s="40"/>
      <c r="M37" s="40"/>
      <c r="N37" s="40" t="s">
        <v>202</v>
      </c>
    </row>
    <row r="38" spans="1:14" ht="72" x14ac:dyDescent="0.3">
      <c r="A38" s="98"/>
      <c r="B38" s="149"/>
      <c r="C38" s="147" t="s">
        <v>96</v>
      </c>
      <c r="D38" s="27" t="s">
        <v>97</v>
      </c>
      <c r="E38" s="40"/>
      <c r="F38" s="40"/>
      <c r="G38" s="40"/>
      <c r="H38" s="40"/>
      <c r="I38" s="40"/>
      <c r="J38" s="40"/>
      <c r="K38" s="40"/>
      <c r="L38" s="40"/>
      <c r="M38" s="40"/>
      <c r="N38" s="40" t="s">
        <v>203</v>
      </c>
    </row>
    <row r="39" spans="1:14" ht="55.2" x14ac:dyDescent="0.3">
      <c r="A39" s="98"/>
      <c r="B39" s="149"/>
      <c r="C39" s="147"/>
      <c r="D39" s="27" t="s">
        <v>98</v>
      </c>
      <c r="E39" s="40"/>
      <c r="F39" s="40"/>
      <c r="G39" s="40"/>
      <c r="H39" s="40"/>
      <c r="I39" s="40"/>
      <c r="J39" s="40"/>
      <c r="K39" s="40"/>
      <c r="L39" s="40"/>
      <c r="M39" s="40"/>
      <c r="N39" s="40" t="s">
        <v>191</v>
      </c>
    </row>
    <row r="40" spans="1:14" ht="43.2" x14ac:dyDescent="0.3">
      <c r="A40" s="98"/>
      <c r="B40" s="149"/>
      <c r="C40" s="147"/>
      <c r="D40" s="27" t="s">
        <v>99</v>
      </c>
      <c r="E40" s="40"/>
      <c r="F40" s="40"/>
      <c r="G40" s="40"/>
      <c r="H40" s="40"/>
      <c r="I40" s="40"/>
      <c r="J40" s="40"/>
      <c r="K40" s="40"/>
      <c r="L40" s="40"/>
      <c r="M40" s="40"/>
      <c r="N40" s="40" t="s">
        <v>204</v>
      </c>
    </row>
    <row r="41" spans="1:14" ht="43.2" x14ac:dyDescent="0.3">
      <c r="A41" s="98"/>
      <c r="B41" s="149"/>
      <c r="C41" s="147"/>
      <c r="D41" s="29" t="s">
        <v>100</v>
      </c>
      <c r="E41" s="40"/>
      <c r="F41" s="40"/>
      <c r="G41" s="40"/>
      <c r="H41" s="40"/>
      <c r="I41" s="40"/>
      <c r="J41" s="40"/>
      <c r="K41" s="40"/>
      <c r="L41" s="40"/>
      <c r="M41" s="40"/>
      <c r="N41" s="40" t="s">
        <v>205</v>
      </c>
    </row>
    <row r="42" spans="1:14" ht="72" x14ac:dyDescent="0.3">
      <c r="A42" s="98"/>
      <c r="B42" s="149"/>
      <c r="C42" s="147"/>
      <c r="D42" s="30" t="s">
        <v>101</v>
      </c>
      <c r="E42" s="40"/>
      <c r="F42" s="40"/>
      <c r="G42" s="40"/>
      <c r="H42" s="40"/>
      <c r="I42" s="40"/>
      <c r="J42" s="40"/>
      <c r="K42" s="40"/>
      <c r="L42" s="40"/>
      <c r="M42" s="40"/>
      <c r="N42" s="40" t="s">
        <v>206</v>
      </c>
    </row>
    <row r="43" spans="1:14" ht="55.2" x14ac:dyDescent="0.3">
      <c r="A43" s="98"/>
      <c r="B43" s="149"/>
      <c r="C43" s="147"/>
      <c r="D43" s="29" t="s">
        <v>102</v>
      </c>
      <c r="E43" s="40"/>
      <c r="F43" s="40"/>
      <c r="G43" s="40"/>
      <c r="H43" s="40"/>
      <c r="I43" s="40"/>
      <c r="J43" s="40"/>
      <c r="K43" s="40"/>
      <c r="L43" s="40"/>
      <c r="M43" s="40"/>
      <c r="N43" s="40" t="s">
        <v>207</v>
      </c>
    </row>
    <row r="44" spans="1:14" ht="57.6" x14ac:dyDescent="0.3">
      <c r="A44" s="99"/>
      <c r="B44" s="149"/>
      <c r="C44" s="147"/>
      <c r="D44" s="30" t="s">
        <v>103</v>
      </c>
      <c r="E44" s="40"/>
      <c r="F44" s="40"/>
      <c r="G44" s="40"/>
      <c r="H44" s="40"/>
      <c r="I44" s="40"/>
      <c r="J44" s="40"/>
      <c r="K44" s="40"/>
      <c r="L44" s="40"/>
      <c r="M44" s="40"/>
      <c r="N44" s="40" t="s">
        <v>208</v>
      </c>
    </row>
    <row r="45" spans="1:14" ht="57.6" customHeight="1" x14ac:dyDescent="0.3">
      <c r="A45" s="153"/>
      <c r="B45" s="148" t="s">
        <v>309</v>
      </c>
      <c r="C45" s="145" t="s">
        <v>104</v>
      </c>
      <c r="D45" s="27" t="s">
        <v>105</v>
      </c>
      <c r="E45" s="40"/>
      <c r="F45" s="40"/>
      <c r="G45" s="40"/>
      <c r="H45" s="40"/>
      <c r="I45" s="40"/>
      <c r="J45" s="40"/>
      <c r="K45" s="40"/>
      <c r="L45" s="40"/>
      <c r="M45" s="40"/>
      <c r="N45" s="40" t="s">
        <v>209</v>
      </c>
    </row>
    <row r="46" spans="1:14" ht="57.6" x14ac:dyDescent="0.3">
      <c r="A46" s="154"/>
      <c r="B46" s="148"/>
      <c r="C46" s="145"/>
      <c r="D46" s="26" t="s">
        <v>106</v>
      </c>
      <c r="E46" s="40"/>
      <c r="F46" s="40"/>
      <c r="G46" s="40"/>
      <c r="H46" s="40"/>
      <c r="I46" s="40"/>
      <c r="J46" s="40"/>
      <c r="K46" s="40"/>
      <c r="L46" s="40"/>
      <c r="M46" s="40"/>
      <c r="N46" s="40" t="s">
        <v>210</v>
      </c>
    </row>
    <row r="47" spans="1:14" ht="43.2" x14ac:dyDescent="0.3">
      <c r="A47" s="154"/>
      <c r="B47" s="148"/>
      <c r="C47" s="145"/>
      <c r="D47" s="29" t="s">
        <v>107</v>
      </c>
      <c r="E47" s="40"/>
      <c r="F47" s="40"/>
      <c r="G47" s="40"/>
      <c r="H47" s="40"/>
      <c r="I47" s="40"/>
      <c r="J47" s="40"/>
      <c r="K47" s="40"/>
      <c r="L47" s="40"/>
      <c r="M47" s="40"/>
      <c r="N47" s="40" t="s">
        <v>211</v>
      </c>
    </row>
    <row r="48" spans="1:14" ht="43.2" x14ac:dyDescent="0.3">
      <c r="A48" s="154"/>
      <c r="B48" s="148"/>
      <c r="C48" s="145"/>
      <c r="D48" s="29" t="s">
        <v>108</v>
      </c>
      <c r="E48" s="40"/>
      <c r="F48" s="40"/>
      <c r="G48" s="40"/>
      <c r="H48" s="40"/>
      <c r="I48" s="40"/>
      <c r="J48" s="40"/>
      <c r="K48" s="40"/>
      <c r="L48" s="40"/>
      <c r="M48" s="40"/>
      <c r="N48" s="40" t="s">
        <v>212</v>
      </c>
    </row>
    <row r="49" spans="1:14" ht="27.6" x14ac:dyDescent="0.3">
      <c r="A49" s="154"/>
      <c r="B49" s="148"/>
      <c r="C49" s="145" t="s">
        <v>109</v>
      </c>
      <c r="D49" s="30" t="s">
        <v>110</v>
      </c>
      <c r="E49" s="40"/>
      <c r="F49" s="40"/>
      <c r="G49" s="40"/>
      <c r="H49" s="40"/>
      <c r="I49" s="40"/>
      <c r="J49" s="40"/>
      <c r="K49" s="40"/>
      <c r="L49" s="40"/>
      <c r="M49" s="40"/>
      <c r="N49" s="40" t="s">
        <v>213</v>
      </c>
    </row>
    <row r="50" spans="1:14" ht="28.8" x14ac:dyDescent="0.3">
      <c r="A50" s="154"/>
      <c r="B50" s="148"/>
      <c r="C50" s="145"/>
      <c r="D50" s="29" t="s">
        <v>111</v>
      </c>
      <c r="E50" s="40"/>
      <c r="F50" s="40"/>
      <c r="G50" s="40"/>
      <c r="H50" s="40"/>
      <c r="I50" s="40"/>
      <c r="J50" s="40"/>
      <c r="K50" s="40"/>
      <c r="L50" s="40"/>
      <c r="M50" s="40"/>
      <c r="N50" s="40" t="s">
        <v>214</v>
      </c>
    </row>
    <row r="51" spans="1:14" x14ac:dyDescent="0.3">
      <c r="A51" s="154"/>
      <c r="B51" s="148"/>
      <c r="C51" s="145"/>
      <c r="D51" s="29" t="s">
        <v>112</v>
      </c>
      <c r="E51" s="40"/>
      <c r="F51" s="40"/>
      <c r="G51" s="40"/>
      <c r="H51" s="40"/>
      <c r="I51" s="40"/>
      <c r="J51" s="40"/>
      <c r="K51" s="40"/>
      <c r="L51" s="40"/>
      <c r="M51" s="40"/>
      <c r="N51" s="40" t="s">
        <v>215</v>
      </c>
    </row>
    <row r="52" spans="1:14" ht="27.6" x14ac:dyDescent="0.3">
      <c r="A52" s="154"/>
      <c r="B52" s="148"/>
      <c r="C52" s="145"/>
      <c r="D52" s="29" t="s">
        <v>113</v>
      </c>
      <c r="E52" s="40"/>
      <c r="F52" s="40"/>
      <c r="G52" s="40"/>
      <c r="H52" s="40"/>
      <c r="I52" s="40"/>
      <c r="J52" s="40"/>
      <c r="K52" s="40"/>
      <c r="L52" s="40"/>
      <c r="M52" s="40"/>
      <c r="N52" s="40" t="s">
        <v>216</v>
      </c>
    </row>
    <row r="53" spans="1:14" x14ac:dyDescent="0.3">
      <c r="A53" s="154"/>
      <c r="B53" s="148"/>
      <c r="C53" s="145"/>
      <c r="D53" s="27" t="s">
        <v>114</v>
      </c>
      <c r="E53" s="40"/>
      <c r="F53" s="40"/>
      <c r="G53" s="40"/>
      <c r="H53" s="40"/>
      <c r="I53" s="40"/>
      <c r="J53" s="40"/>
      <c r="K53" s="40"/>
      <c r="L53" s="40"/>
      <c r="M53" s="40"/>
      <c r="N53" s="40" t="s">
        <v>217</v>
      </c>
    </row>
    <row r="54" spans="1:14" x14ac:dyDescent="0.3">
      <c r="A54" s="154"/>
      <c r="B54" s="148"/>
      <c r="C54" s="145"/>
      <c r="D54" s="29" t="s">
        <v>115</v>
      </c>
      <c r="E54" s="40"/>
      <c r="F54" s="40"/>
      <c r="G54" s="40"/>
      <c r="H54" s="40"/>
      <c r="I54" s="40"/>
      <c r="J54" s="40"/>
      <c r="K54" s="40"/>
      <c r="L54" s="40"/>
      <c r="M54" s="40"/>
      <c r="N54" s="40" t="s">
        <v>218</v>
      </c>
    </row>
    <row r="55" spans="1:14" ht="43.2" x14ac:dyDescent="0.3">
      <c r="A55" s="154"/>
      <c r="B55" s="148"/>
      <c r="C55" s="145"/>
      <c r="D55" s="30" t="s">
        <v>116</v>
      </c>
      <c r="E55" s="40"/>
      <c r="F55" s="40"/>
      <c r="G55" s="40"/>
      <c r="H55" s="40"/>
      <c r="I55" s="40"/>
      <c r="J55" s="40"/>
      <c r="K55" s="40"/>
      <c r="L55" s="40"/>
      <c r="M55" s="40"/>
      <c r="N55" s="40" t="s">
        <v>219</v>
      </c>
    </row>
    <row r="56" spans="1:14" ht="43.2" x14ac:dyDescent="0.3">
      <c r="A56" s="154"/>
      <c r="B56" s="148"/>
      <c r="C56" s="145"/>
      <c r="D56" s="29" t="s">
        <v>117</v>
      </c>
      <c r="E56" s="40"/>
      <c r="F56" s="40"/>
      <c r="G56" s="40"/>
      <c r="H56" s="40"/>
      <c r="I56" s="40"/>
      <c r="J56" s="40"/>
      <c r="K56" s="40"/>
      <c r="L56" s="40"/>
      <c r="M56" s="40"/>
      <c r="N56" s="40" t="s">
        <v>220</v>
      </c>
    </row>
    <row r="57" spans="1:14" ht="28.8" x14ac:dyDescent="0.3">
      <c r="A57" s="154"/>
      <c r="B57" s="148"/>
      <c r="C57" s="145"/>
      <c r="D57" s="29" t="s">
        <v>118</v>
      </c>
      <c r="E57" s="40"/>
      <c r="F57" s="40"/>
      <c r="G57" s="40"/>
      <c r="H57" s="40"/>
      <c r="I57" s="40"/>
      <c r="J57" s="40"/>
      <c r="K57" s="40"/>
      <c r="L57" s="40"/>
      <c r="M57" s="40"/>
      <c r="N57" s="40" t="s">
        <v>221</v>
      </c>
    </row>
    <row r="58" spans="1:14" ht="43.2" x14ac:dyDescent="0.3">
      <c r="A58" s="154"/>
      <c r="B58" s="148"/>
      <c r="C58" s="145"/>
      <c r="D58" s="29" t="s">
        <v>119</v>
      </c>
      <c r="E58" s="40"/>
      <c r="F58" s="40"/>
      <c r="G58" s="40"/>
      <c r="H58" s="40"/>
      <c r="I58" s="40"/>
      <c r="J58" s="40"/>
      <c r="K58" s="40"/>
      <c r="L58" s="40"/>
      <c r="M58" s="40"/>
      <c r="N58" s="40" t="s">
        <v>221</v>
      </c>
    </row>
    <row r="59" spans="1:14" ht="43.2" x14ac:dyDescent="0.3">
      <c r="A59" s="154"/>
      <c r="B59" s="148"/>
      <c r="C59" s="145" t="s">
        <v>120</v>
      </c>
      <c r="D59" s="29" t="s">
        <v>121</v>
      </c>
      <c r="E59" s="40"/>
      <c r="F59" s="40"/>
      <c r="G59" s="40"/>
      <c r="H59" s="40"/>
      <c r="I59" s="40"/>
      <c r="J59" s="40"/>
      <c r="K59" s="40"/>
      <c r="L59" s="40"/>
      <c r="M59" s="40"/>
      <c r="N59" s="40" t="s">
        <v>222</v>
      </c>
    </row>
    <row r="60" spans="1:14" ht="43.2" x14ac:dyDescent="0.3">
      <c r="A60" s="154"/>
      <c r="B60" s="148"/>
      <c r="C60" s="145"/>
      <c r="D60" s="29" t="s">
        <v>122</v>
      </c>
      <c r="E60" s="40"/>
      <c r="F60" s="40"/>
      <c r="G60" s="40"/>
      <c r="H60" s="40"/>
      <c r="I60" s="40"/>
      <c r="J60" s="40"/>
      <c r="K60" s="40"/>
      <c r="L60" s="40"/>
      <c r="M60" s="40"/>
      <c r="N60" s="40" t="s">
        <v>223</v>
      </c>
    </row>
    <row r="61" spans="1:14" ht="43.2" x14ac:dyDescent="0.3">
      <c r="A61" s="154"/>
      <c r="B61" s="148"/>
      <c r="C61" s="145"/>
      <c r="D61" s="29" t="s">
        <v>123</v>
      </c>
      <c r="E61" s="40"/>
      <c r="F61" s="40"/>
      <c r="G61" s="40"/>
      <c r="H61" s="40"/>
      <c r="I61" s="40"/>
      <c r="J61" s="40"/>
      <c r="K61" s="40"/>
      <c r="L61" s="40"/>
      <c r="M61" s="40"/>
      <c r="N61" s="40" t="s">
        <v>224</v>
      </c>
    </row>
    <row r="62" spans="1:14" ht="28.8" x14ac:dyDescent="0.3">
      <c r="A62" s="154"/>
      <c r="B62" s="148"/>
      <c r="C62" s="145"/>
      <c r="D62" s="30" t="s">
        <v>124</v>
      </c>
      <c r="E62" s="40"/>
      <c r="F62" s="40"/>
      <c r="G62" s="40"/>
      <c r="H62" s="40"/>
      <c r="I62" s="40"/>
      <c r="J62" s="40"/>
      <c r="K62" s="40"/>
      <c r="L62" s="40"/>
      <c r="M62" s="40"/>
      <c r="N62" s="40" t="s">
        <v>225</v>
      </c>
    </row>
    <row r="63" spans="1:14" ht="28.8" x14ac:dyDescent="0.3">
      <c r="A63" s="155"/>
      <c r="B63" s="148"/>
      <c r="C63" s="145"/>
      <c r="D63" s="29" t="s">
        <v>125</v>
      </c>
      <c r="E63" s="40"/>
      <c r="F63" s="40"/>
      <c r="G63" s="40"/>
      <c r="H63" s="40"/>
      <c r="I63" s="40"/>
      <c r="J63" s="40"/>
      <c r="K63" s="40"/>
      <c r="L63" s="40"/>
      <c r="M63" s="40"/>
      <c r="N63" s="40" t="s">
        <v>226</v>
      </c>
    </row>
    <row r="64" spans="1:14" ht="43.2" customHeight="1" x14ac:dyDescent="0.3">
      <c r="A64" s="107"/>
      <c r="B64" s="144" t="s">
        <v>310</v>
      </c>
      <c r="C64" s="145" t="s">
        <v>126</v>
      </c>
      <c r="D64" s="29" t="s">
        <v>127</v>
      </c>
      <c r="E64" s="40"/>
      <c r="F64" s="40"/>
      <c r="G64" s="40"/>
      <c r="H64" s="40"/>
      <c r="I64" s="40"/>
      <c r="J64" s="40"/>
      <c r="K64" s="40"/>
      <c r="L64" s="40"/>
      <c r="M64" s="40"/>
      <c r="N64" s="40" t="s">
        <v>227</v>
      </c>
    </row>
    <row r="65" spans="1:14" ht="43.2" x14ac:dyDescent="0.3">
      <c r="A65" s="108"/>
      <c r="B65" s="144"/>
      <c r="C65" s="145"/>
      <c r="D65" s="29" t="s">
        <v>128</v>
      </c>
      <c r="E65" s="40"/>
      <c r="F65" s="40"/>
      <c r="G65" s="40"/>
      <c r="H65" s="40"/>
      <c r="I65" s="40"/>
      <c r="J65" s="40"/>
      <c r="K65" s="40"/>
      <c r="L65" s="40"/>
      <c r="M65" s="40"/>
      <c r="N65" s="40" t="s">
        <v>228</v>
      </c>
    </row>
    <row r="66" spans="1:14" ht="72" x14ac:dyDescent="0.3">
      <c r="A66" s="108"/>
      <c r="B66" s="144"/>
      <c r="C66" s="145" t="s">
        <v>129</v>
      </c>
      <c r="D66" s="29" t="s">
        <v>130</v>
      </c>
      <c r="E66" s="40"/>
      <c r="F66" s="40"/>
      <c r="G66" s="40"/>
      <c r="H66" s="40"/>
      <c r="I66" s="40"/>
      <c r="J66" s="40"/>
      <c r="K66" s="40"/>
      <c r="L66" s="40"/>
      <c r="M66" s="40"/>
      <c r="N66" s="40" t="s">
        <v>229</v>
      </c>
    </row>
    <row r="67" spans="1:14" ht="57.6" x14ac:dyDescent="0.3">
      <c r="A67" s="108"/>
      <c r="B67" s="144"/>
      <c r="C67" s="145"/>
      <c r="D67" s="29" t="s">
        <v>131</v>
      </c>
      <c r="E67" s="40"/>
      <c r="F67" s="40"/>
      <c r="G67" s="40"/>
      <c r="H67" s="40"/>
      <c r="I67" s="40"/>
      <c r="J67" s="40"/>
      <c r="K67" s="40"/>
      <c r="L67" s="40"/>
      <c r="M67" s="40"/>
      <c r="N67" s="40" t="s">
        <v>230</v>
      </c>
    </row>
    <row r="68" spans="1:14" ht="28.8" x14ac:dyDescent="0.3">
      <c r="A68" s="108"/>
      <c r="B68" s="144"/>
      <c r="C68" s="145"/>
      <c r="D68" s="29" t="s">
        <v>132</v>
      </c>
      <c r="E68" s="40"/>
      <c r="F68" s="40"/>
      <c r="G68" s="40"/>
      <c r="H68" s="40"/>
      <c r="I68" s="40"/>
      <c r="J68" s="40"/>
      <c r="K68" s="40"/>
      <c r="L68" s="40"/>
      <c r="M68" s="40"/>
      <c r="N68" s="40" t="s">
        <v>231</v>
      </c>
    </row>
    <row r="69" spans="1:14" ht="43.2" x14ac:dyDescent="0.3">
      <c r="A69" s="108"/>
      <c r="B69" s="144"/>
      <c r="C69" s="145"/>
      <c r="D69" s="30" t="s">
        <v>133</v>
      </c>
      <c r="E69" s="40"/>
      <c r="F69" s="40"/>
      <c r="G69" s="40"/>
      <c r="H69" s="40"/>
      <c r="I69" s="40"/>
      <c r="J69" s="40"/>
      <c r="K69" s="40"/>
      <c r="L69" s="40"/>
      <c r="M69" s="40"/>
      <c r="N69" s="40" t="s">
        <v>232</v>
      </c>
    </row>
    <row r="70" spans="1:14" ht="43.2" x14ac:dyDescent="0.3">
      <c r="A70" s="108"/>
      <c r="B70" s="144"/>
      <c r="C70" s="145"/>
      <c r="D70" s="30" t="s">
        <v>134</v>
      </c>
      <c r="E70" s="40"/>
      <c r="F70" s="40"/>
      <c r="G70" s="40"/>
      <c r="H70" s="40"/>
      <c r="I70" s="40"/>
      <c r="J70" s="40"/>
      <c r="K70" s="40"/>
      <c r="L70" s="40"/>
      <c r="M70" s="40"/>
      <c r="N70" s="40" t="s">
        <v>233</v>
      </c>
    </row>
    <row r="71" spans="1:14" ht="28.8" x14ac:dyDescent="0.3">
      <c r="A71" s="108"/>
      <c r="B71" s="144"/>
      <c r="C71" s="145"/>
      <c r="D71" s="29" t="s">
        <v>135</v>
      </c>
      <c r="E71" s="40"/>
      <c r="F71" s="40"/>
      <c r="G71" s="40"/>
      <c r="H71" s="40"/>
      <c r="I71" s="40"/>
      <c r="J71" s="40"/>
      <c r="K71" s="40"/>
      <c r="L71" s="40"/>
      <c r="M71" s="40"/>
      <c r="N71" s="40" t="s">
        <v>234</v>
      </c>
    </row>
    <row r="72" spans="1:14" ht="28.8" x14ac:dyDescent="0.3">
      <c r="A72" s="108"/>
      <c r="B72" s="144"/>
      <c r="C72" s="145"/>
      <c r="D72" s="30" t="s">
        <v>136</v>
      </c>
      <c r="E72" s="40"/>
      <c r="F72" s="40"/>
      <c r="G72" s="40"/>
      <c r="H72" s="40"/>
      <c r="I72" s="40"/>
      <c r="J72" s="40"/>
      <c r="K72" s="40"/>
      <c r="L72" s="40"/>
      <c r="M72" s="40"/>
      <c r="N72" s="40" t="s">
        <v>235</v>
      </c>
    </row>
    <row r="73" spans="1:14" ht="57.6" x14ac:dyDescent="0.3">
      <c r="A73" s="109"/>
      <c r="B73" s="144"/>
      <c r="C73" s="145"/>
      <c r="D73" s="29" t="s">
        <v>137</v>
      </c>
      <c r="E73" s="40"/>
      <c r="F73" s="40"/>
      <c r="G73" s="40"/>
      <c r="H73" s="40"/>
      <c r="I73" s="40"/>
      <c r="J73" s="40"/>
      <c r="K73" s="40"/>
      <c r="L73" s="40"/>
      <c r="M73" s="40"/>
      <c r="N73" s="40" t="s">
        <v>236</v>
      </c>
    </row>
    <row r="74" spans="1:14" ht="43.2" customHeight="1" x14ac:dyDescent="0.3">
      <c r="A74" s="156"/>
      <c r="B74" s="146" t="s">
        <v>307</v>
      </c>
      <c r="C74" s="147" t="s">
        <v>138</v>
      </c>
      <c r="D74" s="29" t="s">
        <v>139</v>
      </c>
      <c r="E74" s="40"/>
      <c r="F74" s="40"/>
      <c r="G74" s="40"/>
      <c r="H74" s="40"/>
      <c r="I74" s="40"/>
      <c r="J74" s="40"/>
      <c r="K74" s="40"/>
      <c r="L74" s="40"/>
      <c r="M74" s="40"/>
      <c r="N74" s="40" t="s">
        <v>237</v>
      </c>
    </row>
    <row r="75" spans="1:14" ht="28.8" x14ac:dyDescent="0.3">
      <c r="A75" s="157"/>
      <c r="B75" s="146"/>
      <c r="C75" s="147"/>
      <c r="D75" s="29" t="s">
        <v>140</v>
      </c>
      <c r="E75" s="40"/>
      <c r="F75" s="40"/>
      <c r="G75" s="40"/>
      <c r="H75" s="40"/>
      <c r="I75" s="40"/>
      <c r="J75" s="40"/>
      <c r="K75" s="40"/>
      <c r="L75" s="40"/>
      <c r="M75" s="40"/>
      <c r="N75" s="40" t="s">
        <v>238</v>
      </c>
    </row>
    <row r="76" spans="1:14" ht="28.8" x14ac:dyDescent="0.3">
      <c r="A76" s="157"/>
      <c r="B76" s="146"/>
      <c r="C76" s="147"/>
      <c r="D76" s="29" t="s">
        <v>141</v>
      </c>
      <c r="E76" s="40"/>
      <c r="F76" s="40"/>
      <c r="G76" s="40"/>
      <c r="H76" s="40"/>
      <c r="I76" s="40"/>
      <c r="J76" s="40"/>
      <c r="K76" s="40"/>
      <c r="L76" s="40"/>
      <c r="M76" s="40"/>
      <c r="N76" s="40" t="s">
        <v>239</v>
      </c>
    </row>
    <row r="77" spans="1:14" ht="28.8" x14ac:dyDescent="0.3">
      <c r="A77" s="157"/>
      <c r="B77" s="146"/>
      <c r="C77" s="147"/>
      <c r="D77" s="29" t="s">
        <v>142</v>
      </c>
      <c r="E77" s="40"/>
      <c r="F77" s="40"/>
      <c r="G77" s="40"/>
      <c r="H77" s="40"/>
      <c r="I77" s="40"/>
      <c r="J77" s="40"/>
      <c r="K77" s="40"/>
      <c r="L77" s="40"/>
      <c r="M77" s="40"/>
      <c r="N77" s="40" t="s">
        <v>240</v>
      </c>
    </row>
    <row r="78" spans="1:14" ht="27.6" x14ac:dyDescent="0.3">
      <c r="A78" s="157"/>
      <c r="B78" s="146"/>
      <c r="C78" s="147"/>
      <c r="D78" s="29" t="s">
        <v>143</v>
      </c>
      <c r="E78" s="40"/>
      <c r="F78" s="40"/>
      <c r="G78" s="40"/>
      <c r="H78" s="40"/>
      <c r="I78" s="40"/>
      <c r="J78" s="40"/>
      <c r="K78" s="40"/>
      <c r="L78" s="40"/>
      <c r="M78" s="40"/>
      <c r="N78" s="40" t="s">
        <v>241</v>
      </c>
    </row>
    <row r="79" spans="1:14" x14ac:dyDescent="0.3">
      <c r="A79" s="157"/>
      <c r="B79" s="146"/>
      <c r="C79" s="147"/>
      <c r="D79" s="29" t="s">
        <v>144</v>
      </c>
      <c r="E79" s="40"/>
      <c r="F79" s="40"/>
      <c r="G79" s="40"/>
      <c r="H79" s="40"/>
      <c r="I79" s="40"/>
      <c r="J79" s="40"/>
      <c r="K79" s="40"/>
      <c r="L79" s="40"/>
      <c r="M79" s="40"/>
      <c r="N79" s="40" t="s">
        <v>242</v>
      </c>
    </row>
    <row r="80" spans="1:14" ht="43.2" x14ac:dyDescent="0.3">
      <c r="A80" s="157"/>
      <c r="B80" s="146"/>
      <c r="C80" s="147"/>
      <c r="D80" s="29" t="s">
        <v>145</v>
      </c>
      <c r="E80" s="40"/>
      <c r="F80" s="40"/>
      <c r="G80" s="40"/>
      <c r="H80" s="40"/>
      <c r="I80" s="40"/>
      <c r="J80" s="40"/>
      <c r="K80" s="40"/>
      <c r="L80" s="40"/>
      <c r="M80" s="40"/>
      <c r="N80" s="40" t="s">
        <v>243</v>
      </c>
    </row>
    <row r="81" spans="1:14" x14ac:dyDescent="0.3">
      <c r="A81" s="157"/>
      <c r="B81" s="146"/>
      <c r="C81" s="147"/>
      <c r="D81" s="29" t="s">
        <v>146</v>
      </c>
      <c r="E81" s="40"/>
      <c r="F81" s="40"/>
      <c r="G81" s="40"/>
      <c r="H81" s="40"/>
      <c r="I81" s="40"/>
      <c r="J81" s="40"/>
      <c r="K81" s="40"/>
      <c r="L81" s="40"/>
      <c r="M81" s="40"/>
      <c r="N81" s="40" t="s">
        <v>244</v>
      </c>
    </row>
    <row r="82" spans="1:14" ht="43.2" x14ac:dyDescent="0.3">
      <c r="A82" s="157"/>
      <c r="B82" s="146"/>
      <c r="C82" s="147"/>
      <c r="D82" s="29" t="s">
        <v>147</v>
      </c>
      <c r="E82" s="40"/>
      <c r="F82" s="40"/>
      <c r="G82" s="40"/>
      <c r="H82" s="40"/>
      <c r="I82" s="40"/>
      <c r="J82" s="40"/>
      <c r="K82" s="40"/>
      <c r="L82" s="40"/>
      <c r="M82" s="40"/>
      <c r="N82" s="40" t="s">
        <v>245</v>
      </c>
    </row>
    <row r="83" spans="1:14" ht="28.8" x14ac:dyDescent="0.3">
      <c r="A83" s="157"/>
      <c r="B83" s="146"/>
      <c r="C83" s="147"/>
      <c r="D83" s="29" t="s">
        <v>148</v>
      </c>
      <c r="E83" s="40"/>
      <c r="F83" s="40"/>
      <c r="G83" s="40"/>
      <c r="H83" s="40"/>
      <c r="I83" s="40"/>
      <c r="J83" s="40"/>
      <c r="K83" s="40"/>
      <c r="L83" s="40"/>
      <c r="M83" s="40"/>
      <c r="N83" s="40" t="s">
        <v>246</v>
      </c>
    </row>
    <row r="84" spans="1:14" ht="43.2" x14ac:dyDescent="0.3">
      <c r="A84" s="157"/>
      <c r="B84" s="146"/>
      <c r="C84" s="145" t="s">
        <v>149</v>
      </c>
      <c r="D84" s="29" t="s">
        <v>150</v>
      </c>
      <c r="E84" s="40"/>
      <c r="F84" s="40"/>
      <c r="G84" s="40"/>
      <c r="H84" s="40"/>
      <c r="I84" s="40"/>
      <c r="J84" s="40"/>
      <c r="K84" s="40"/>
      <c r="L84" s="40"/>
      <c r="M84" s="40"/>
      <c r="N84" s="40" t="s">
        <v>247</v>
      </c>
    </row>
    <row r="85" spans="1:14" ht="27.6" x14ac:dyDescent="0.3">
      <c r="A85" s="157"/>
      <c r="B85" s="146"/>
      <c r="C85" s="145"/>
      <c r="D85" s="29" t="s">
        <v>151</v>
      </c>
      <c r="E85" s="40"/>
      <c r="F85" s="40"/>
      <c r="G85" s="40"/>
      <c r="H85" s="40"/>
      <c r="I85" s="40"/>
      <c r="J85" s="40"/>
      <c r="K85" s="40"/>
      <c r="L85" s="40"/>
      <c r="M85" s="40"/>
      <c r="N85" s="40" t="s">
        <v>248</v>
      </c>
    </row>
    <row r="86" spans="1:14" x14ac:dyDescent="0.3">
      <c r="A86" s="157"/>
      <c r="B86" s="146"/>
      <c r="C86" s="145"/>
      <c r="D86" s="29" t="s">
        <v>152</v>
      </c>
      <c r="E86" s="40"/>
      <c r="F86" s="40"/>
      <c r="G86" s="40"/>
      <c r="H86" s="40"/>
      <c r="I86" s="40"/>
      <c r="J86" s="40"/>
      <c r="K86" s="40"/>
      <c r="L86" s="40"/>
      <c r="M86" s="40"/>
      <c r="N86" s="40" t="s">
        <v>249</v>
      </c>
    </row>
    <row r="87" spans="1:14" ht="43.2" x14ac:dyDescent="0.3">
      <c r="A87" s="157"/>
      <c r="B87" s="146"/>
      <c r="C87" s="145"/>
      <c r="D87" s="29" t="s">
        <v>153</v>
      </c>
      <c r="E87" s="40"/>
      <c r="F87" s="40"/>
      <c r="G87" s="40"/>
      <c r="H87" s="40"/>
      <c r="I87" s="40"/>
      <c r="J87" s="40"/>
      <c r="K87" s="40"/>
      <c r="L87" s="40"/>
      <c r="M87" s="40"/>
      <c r="N87" s="40" t="s">
        <v>250</v>
      </c>
    </row>
    <row r="88" spans="1:14" ht="28.8" x14ac:dyDescent="0.3">
      <c r="A88" s="157"/>
      <c r="B88" s="146"/>
      <c r="C88" s="145"/>
      <c r="D88" s="30" t="s">
        <v>154</v>
      </c>
      <c r="E88" s="40"/>
      <c r="F88" s="40"/>
      <c r="G88" s="40"/>
      <c r="H88" s="40"/>
      <c r="I88" s="40"/>
      <c r="J88" s="40"/>
      <c r="K88" s="40"/>
      <c r="L88" s="40"/>
      <c r="M88" s="40"/>
      <c r="N88" s="40" t="s">
        <v>251</v>
      </c>
    </row>
    <row r="89" spans="1:14" ht="57.6" x14ac:dyDescent="0.3">
      <c r="A89" s="157"/>
      <c r="B89" s="146"/>
      <c r="C89" s="145"/>
      <c r="D89" s="30" t="s">
        <v>155</v>
      </c>
      <c r="E89" s="40"/>
      <c r="F89" s="40"/>
      <c r="G89" s="40"/>
      <c r="H89" s="40"/>
      <c r="I89" s="40"/>
      <c r="J89" s="40"/>
      <c r="K89" s="40"/>
      <c r="L89" s="40"/>
      <c r="M89" s="40"/>
      <c r="N89" s="40" t="s">
        <v>252</v>
      </c>
    </row>
    <row r="90" spans="1:14" ht="27.6" x14ac:dyDescent="0.3">
      <c r="A90" s="157"/>
      <c r="B90" s="146"/>
      <c r="C90" s="145" t="s">
        <v>156</v>
      </c>
      <c r="D90" s="29" t="s">
        <v>157</v>
      </c>
      <c r="E90" s="40"/>
      <c r="F90" s="40"/>
      <c r="G90" s="40"/>
      <c r="H90" s="40"/>
      <c r="I90" s="40"/>
      <c r="J90" s="40"/>
      <c r="K90" s="40"/>
      <c r="L90" s="40"/>
      <c r="M90" s="40"/>
      <c r="N90" s="40" t="s">
        <v>253</v>
      </c>
    </row>
    <row r="91" spans="1:14" x14ac:dyDescent="0.3">
      <c r="A91" s="157"/>
      <c r="B91" s="146"/>
      <c r="C91" s="145"/>
      <c r="D91" s="29" t="s">
        <v>158</v>
      </c>
      <c r="E91" s="40"/>
      <c r="F91" s="40"/>
      <c r="G91" s="40"/>
      <c r="H91" s="40"/>
      <c r="I91" s="40"/>
      <c r="J91" s="40"/>
      <c r="K91" s="40"/>
      <c r="L91" s="40"/>
      <c r="M91" s="40"/>
      <c r="N91" s="40" t="s">
        <v>254</v>
      </c>
    </row>
    <row r="92" spans="1:14" ht="43.2" x14ac:dyDescent="0.3">
      <c r="A92" s="157"/>
      <c r="B92" s="146"/>
      <c r="C92" s="145"/>
      <c r="D92" s="29" t="s">
        <v>159</v>
      </c>
      <c r="E92" s="40"/>
      <c r="F92" s="40"/>
      <c r="G92" s="40"/>
      <c r="H92" s="40"/>
      <c r="I92" s="40"/>
      <c r="J92" s="40"/>
      <c r="K92" s="40"/>
      <c r="L92" s="40"/>
      <c r="M92" s="40"/>
      <c r="N92" s="40" t="s">
        <v>255</v>
      </c>
    </row>
    <row r="93" spans="1:14" ht="28.8" x14ac:dyDescent="0.3">
      <c r="A93" s="157"/>
      <c r="B93" s="146"/>
      <c r="C93" s="145"/>
      <c r="D93" s="29" t="s">
        <v>160</v>
      </c>
      <c r="E93" s="40"/>
      <c r="F93" s="40"/>
      <c r="G93" s="40"/>
      <c r="H93" s="40"/>
      <c r="I93" s="40"/>
      <c r="J93" s="40"/>
      <c r="K93" s="40"/>
      <c r="L93" s="40"/>
      <c r="M93" s="40"/>
      <c r="N93" s="40" t="s">
        <v>256</v>
      </c>
    </row>
    <row r="94" spans="1:14" ht="27.6" x14ac:dyDescent="0.3">
      <c r="A94" s="157"/>
      <c r="B94" s="146"/>
      <c r="C94" s="145"/>
      <c r="D94" s="29" t="s">
        <v>161</v>
      </c>
      <c r="E94" s="40"/>
      <c r="F94" s="40"/>
      <c r="G94" s="40"/>
      <c r="H94" s="40"/>
      <c r="I94" s="40"/>
      <c r="J94" s="40"/>
      <c r="K94" s="40"/>
      <c r="L94" s="40"/>
      <c r="M94" s="40"/>
      <c r="N94" s="40" t="s">
        <v>257</v>
      </c>
    </row>
    <row r="95" spans="1:14" ht="28.8" x14ac:dyDescent="0.3">
      <c r="A95" s="157"/>
      <c r="B95" s="146"/>
      <c r="C95" s="145"/>
      <c r="D95" s="27" t="s">
        <v>162</v>
      </c>
      <c r="E95" s="40"/>
      <c r="F95" s="40"/>
      <c r="G95" s="40"/>
      <c r="H95" s="40"/>
      <c r="I95" s="40"/>
      <c r="J95" s="40"/>
      <c r="K95" s="40"/>
      <c r="L95" s="40"/>
      <c r="M95" s="40"/>
      <c r="N95" s="40" t="s">
        <v>258</v>
      </c>
    </row>
    <row r="96" spans="1:14" ht="28.8" x14ac:dyDescent="0.3">
      <c r="A96" s="157"/>
      <c r="B96" s="146"/>
      <c r="C96" s="145"/>
      <c r="D96" s="29" t="s">
        <v>163</v>
      </c>
      <c r="E96" s="40"/>
      <c r="F96" s="40"/>
      <c r="G96" s="40"/>
      <c r="H96" s="40"/>
      <c r="I96" s="40"/>
      <c r="J96" s="40"/>
      <c r="K96" s="40"/>
      <c r="L96" s="40"/>
      <c r="M96" s="40"/>
      <c r="N96" s="40" t="s">
        <v>259</v>
      </c>
    </row>
    <row r="97" spans="1:14" ht="28.8" x14ac:dyDescent="0.3">
      <c r="A97" s="157"/>
      <c r="B97" s="146"/>
      <c r="C97" s="145"/>
      <c r="D97" s="27" t="s">
        <v>164</v>
      </c>
      <c r="E97" s="40"/>
      <c r="F97" s="40"/>
      <c r="G97" s="40"/>
      <c r="H97" s="40"/>
      <c r="I97" s="40"/>
      <c r="J97" s="40"/>
      <c r="K97" s="40"/>
      <c r="L97" s="40"/>
      <c r="M97" s="40"/>
      <c r="N97" s="40" t="s">
        <v>260</v>
      </c>
    </row>
    <row r="98" spans="1:14" ht="43.2" x14ac:dyDescent="0.3">
      <c r="A98" s="157"/>
      <c r="B98" s="146"/>
      <c r="C98" s="145" t="s">
        <v>165</v>
      </c>
      <c r="D98" s="27" t="s">
        <v>166</v>
      </c>
      <c r="E98" s="40"/>
      <c r="F98" s="40"/>
      <c r="G98" s="40"/>
      <c r="H98" s="40"/>
      <c r="I98" s="40"/>
      <c r="J98" s="40"/>
      <c r="K98" s="40"/>
      <c r="L98" s="40"/>
      <c r="M98" s="40"/>
      <c r="N98" s="40" t="s">
        <v>261</v>
      </c>
    </row>
    <row r="99" spans="1:14" ht="43.2" x14ac:dyDescent="0.3">
      <c r="A99" s="157"/>
      <c r="B99" s="146"/>
      <c r="C99" s="145"/>
      <c r="D99" s="27" t="s">
        <v>167</v>
      </c>
      <c r="E99" s="40"/>
      <c r="F99" s="40"/>
      <c r="G99" s="40"/>
      <c r="H99" s="40"/>
      <c r="I99" s="40"/>
      <c r="J99" s="40"/>
      <c r="K99" s="40"/>
      <c r="L99" s="40"/>
      <c r="M99" s="40"/>
      <c r="N99" s="40" t="s">
        <v>262</v>
      </c>
    </row>
    <row r="100" spans="1:14" ht="28.8" x14ac:dyDescent="0.3">
      <c r="A100" s="157"/>
      <c r="B100" s="146"/>
      <c r="C100" s="147" t="s">
        <v>168</v>
      </c>
      <c r="D100" s="27" t="s">
        <v>169</v>
      </c>
      <c r="E100" s="40"/>
      <c r="F100" s="40"/>
      <c r="G100" s="40"/>
      <c r="H100" s="40"/>
      <c r="I100" s="40"/>
      <c r="J100" s="40"/>
      <c r="K100" s="40"/>
      <c r="L100" s="40"/>
      <c r="M100" s="40"/>
      <c r="N100" s="40" t="s">
        <v>263</v>
      </c>
    </row>
    <row r="101" spans="1:14" ht="28.8" x14ac:dyDescent="0.3">
      <c r="A101" s="157"/>
      <c r="B101" s="146"/>
      <c r="C101" s="147"/>
      <c r="D101" s="27" t="s">
        <v>170</v>
      </c>
      <c r="E101" s="40"/>
      <c r="F101" s="40"/>
      <c r="G101" s="40"/>
      <c r="H101" s="40"/>
      <c r="I101" s="40"/>
      <c r="J101" s="40"/>
      <c r="K101" s="40"/>
      <c r="L101" s="40"/>
      <c r="M101" s="40"/>
      <c r="N101" s="40" t="s">
        <v>264</v>
      </c>
    </row>
    <row r="102" spans="1:14" ht="41.4" x14ac:dyDescent="0.3">
      <c r="A102" s="157"/>
      <c r="B102" s="146"/>
      <c r="C102" s="147"/>
      <c r="D102" s="27" t="s">
        <v>171</v>
      </c>
      <c r="E102" s="40"/>
      <c r="F102" s="40"/>
      <c r="G102" s="40"/>
      <c r="H102" s="40"/>
      <c r="I102" s="40"/>
      <c r="J102" s="40"/>
      <c r="K102" s="40"/>
      <c r="L102" s="40"/>
      <c r="M102" s="40"/>
      <c r="N102" s="40" t="s">
        <v>265</v>
      </c>
    </row>
    <row r="103" spans="1:14" ht="43.2" x14ac:dyDescent="0.3">
      <c r="A103" s="157"/>
      <c r="B103" s="146"/>
      <c r="C103" s="147"/>
      <c r="D103" s="27" t="s">
        <v>172</v>
      </c>
      <c r="E103" s="40"/>
      <c r="F103" s="40"/>
      <c r="G103" s="40"/>
      <c r="H103" s="40"/>
      <c r="I103" s="40"/>
      <c r="J103" s="40"/>
      <c r="K103" s="40"/>
      <c r="L103" s="40"/>
      <c r="M103" s="40"/>
      <c r="N103" s="40" t="s">
        <v>266</v>
      </c>
    </row>
  </sheetData>
  <sheetProtection selectLockedCells="1"/>
  <mergeCells count="28">
    <mergeCell ref="B4:B24"/>
    <mergeCell ref="C4:C11"/>
    <mergeCell ref="C12:C14"/>
    <mergeCell ref="C15:C19"/>
    <mergeCell ref="C20:C24"/>
    <mergeCell ref="A4:A24"/>
    <mergeCell ref="A25:A44"/>
    <mergeCell ref="A45:A63"/>
    <mergeCell ref="A64:A73"/>
    <mergeCell ref="A74:A103"/>
    <mergeCell ref="C38:C44"/>
    <mergeCell ref="B45:B63"/>
    <mergeCell ref="C45:C48"/>
    <mergeCell ref="C49:C58"/>
    <mergeCell ref="C59:C63"/>
    <mergeCell ref="B25:B44"/>
    <mergeCell ref="C25:C30"/>
    <mergeCell ref="C31:C33"/>
    <mergeCell ref="C34:C37"/>
    <mergeCell ref="B64:B73"/>
    <mergeCell ref="C64:C65"/>
    <mergeCell ref="C66:C73"/>
    <mergeCell ref="B74:B103"/>
    <mergeCell ref="C74:C83"/>
    <mergeCell ref="C84:C89"/>
    <mergeCell ref="C90:C97"/>
    <mergeCell ref="C98:C99"/>
    <mergeCell ref="C100:C103"/>
  </mergeCells>
  <pageMargins left="0.25" right="0.25" top="0.75" bottom="0.75" header="0.3" footer="0.3"/>
  <pageSetup scale="47" fitToHeight="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860E6-69B8-49EB-B088-FE7356D33D8C}">
  <dimension ref="A1:A14"/>
  <sheetViews>
    <sheetView topLeftCell="X1" workbookViewId="0">
      <selection activeCell="A10" sqref="A10:A14"/>
    </sheetView>
  </sheetViews>
  <sheetFormatPr defaultRowHeight="14.4" x14ac:dyDescent="0.3"/>
  <sheetData>
    <row r="1" spans="1:1" x14ac:dyDescent="0.3">
      <c r="A1" t="s">
        <v>327</v>
      </c>
    </row>
    <row r="2" spans="1:1" x14ac:dyDescent="0.3">
      <c r="A2" t="s">
        <v>328</v>
      </c>
    </row>
    <row r="3" spans="1:1" x14ac:dyDescent="0.3">
      <c r="A3" t="s">
        <v>329</v>
      </c>
    </row>
    <row r="4" spans="1:1" x14ac:dyDescent="0.3">
      <c r="A4" t="s">
        <v>330</v>
      </c>
    </row>
    <row r="5" spans="1:1" x14ac:dyDescent="0.3">
      <c r="A5" t="s">
        <v>331</v>
      </c>
    </row>
    <row r="10" spans="1:1" x14ac:dyDescent="0.3">
      <c r="A10" t="s">
        <v>338</v>
      </c>
    </row>
    <row r="11" spans="1:1" x14ac:dyDescent="0.3">
      <c r="A11" t="s">
        <v>339</v>
      </c>
    </row>
    <row r="12" spans="1:1" x14ac:dyDescent="0.3">
      <c r="A12" t="s">
        <v>340</v>
      </c>
    </row>
    <row r="13" spans="1:1" x14ac:dyDescent="0.3">
      <c r="A13" t="s">
        <v>341</v>
      </c>
    </row>
    <row r="14" spans="1:1" x14ac:dyDescent="0.3">
      <c r="A14" t="s">
        <v>342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QUESTIONS</vt:lpstr>
      <vt:lpstr>RESULTS</vt:lpstr>
      <vt:lpstr>MATURITY MODEL</vt:lpstr>
      <vt:lpstr>NIST PF</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Davis</dc:creator>
  <cp:lastModifiedBy>Chris Davis</cp:lastModifiedBy>
  <cp:lastPrinted>2022-11-06T21:59:38Z</cp:lastPrinted>
  <dcterms:created xsi:type="dcterms:W3CDTF">2022-10-20T16:57:22Z</dcterms:created>
  <dcterms:modified xsi:type="dcterms:W3CDTF">2023-07-21T15:14:28Z</dcterms:modified>
</cp:coreProperties>
</file>