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6par_calc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BL15" i="1" l="1"/>
  <c r="J15" i="1"/>
  <c r="K15" i="1"/>
  <c r="L15" i="1"/>
  <c r="M15" i="1"/>
  <c r="N15" i="1"/>
  <c r="O15" i="1"/>
  <c r="P15" i="1"/>
  <c r="Q15" i="1"/>
  <c r="R15" i="1"/>
  <c r="J32" i="1" l="1"/>
  <c r="K32" i="1"/>
  <c r="L32" i="1"/>
  <c r="M32" i="1"/>
  <c r="N32" i="1"/>
  <c r="O32" i="1"/>
  <c r="P32" i="1"/>
  <c r="Q32" i="1"/>
  <c r="R32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3" i="1"/>
  <c r="K33" i="1"/>
  <c r="L33" i="1"/>
  <c r="M33" i="1"/>
  <c r="N33" i="1"/>
  <c r="O33" i="1"/>
  <c r="P33" i="1"/>
  <c r="Q33" i="1"/>
  <c r="R33" i="1"/>
  <c r="BL17" i="1"/>
  <c r="R17" i="1"/>
  <c r="Q17" i="1"/>
  <c r="P17" i="1"/>
  <c r="O17" i="1"/>
  <c r="N17" i="1"/>
  <c r="M17" i="1"/>
  <c r="L17" i="1"/>
  <c r="K17" i="1"/>
  <c r="J17" i="1"/>
  <c r="J29" i="1"/>
  <c r="K29" i="1"/>
  <c r="L29" i="1"/>
  <c r="M29" i="1"/>
  <c r="N29" i="1"/>
  <c r="O29" i="1"/>
  <c r="P29" i="1"/>
  <c r="Q29" i="1"/>
  <c r="R29" i="1"/>
  <c r="N42" i="2" l="1"/>
  <c r="P42" i="2"/>
  <c r="N10" i="2"/>
  <c r="Z10" i="2" s="1"/>
  <c r="P10" i="2"/>
  <c r="N11" i="2"/>
  <c r="P11" i="2"/>
  <c r="N12" i="2"/>
  <c r="P12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R8" i="1"/>
  <c r="Q8" i="1"/>
  <c r="P8" i="1"/>
  <c r="O10" i="1"/>
  <c r="O11" i="1"/>
  <c r="O13" i="1"/>
  <c r="O14" i="1"/>
  <c r="O24" i="1"/>
  <c r="O25" i="1"/>
  <c r="O26" i="1"/>
  <c r="O27" i="1"/>
  <c r="O28" i="1"/>
  <c r="O8" i="1"/>
  <c r="N8" i="1"/>
  <c r="N10" i="1"/>
  <c r="N11" i="1"/>
  <c r="N13" i="1"/>
  <c r="N14" i="1"/>
  <c r="N24" i="1"/>
  <c r="N25" i="1"/>
  <c r="N26" i="1"/>
  <c r="N27" i="1"/>
  <c r="N28" i="1"/>
  <c r="M8" i="1"/>
  <c r="K8" i="1"/>
  <c r="J10" i="1"/>
  <c r="J8" i="1"/>
  <c r="AA8" i="2" l="1"/>
  <c r="Z20" i="2"/>
  <c r="AA24" i="2"/>
  <c r="AA19" i="2"/>
  <c r="AA10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2" i="2"/>
  <c r="L18" i="2"/>
  <c r="L39" i="2"/>
  <c r="Y39" i="2" s="1"/>
  <c r="L30" i="2"/>
  <c r="Y30" i="2" s="1"/>
  <c r="L20" i="2"/>
  <c r="L11" i="2"/>
  <c r="Y11" i="2" s="1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Y10" i="2" s="1"/>
  <c r="M38" i="2"/>
  <c r="T38" i="2" s="1"/>
  <c r="M10" i="2"/>
  <c r="M12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2" i="2"/>
  <c r="J11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Q12" i="2"/>
  <c r="Q11" i="2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O12" i="2"/>
  <c r="O11" i="2"/>
  <c r="U11" i="2" s="1"/>
  <c r="A9" i="1"/>
  <c r="A10" i="1" s="1"/>
  <c r="A11" i="1" s="1"/>
  <c r="A12" i="1" s="1"/>
  <c r="A13" i="1" s="1"/>
  <c r="A14" i="1" s="1"/>
  <c r="BL24" i="1"/>
  <c r="L24" i="1"/>
  <c r="K24" i="1"/>
  <c r="M24" i="1"/>
  <c r="J24" i="1"/>
  <c r="BL10" i="1"/>
  <c r="BL11" i="1"/>
  <c r="BL13" i="1"/>
  <c r="BL14" i="1"/>
  <c r="BL25" i="1"/>
  <c r="BL26" i="1"/>
  <c r="BL27" i="1"/>
  <c r="BL28" i="1"/>
  <c r="BL8" i="1"/>
  <c r="L14" i="1"/>
  <c r="K14" i="1"/>
  <c r="M14" i="1"/>
  <c r="J14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12" i="2"/>
  <c r="AA12" i="2"/>
  <c r="V40" i="2"/>
  <c r="AA40" i="2"/>
  <c r="X40" i="2"/>
  <c r="AC40" i="2" s="1"/>
  <c r="X15" i="2"/>
  <c r="AC15" i="2" s="1"/>
  <c r="X24" i="2"/>
  <c r="T25" i="2"/>
  <c r="T39" i="2"/>
  <c r="Y29" i="2"/>
  <c r="Y26" i="2"/>
  <c r="Y12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V11" i="2"/>
  <c r="AA11" i="2"/>
  <c r="AA39" i="2"/>
  <c r="V39" i="2"/>
  <c r="U26" i="2"/>
  <c r="Z26" i="2"/>
  <c r="AA31" i="2"/>
  <c r="V31" i="2"/>
  <c r="T24" i="2"/>
  <c r="Z14" i="2"/>
  <c r="U12" i="2"/>
  <c r="Z12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10" i="2"/>
  <c r="AC10" i="2" s="1"/>
  <c r="X29" i="2"/>
  <c r="AC29" i="2" s="1"/>
  <c r="Y23" i="2"/>
  <c r="Y20" i="2"/>
  <c r="Y15" i="2"/>
  <c r="Y35" i="2"/>
  <c r="V42" i="2"/>
  <c r="AA42" i="2"/>
  <c r="Z41" i="2"/>
  <c r="AA33" i="2"/>
  <c r="AA15" i="2"/>
  <c r="Z11" i="2"/>
  <c r="Z8" i="2"/>
  <c r="K22" i="2"/>
  <c r="S22" i="2" s="1"/>
  <c r="T8" i="2"/>
  <c r="K39" i="2"/>
  <c r="S39" i="2" s="1"/>
  <c r="K11" i="2"/>
  <c r="S11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12" i="2"/>
  <c r="S12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T11" i="2"/>
  <c r="K8" i="2"/>
  <c r="S8" i="2" s="1"/>
  <c r="K9" i="2"/>
  <c r="T12" i="2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X12" i="2"/>
  <c r="AC12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X11" i="2"/>
  <c r="AC11" i="2" s="1"/>
  <c r="L26" i="1"/>
  <c r="K26" i="1"/>
  <c r="M26" i="1"/>
  <c r="J26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J27" i="1"/>
  <c r="M27" i="1"/>
  <c r="K27" i="1"/>
  <c r="L27" i="1"/>
  <c r="J28" i="1"/>
  <c r="M28" i="1"/>
  <c r="K28" i="1"/>
  <c r="L28" i="1"/>
  <c r="J25" i="1"/>
  <c r="M25" i="1"/>
  <c r="K25" i="1"/>
  <c r="L25" i="1"/>
  <c r="J13" i="1" l="1"/>
  <c r="M13" i="1"/>
  <c r="K13" i="1"/>
  <c r="L13" i="1"/>
  <c r="L10" i="1" l="1"/>
  <c r="L11" i="1"/>
  <c r="L8" i="1"/>
  <c r="K10" i="1"/>
  <c r="K11" i="1"/>
  <c r="M10" i="1"/>
  <c r="M11" i="1"/>
  <c r="J11" i="1" l="1"/>
</calcChain>
</file>

<file path=xl/sharedStrings.xml><?xml version="1.0" encoding="utf-8"?>
<sst xmlns="http://schemas.openxmlformats.org/spreadsheetml/2006/main" count="155" uniqueCount="100">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</sst>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164" fontId="0" fillId="0" borderId="0" xfId="0" applyNumberForma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/>
    <xf numFmtId="0" fontId="6" fillId="0" borderId="0" xfId="0" applyFont="1"/>
    <xf numFmtId="0" fontId="7" fillId="0" borderId="0" xfId="0" applyFont="1" applyAlignment="1"/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10" fillId="0" borderId="0" xfId="0" applyNumberFormat="1" applyFont="1" applyFill="1"/>
  </cellXfs>
  <cellStyles count="1">
    <cellStyle name="Normal" xfId="0" builtinId="0"/>
  </cellStyles>
  <dxfs count="5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4"/>
  <sheetViews>
    <sheetView tabSelected="1" topLeftCell="C3" workbookViewId="0">
      <selection activeCell="W9" sqref="W9"/>
    </sheetView>
  </sheetViews>
  <sheetFormatPr defaultRowHeight="15" x14ac:dyDescent="0.25"/>
  <cols>
    <col min="2" max="2" width="44.1406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MATCH(MAX(U8:U126),U8:U126,0)</f>
        <v>6</v>
      </c>
      <c r="V3">
        <f>MATCH(MIN(V8:V126),V8:V126,0)</f>
        <v>10</v>
      </c>
      <c r="W3">
        <f t="shared" ref="W3:BI3" si="0">MATCH(MAX(W8:W126),W8:W126,0)</f>
        <v>18</v>
      </c>
      <c r="X3" s="1">
        <f t="shared" si="0"/>
        <v>10</v>
      </c>
      <c r="Y3" s="4">
        <f t="shared" si="0"/>
        <v>20</v>
      </c>
      <c r="Z3" s="4">
        <f t="shared" si="0"/>
        <v>25</v>
      </c>
      <c r="AA3" s="4">
        <f t="shared" si="0"/>
        <v>25</v>
      </c>
      <c r="AB3" s="4">
        <f t="shared" si="0"/>
        <v>25</v>
      </c>
      <c r="AC3" s="4">
        <f t="shared" si="0"/>
        <v>8</v>
      </c>
      <c r="AD3" s="4">
        <f t="shared" si="0"/>
        <v>4</v>
      </c>
      <c r="AE3" s="4">
        <f t="shared" si="0"/>
        <v>19</v>
      </c>
      <c r="AF3" s="4">
        <f t="shared" si="0"/>
        <v>4</v>
      </c>
      <c r="AG3" s="4">
        <f t="shared" si="0"/>
        <v>26</v>
      </c>
      <c r="AH3" s="4">
        <f t="shared" si="0"/>
        <v>17</v>
      </c>
      <c r="AI3">
        <f t="shared" si="0"/>
        <v>3</v>
      </c>
      <c r="AJ3">
        <f t="shared" si="0"/>
        <v>17</v>
      </c>
      <c r="AK3">
        <f t="shared" si="0"/>
        <v>10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10</v>
      </c>
      <c r="AP3">
        <f t="shared" si="0"/>
        <v>8</v>
      </c>
      <c r="AQ3">
        <f t="shared" si="0"/>
        <v>1</v>
      </c>
      <c r="AR3">
        <f t="shared" si="0"/>
        <v>10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7</v>
      </c>
      <c r="AW3">
        <f t="shared" si="0"/>
        <v>26</v>
      </c>
      <c r="AX3">
        <f t="shared" si="0"/>
        <v>24</v>
      </c>
      <c r="AY3">
        <f t="shared" si="0"/>
        <v>3</v>
      </c>
      <c r="AZ3">
        <f t="shared" si="0"/>
        <v>26</v>
      </c>
      <c r="BA3">
        <f t="shared" si="0"/>
        <v>21</v>
      </c>
      <c r="BB3">
        <f t="shared" si="0"/>
        <v>19</v>
      </c>
      <c r="BC3">
        <f t="shared" si="0"/>
        <v>10</v>
      </c>
      <c r="BD3">
        <f t="shared" si="0"/>
        <v>7</v>
      </c>
      <c r="BE3">
        <f t="shared" si="0"/>
        <v>7</v>
      </c>
      <c r="BF3">
        <f t="shared" si="0"/>
        <v>25</v>
      </c>
      <c r="BG3">
        <f t="shared" si="0"/>
        <v>4</v>
      </c>
      <c r="BH3">
        <f t="shared" si="0"/>
        <v>17</v>
      </c>
      <c r="BI3">
        <f t="shared" si="0"/>
        <v>17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t="s">
        <v>51</v>
      </c>
    </row>
    <row r="8" spans="1:64" x14ac:dyDescent="0.25">
      <c r="A8">
        <v>1</v>
      </c>
      <c r="B8" s="3" t="s">
        <v>47</v>
      </c>
      <c r="C8" s="3" t="s">
        <v>59</v>
      </c>
      <c r="J8" s="14">
        <f>X8</f>
        <v>49.17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2">
        <v>52468.91</v>
      </c>
      <c r="V8" s="2">
        <v>2383.59</v>
      </c>
      <c r="W8" s="2">
        <v>91.08</v>
      </c>
      <c r="X8" s="23">
        <v>49.17</v>
      </c>
      <c r="Y8" s="24">
        <v>86.97</v>
      </c>
      <c r="Z8" s="24">
        <v>70.44</v>
      </c>
      <c r="AA8" s="24">
        <v>70.760000000000005</v>
      </c>
      <c r="AB8" s="24">
        <v>15.68</v>
      </c>
      <c r="AC8" s="24">
        <v>-0.56999999999999995</v>
      </c>
      <c r="AD8" s="24">
        <v>38.49</v>
      </c>
      <c r="AE8" s="24">
        <v>55.53</v>
      </c>
      <c r="AF8" s="24">
        <v>57.53</v>
      </c>
      <c r="AG8" s="24">
        <v>88.91</v>
      </c>
      <c r="AH8" s="24">
        <v>32.26</v>
      </c>
      <c r="AI8" s="22">
        <v>99.16</v>
      </c>
      <c r="AJ8" s="22">
        <v>97.11</v>
      </c>
      <c r="AK8" s="22">
        <v>14.6</v>
      </c>
      <c r="AL8" s="22">
        <v>99.6</v>
      </c>
      <c r="AM8" s="22">
        <v>18.079999999999998</v>
      </c>
      <c r="AN8" s="22">
        <v>13.33</v>
      </c>
      <c r="AO8" s="22">
        <v>65.349999999999994</v>
      </c>
      <c r="AP8" s="22">
        <v>11.7</v>
      </c>
      <c r="AQ8" s="22">
        <v>66.959999999999994</v>
      </c>
      <c r="AR8" s="22">
        <v>13.16</v>
      </c>
      <c r="AS8" s="22">
        <v>27.6</v>
      </c>
      <c r="AT8" s="22">
        <v>26.38</v>
      </c>
      <c r="AU8" s="22">
        <v>84.61</v>
      </c>
      <c r="AV8" s="22">
        <v>23.4</v>
      </c>
      <c r="AW8" s="22">
        <v>87.4</v>
      </c>
      <c r="AX8" s="22">
        <v>40.520000000000003</v>
      </c>
      <c r="AY8" s="22">
        <v>18.61</v>
      </c>
      <c r="AZ8" s="22">
        <v>41.54</v>
      </c>
      <c r="BA8" s="22">
        <v>41.27</v>
      </c>
      <c r="BB8" s="22">
        <v>60.42</v>
      </c>
      <c r="BC8" s="22">
        <v>82.84</v>
      </c>
      <c r="BD8" s="22">
        <v>21.62</v>
      </c>
      <c r="BE8" s="22">
        <v>26.67</v>
      </c>
      <c r="BF8" s="22">
        <v>77.180000000000007</v>
      </c>
      <c r="BG8" s="22">
        <v>70.86</v>
      </c>
      <c r="BH8" s="22">
        <v>36.840000000000003</v>
      </c>
      <c r="BI8" s="22">
        <v>36.49</v>
      </c>
      <c r="BL8" t="str">
        <f>B8</f>
        <v>UCBT no change point detection</v>
      </c>
    </row>
    <row r="9" spans="1:64" x14ac:dyDescent="0.25">
      <c r="A9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4" x14ac:dyDescent="0.25">
      <c r="A10">
        <f t="shared" ref="A10:A48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>X10</f>
        <v>48.76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28" si="2">(SUM(Y10:AC10))/(COUNT(Y10:AC10))</f>
        <v>49.214000000000006</v>
      </c>
      <c r="O10" s="19">
        <f t="shared" ref="O10:O28" si="3">(SUM(AD10:AH10))/(COUNT(AD10:AH10))</f>
        <v>63.616</v>
      </c>
      <c r="P10" s="14">
        <f t="shared" ref="P10:P28" si="4">AVERAGE(AI10:BI10)</f>
        <v>45.922592592592586</v>
      </c>
      <c r="Q10" s="14">
        <f t="shared" ref="Q10:Q28" si="5">(SUM(AI10:AU10))/(COUNT(AI10:AU10))</f>
        <v>49.058461538461529</v>
      </c>
      <c r="R10" s="14">
        <f t="shared" ref="R10:R28" si="6">(SUM(AV10:BI10))/(COUNT(AV10:BI10))</f>
        <v>43.010714285714293</v>
      </c>
      <c r="T10">
        <v>1000</v>
      </c>
      <c r="U10" s="2">
        <v>52093.88</v>
      </c>
      <c r="V10" s="2">
        <v>2758.62</v>
      </c>
      <c r="W10" s="2">
        <v>91.01</v>
      </c>
      <c r="X10" s="23">
        <v>48.76</v>
      </c>
      <c r="Y10" s="24">
        <v>87.86</v>
      </c>
      <c r="Z10" s="24">
        <v>72.94</v>
      </c>
      <c r="AA10" s="24">
        <v>71.180000000000007</v>
      </c>
      <c r="AB10" s="24">
        <v>16.23</v>
      </c>
      <c r="AC10" s="24">
        <v>-2.14</v>
      </c>
      <c r="AD10" s="24">
        <v>64.680000000000007</v>
      </c>
      <c r="AE10" s="24">
        <v>56.56</v>
      </c>
      <c r="AF10" s="24">
        <v>75.319999999999993</v>
      </c>
      <c r="AG10" s="24">
        <v>87.97</v>
      </c>
      <c r="AH10" s="24">
        <v>33.549999999999997</v>
      </c>
      <c r="AI10" s="22">
        <v>99.62</v>
      </c>
      <c r="AJ10" s="22">
        <v>97.3</v>
      </c>
      <c r="AK10" s="22">
        <v>12.04</v>
      </c>
      <c r="AL10" s="22">
        <v>99.6</v>
      </c>
      <c r="AM10" s="22">
        <v>14.26</v>
      </c>
      <c r="AN10" s="22">
        <v>15.95</v>
      </c>
      <c r="AO10" s="22">
        <v>64.569999999999993</v>
      </c>
      <c r="AP10" s="22">
        <v>10.64</v>
      </c>
      <c r="AQ10" s="22">
        <v>65.55</v>
      </c>
      <c r="AR10" s="22">
        <v>10.88</v>
      </c>
      <c r="AS10" s="22">
        <v>31.41</v>
      </c>
      <c r="AT10" s="22">
        <v>29.65</v>
      </c>
      <c r="AU10" s="22">
        <v>86.29</v>
      </c>
      <c r="AV10" s="22">
        <v>15.6</v>
      </c>
      <c r="AW10" s="22">
        <v>90.8</v>
      </c>
      <c r="AX10" s="22">
        <v>38.47</v>
      </c>
      <c r="AY10" s="22">
        <v>30.29</v>
      </c>
      <c r="AZ10" s="22">
        <v>48.35</v>
      </c>
      <c r="BA10" s="22">
        <v>36.67</v>
      </c>
      <c r="BB10" s="22">
        <v>61.28</v>
      </c>
      <c r="BC10" s="22">
        <v>12.06</v>
      </c>
      <c r="BD10" s="22">
        <v>20.28</v>
      </c>
      <c r="BE10" s="22">
        <v>23.61</v>
      </c>
      <c r="BF10" s="22">
        <v>77.81</v>
      </c>
      <c r="BG10" s="22">
        <v>73.62</v>
      </c>
      <c r="BH10" s="22">
        <v>35.869999999999997</v>
      </c>
      <c r="BI10" s="22">
        <v>37.44</v>
      </c>
      <c r="BL10" t="str">
        <f t="shared" ref="BL10:BL28" si="7">B10</f>
        <v>UCBT page-hinkley resetSingle</v>
      </c>
    </row>
    <row r="11" spans="1:64" x14ac:dyDescent="0.25">
      <c r="A11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>X11</f>
        <v>46.35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2"/>
        <v>48.286000000000001</v>
      </c>
      <c r="O11" s="19">
        <f t="shared" si="3"/>
        <v>64.998000000000005</v>
      </c>
      <c r="P11" s="14">
        <f t="shared" si="4"/>
        <v>42.531111111111109</v>
      </c>
      <c r="Q11" s="14">
        <f t="shared" si="5"/>
        <v>46.142307692307682</v>
      </c>
      <c r="R11" s="14">
        <f t="shared" si="6"/>
        <v>39.177857142857142</v>
      </c>
      <c r="T11">
        <v>1000</v>
      </c>
      <c r="U11" s="2">
        <v>51995.360000000001</v>
      </c>
      <c r="V11" s="2">
        <v>2857.14</v>
      </c>
      <c r="W11" s="2">
        <v>90.91</v>
      </c>
      <c r="X11" s="23">
        <v>46.35</v>
      </c>
      <c r="Y11" s="24">
        <v>85.94</v>
      </c>
      <c r="Z11" s="24">
        <v>72.989999999999995</v>
      </c>
      <c r="AA11" s="24">
        <v>60.45</v>
      </c>
      <c r="AB11" s="24">
        <v>17.18</v>
      </c>
      <c r="AC11" s="24">
        <v>4.87</v>
      </c>
      <c r="AD11" s="24">
        <v>74.31</v>
      </c>
      <c r="AE11" s="24">
        <v>37.36</v>
      </c>
      <c r="AF11" s="24">
        <v>81.06</v>
      </c>
      <c r="AG11" s="24">
        <v>88.35</v>
      </c>
      <c r="AH11" s="24">
        <v>43.91</v>
      </c>
      <c r="AI11" s="22">
        <v>99.28</v>
      </c>
      <c r="AJ11" s="22">
        <v>97.19</v>
      </c>
      <c r="AK11" s="22">
        <v>2.98</v>
      </c>
      <c r="AL11" s="22">
        <v>99.6</v>
      </c>
      <c r="AM11" s="22">
        <v>12.68</v>
      </c>
      <c r="AN11" s="22">
        <v>14.24</v>
      </c>
      <c r="AO11" s="22">
        <v>58.77</v>
      </c>
      <c r="AP11" s="22">
        <v>7.78</v>
      </c>
      <c r="AQ11" s="22">
        <v>46.11</v>
      </c>
      <c r="AR11" s="22">
        <v>15.1</v>
      </c>
      <c r="AS11" s="22">
        <v>43.06</v>
      </c>
      <c r="AT11" s="22">
        <v>16.43</v>
      </c>
      <c r="AU11" s="22">
        <v>86.63</v>
      </c>
      <c r="AV11" s="22">
        <v>15.14</v>
      </c>
      <c r="AW11" s="22">
        <v>93.4</v>
      </c>
      <c r="AX11" s="22">
        <v>36.86</v>
      </c>
      <c r="AY11" s="22">
        <v>25.58</v>
      </c>
      <c r="AZ11" s="22">
        <v>49.12</v>
      </c>
      <c r="BA11" s="22">
        <v>23.72</v>
      </c>
      <c r="BB11" s="22">
        <v>33.24</v>
      </c>
      <c r="BC11" s="22">
        <v>-15.21</v>
      </c>
      <c r="BD11" s="22">
        <v>20.7</v>
      </c>
      <c r="BE11" s="22">
        <v>16.34</v>
      </c>
      <c r="BF11" s="22">
        <v>80.349999999999994</v>
      </c>
      <c r="BG11" s="22">
        <v>78.430000000000007</v>
      </c>
      <c r="BH11" s="22">
        <v>49.37</v>
      </c>
      <c r="BI11" s="22">
        <v>41.45</v>
      </c>
      <c r="BL11" t="str">
        <f t="shared" si="7"/>
        <v>UCBT davorTomCP resetSingle</v>
      </c>
    </row>
    <row r="12" spans="1:64" x14ac:dyDescent="0.25">
      <c r="A12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X12" s="2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4" s="6" customFormat="1" x14ac:dyDescent="0.25">
      <c r="A13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>X13</f>
        <v>49.33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2"/>
        <v>47.360000000000007</v>
      </c>
      <c r="O13" s="19">
        <f t="shared" si="3"/>
        <v>37.17199999999999</v>
      </c>
      <c r="P13" s="14">
        <f t="shared" si="4"/>
        <v>51.135555555555548</v>
      </c>
      <c r="Q13" s="14">
        <f t="shared" si="5"/>
        <v>62.106153846153852</v>
      </c>
      <c r="R13" s="14">
        <f t="shared" si="6"/>
        <v>40.948571428571434</v>
      </c>
      <c r="T13" s="8" t="s">
        <v>68</v>
      </c>
      <c r="U13" s="9">
        <v>52719.95</v>
      </c>
      <c r="V13" s="9">
        <v>3032.55</v>
      </c>
      <c r="W13" s="9">
        <v>89.62</v>
      </c>
      <c r="X13" s="23">
        <v>49.33</v>
      </c>
      <c r="Y13" s="24">
        <v>76.150000000000006</v>
      </c>
      <c r="Z13" s="24">
        <v>64.459999999999994</v>
      </c>
      <c r="AA13" s="24">
        <v>64.37</v>
      </c>
      <c r="AB13" s="24">
        <v>21.11</v>
      </c>
      <c r="AC13" s="24">
        <v>10.71</v>
      </c>
      <c r="AD13" s="24">
        <v>48.71</v>
      </c>
      <c r="AE13" s="24">
        <v>34.549999999999997</v>
      </c>
      <c r="AF13" s="24">
        <v>42.07</v>
      </c>
      <c r="AG13" s="24">
        <v>57.83</v>
      </c>
      <c r="AH13" s="24">
        <v>2.7</v>
      </c>
      <c r="AI13" s="22">
        <v>72.88</v>
      </c>
      <c r="AJ13" s="22">
        <v>77.56</v>
      </c>
      <c r="AK13" s="22">
        <v>13.08</v>
      </c>
      <c r="AL13" s="22">
        <v>99.02</v>
      </c>
      <c r="AM13" s="22">
        <v>38.82</v>
      </c>
      <c r="AN13" s="22">
        <v>73.19</v>
      </c>
      <c r="AO13" s="22">
        <v>57.26</v>
      </c>
      <c r="AP13" s="22">
        <v>53.78</v>
      </c>
      <c r="AQ13" s="22">
        <v>52.88</v>
      </c>
      <c r="AR13" s="22">
        <v>12.61</v>
      </c>
      <c r="AS13" s="22">
        <v>69.28</v>
      </c>
      <c r="AT13" s="22">
        <v>97.21</v>
      </c>
      <c r="AU13" s="22">
        <v>89.81</v>
      </c>
      <c r="AV13" s="22">
        <v>7</v>
      </c>
      <c r="AW13" s="22">
        <v>92.89</v>
      </c>
      <c r="AX13" s="22">
        <v>29.53</v>
      </c>
      <c r="AY13" s="22">
        <v>30.04</v>
      </c>
      <c r="AZ13" s="22">
        <v>33.49</v>
      </c>
      <c r="BA13" s="22">
        <v>27.51</v>
      </c>
      <c r="BB13" s="22">
        <v>28.54</v>
      </c>
      <c r="BC13" s="22">
        <v>56.71</v>
      </c>
      <c r="BD13" s="22">
        <v>37.33</v>
      </c>
      <c r="BE13" s="22">
        <v>37.29</v>
      </c>
      <c r="BF13" s="22">
        <v>64.78</v>
      </c>
      <c r="BG13" s="22">
        <v>62.24</v>
      </c>
      <c r="BH13" s="22">
        <v>42.6</v>
      </c>
      <c r="BI13" s="22">
        <v>23.33</v>
      </c>
      <c r="BJ13" s="8"/>
      <c r="BL13" t="str">
        <f t="shared" si="7"/>
        <v>POKER page-hinkley resetSingle</v>
      </c>
    </row>
    <row r="14" spans="1:64" s="6" customFormat="1" x14ac:dyDescent="0.25">
      <c r="A14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ref="J14:J15" si="8">X14</f>
        <v>42.99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2"/>
        <v>52.297999999999988</v>
      </c>
      <c r="O14" s="19">
        <f t="shared" si="3"/>
        <v>10.047999999999998</v>
      </c>
      <c r="P14" s="14">
        <f t="shared" si="4"/>
        <v>47.37</v>
      </c>
      <c r="Q14" s="14">
        <f t="shared" si="5"/>
        <v>61.599999999999987</v>
      </c>
      <c r="R14" s="14">
        <f t="shared" si="6"/>
        <v>34.15642857142857</v>
      </c>
      <c r="S14"/>
      <c r="T14" s="25">
        <v>1000</v>
      </c>
      <c r="U14" s="27">
        <v>51628.57</v>
      </c>
      <c r="V14" s="27">
        <v>3223.93</v>
      </c>
      <c r="W14" s="27">
        <v>88.26</v>
      </c>
      <c r="X14" s="26">
        <v>42.99</v>
      </c>
      <c r="Y14" s="28">
        <v>78.099999999999994</v>
      </c>
      <c r="Z14" s="28">
        <v>80.05</v>
      </c>
      <c r="AA14" s="28">
        <v>66.33</v>
      </c>
      <c r="AB14" s="28">
        <v>23.17</v>
      </c>
      <c r="AC14" s="28">
        <v>13.84</v>
      </c>
      <c r="AD14" s="28">
        <v>-11.88</v>
      </c>
      <c r="AE14" s="28">
        <v>-15.92</v>
      </c>
      <c r="AF14" s="28">
        <v>22.5</v>
      </c>
      <c r="AG14" s="28">
        <v>57.98</v>
      </c>
      <c r="AH14" s="28">
        <v>-2.44</v>
      </c>
      <c r="AI14" s="25">
        <v>72.84</v>
      </c>
      <c r="AJ14" s="25">
        <v>77.8</v>
      </c>
      <c r="AK14" s="25">
        <v>2.4</v>
      </c>
      <c r="AL14" s="25">
        <v>98.98</v>
      </c>
      <c r="AM14" s="25">
        <v>38.340000000000003</v>
      </c>
      <c r="AN14" s="25">
        <v>69.16</v>
      </c>
      <c r="AO14" s="25">
        <v>57.39</v>
      </c>
      <c r="AP14" s="25">
        <v>47.16</v>
      </c>
      <c r="AQ14" s="25">
        <v>61.76</v>
      </c>
      <c r="AR14" s="25">
        <v>13.18</v>
      </c>
      <c r="AS14" s="25">
        <v>71.12</v>
      </c>
      <c r="AT14" s="25">
        <v>97.17</v>
      </c>
      <c r="AU14" s="25">
        <v>93.5</v>
      </c>
      <c r="AV14" s="25">
        <v>29.18</v>
      </c>
      <c r="AW14" s="25">
        <v>93.46</v>
      </c>
      <c r="AX14" s="25">
        <v>31.23</v>
      </c>
      <c r="AY14" s="25">
        <v>9.51</v>
      </c>
      <c r="AZ14" s="25">
        <v>20.03</v>
      </c>
      <c r="BA14" s="25">
        <v>29.65</v>
      </c>
      <c r="BB14" s="25">
        <v>-21.8</v>
      </c>
      <c r="BC14" s="25">
        <v>60.05</v>
      </c>
      <c r="BD14" s="25">
        <v>38.43</v>
      </c>
      <c r="BE14" s="25">
        <v>38.54</v>
      </c>
      <c r="BF14" s="25">
        <v>69.16</v>
      </c>
      <c r="BG14" s="25">
        <v>62.98</v>
      </c>
      <c r="BH14" s="25">
        <v>4.43</v>
      </c>
      <c r="BI14" s="25">
        <v>13.34</v>
      </c>
      <c r="BJ14" s="8"/>
      <c r="BL14" t="str">
        <f t="shared" si="7"/>
        <v>POKER no change point detection</v>
      </c>
    </row>
    <row r="15" spans="1:64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29">
        <f t="shared" si="8"/>
        <v>51.24</v>
      </c>
      <c r="K15" s="14">
        <f>(SUM(Y15:AC15)+SUM(AI15:AU15))/(COUNT(Y15:AC15)+COUNT(AI15:AU15))</f>
        <v>58.95055555555556</v>
      </c>
      <c r="L15" s="14">
        <f>(SUM(AD15:AH15)+SUM(AV15:BI15))/(COUNT(AD15:AH15)+COUNT(AV15:BI15))</f>
        <v>43.931052631578943</v>
      </c>
      <c r="M15" s="19">
        <f>AVERAGE(Y15:AH15)</f>
        <v>47.472999999999999</v>
      </c>
      <c r="N15" s="19">
        <f t="shared" si="2"/>
        <v>50.238</v>
      </c>
      <c r="O15" s="19">
        <f t="shared" si="3"/>
        <v>44.707999999999998</v>
      </c>
      <c r="P15" s="14">
        <f t="shared" si="4"/>
        <v>52.632222222222225</v>
      </c>
      <c r="Q15" s="14">
        <f t="shared" si="5"/>
        <v>62.30153846153847</v>
      </c>
      <c r="R15" s="14">
        <f t="shared" si="6"/>
        <v>43.653571428571425</v>
      </c>
      <c r="S15" s="25"/>
      <c r="T15" s="25">
        <v>1000</v>
      </c>
      <c r="U15" s="27">
        <v>52161.77</v>
      </c>
      <c r="V15" s="27">
        <v>2690.73</v>
      </c>
      <c r="W15" s="27">
        <v>90.44</v>
      </c>
      <c r="X15" s="26">
        <v>51.24</v>
      </c>
      <c r="Y15" s="28">
        <v>77.849999999999994</v>
      </c>
      <c r="Z15" s="28">
        <v>75.84</v>
      </c>
      <c r="AA15" s="28">
        <v>63.15</v>
      </c>
      <c r="AB15" s="28">
        <v>17.87</v>
      </c>
      <c r="AC15" s="28">
        <v>16.48</v>
      </c>
      <c r="AD15" s="28">
        <v>57.99</v>
      </c>
      <c r="AE15" s="28">
        <v>33.64</v>
      </c>
      <c r="AF15" s="28">
        <v>39.33</v>
      </c>
      <c r="AG15" s="28">
        <v>58.67</v>
      </c>
      <c r="AH15" s="28">
        <v>33.909999999999997</v>
      </c>
      <c r="AI15" s="25">
        <v>72.91</v>
      </c>
      <c r="AJ15" s="25">
        <v>77.59</v>
      </c>
      <c r="AK15" s="25">
        <v>17.5</v>
      </c>
      <c r="AL15" s="25">
        <v>99</v>
      </c>
      <c r="AM15" s="25">
        <v>39.700000000000003</v>
      </c>
      <c r="AN15" s="25">
        <v>62.85</v>
      </c>
      <c r="AO15" s="25">
        <v>60</v>
      </c>
      <c r="AP15" s="25">
        <v>55.44</v>
      </c>
      <c r="AQ15" s="25">
        <v>58.07</v>
      </c>
      <c r="AR15" s="25">
        <v>16.03</v>
      </c>
      <c r="AS15" s="25">
        <v>65.22</v>
      </c>
      <c r="AT15" s="25">
        <v>97.08</v>
      </c>
      <c r="AU15" s="25">
        <v>88.53</v>
      </c>
      <c r="AV15" s="25">
        <v>8.6</v>
      </c>
      <c r="AW15" s="25">
        <v>93.19</v>
      </c>
      <c r="AX15" s="25">
        <v>30.87</v>
      </c>
      <c r="AY15" s="25">
        <v>26.79</v>
      </c>
      <c r="AZ15" s="25">
        <v>32.97</v>
      </c>
      <c r="BA15" s="25">
        <v>29.07</v>
      </c>
      <c r="BB15" s="25">
        <v>24.13</v>
      </c>
      <c r="BC15" s="25">
        <v>58.95</v>
      </c>
      <c r="BD15" s="25">
        <v>38.17</v>
      </c>
      <c r="BE15" s="25">
        <v>36.24</v>
      </c>
      <c r="BF15" s="25">
        <v>64.569999999999993</v>
      </c>
      <c r="BG15" s="25">
        <v>60.27</v>
      </c>
      <c r="BH15" s="25">
        <v>59.98</v>
      </c>
      <c r="BI15" s="25">
        <v>47.35</v>
      </c>
      <c r="BJ15" s="8"/>
      <c r="BL15" s="25" t="str">
        <f t="shared" si="7"/>
        <v>POKER  PH reset to zero</v>
      </c>
    </row>
    <row r="16" spans="1:64" s="6" customFormat="1" x14ac:dyDescent="0.25">
      <c r="A16">
        <f>A14+1</f>
        <v>8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2"/>
      <c r="V16" s="2"/>
      <c r="W16" s="2"/>
      <c r="X16" s="23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8"/>
      <c r="BL16"/>
    </row>
    <row r="17" spans="1:64" x14ac:dyDescent="0.25">
      <c r="A17">
        <f t="shared" si="1"/>
        <v>9</v>
      </c>
      <c r="B17" s="3" t="s">
        <v>75</v>
      </c>
      <c r="C17" s="3" t="s">
        <v>73</v>
      </c>
      <c r="D17" s="3" t="s">
        <v>74</v>
      </c>
      <c r="J17" s="14">
        <f t="shared" ref="J17" si="9">X17</f>
        <v>52.01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10">(SUM(Y17:AC17))/(COUNT(Y17:AC17))</f>
        <v>53.179999999999993</v>
      </c>
      <c r="O17" s="19">
        <f t="shared" ref="O17" si="11">(SUM(AD17:AH17))/(COUNT(AD17:AH17))</f>
        <v>51.512</v>
      </c>
      <c r="P17" s="14">
        <f t="shared" ref="P17" si="12">AVERAGE(AI17:BI17)</f>
        <v>51.880370370370379</v>
      </c>
      <c r="Q17" s="14">
        <f t="shared" ref="Q17" si="13">(SUM(AI17:AU17))/(COUNT(AI17:AU17))</f>
        <v>55.869230769230768</v>
      </c>
      <c r="R17" s="14">
        <f t="shared" ref="R17" si="14">(SUM(AV17:BI17))/(COUNT(AV17:BI17))</f>
        <v>48.176428571428566</v>
      </c>
      <c r="T17" s="25">
        <v>1000</v>
      </c>
      <c r="U17" s="27">
        <v>52605.64</v>
      </c>
      <c r="V17" s="27">
        <v>2246.86</v>
      </c>
      <c r="W17" s="27">
        <v>91.2</v>
      </c>
      <c r="X17" s="26">
        <v>52.01</v>
      </c>
      <c r="Y17" s="28">
        <v>85.98</v>
      </c>
      <c r="Z17" s="28">
        <v>72.42</v>
      </c>
      <c r="AA17" s="28">
        <v>70.099999999999994</v>
      </c>
      <c r="AB17" s="28">
        <v>29.75</v>
      </c>
      <c r="AC17" s="28">
        <v>7.65</v>
      </c>
      <c r="AD17" s="28">
        <v>33.92</v>
      </c>
      <c r="AE17" s="28">
        <v>52.24</v>
      </c>
      <c r="AF17" s="28">
        <v>54.68</v>
      </c>
      <c r="AG17" s="28">
        <v>82.36</v>
      </c>
      <c r="AH17" s="28">
        <v>34.36</v>
      </c>
      <c r="AI17" s="25">
        <v>97.31</v>
      </c>
      <c r="AJ17" s="25">
        <v>90.85</v>
      </c>
      <c r="AK17" s="25">
        <v>27.66</v>
      </c>
      <c r="AL17" s="25">
        <v>99.15</v>
      </c>
      <c r="AM17" s="25">
        <v>15.06</v>
      </c>
      <c r="AN17" s="25">
        <v>12.44</v>
      </c>
      <c r="AO17" s="25">
        <v>66.569999999999993</v>
      </c>
      <c r="AP17" s="25">
        <v>22.26</v>
      </c>
      <c r="AQ17" s="25">
        <v>65.209999999999994</v>
      </c>
      <c r="AR17" s="25">
        <v>17.829999999999998</v>
      </c>
      <c r="AS17" s="25">
        <v>47.44</v>
      </c>
      <c r="AT17" s="25">
        <v>75.569999999999993</v>
      </c>
      <c r="AU17" s="25">
        <v>88.95</v>
      </c>
      <c r="AV17" s="25">
        <v>23.49</v>
      </c>
      <c r="AW17" s="25">
        <v>93.93</v>
      </c>
      <c r="AX17" s="25">
        <v>40.56</v>
      </c>
      <c r="AY17" s="25">
        <v>21.17</v>
      </c>
      <c r="AZ17" s="25">
        <v>46.82</v>
      </c>
      <c r="BA17" s="25">
        <v>40.659999999999997</v>
      </c>
      <c r="BB17" s="25">
        <v>58.03</v>
      </c>
      <c r="BC17" s="25">
        <v>84.68</v>
      </c>
      <c r="BD17" s="25">
        <v>13.18</v>
      </c>
      <c r="BE17" s="25">
        <v>24.77</v>
      </c>
      <c r="BF17" s="25">
        <v>76.55</v>
      </c>
      <c r="BG17" s="25">
        <v>69.42</v>
      </c>
      <c r="BH17" s="25">
        <v>41.58</v>
      </c>
      <c r="BI17" s="25">
        <v>39.630000000000003</v>
      </c>
      <c r="BL17" t="str">
        <f t="shared" ref="BL17" si="15">B17</f>
        <v>VoterUCBT (plain UCBT : plain POKER)</v>
      </c>
    </row>
    <row r="18" spans="1:64" s="6" customFormat="1" x14ac:dyDescent="0.25">
      <c r="A18">
        <f t="shared" si="1"/>
        <v>10</v>
      </c>
      <c r="B18" s="3"/>
      <c r="C18" s="3"/>
      <c r="D18" s="3"/>
      <c r="E18" s="3"/>
      <c r="F18" s="3"/>
      <c r="H18" s="3"/>
      <c r="I18"/>
      <c r="J18" s="14"/>
      <c r="K18" s="14"/>
      <c r="L18" s="14"/>
      <c r="M18" s="19"/>
      <c r="N18" s="19"/>
      <c r="O18" s="19"/>
      <c r="P18" s="14"/>
      <c r="Q18" s="14"/>
      <c r="R18" s="14"/>
      <c r="S18"/>
      <c r="T18"/>
      <c r="U18" s="2"/>
      <c r="V18" s="2"/>
      <c r="W18" s="2"/>
      <c r="X18" s="23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8"/>
      <c r="BL18"/>
    </row>
    <row r="19" spans="1:64" s="6" customFormat="1" x14ac:dyDescent="0.25">
      <c r="A19">
        <f t="shared" si="1"/>
        <v>11</v>
      </c>
      <c r="B19" s="3"/>
      <c r="C19" s="3"/>
      <c r="D19" s="3"/>
      <c r="E19" s="3"/>
      <c r="F19" s="3"/>
      <c r="H19" s="3"/>
      <c r="I19"/>
      <c r="J19" s="14"/>
      <c r="K19" s="14"/>
      <c r="L19" s="14"/>
      <c r="M19" s="19"/>
      <c r="N19" s="19"/>
      <c r="O19" s="19"/>
      <c r="P19" s="14"/>
      <c r="Q19" s="14"/>
      <c r="R19" s="14"/>
      <c r="S19"/>
      <c r="T19"/>
      <c r="U19" s="2"/>
      <c r="V19" s="2"/>
      <c r="W19" s="2"/>
      <c r="X19" s="23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8"/>
      <c r="BL19"/>
    </row>
    <row r="20" spans="1:64" s="6" customFormat="1" x14ac:dyDescent="0.25">
      <c r="A20">
        <f t="shared" si="1"/>
        <v>12</v>
      </c>
      <c r="B20" s="3"/>
      <c r="C20" s="3"/>
      <c r="D20" s="3"/>
      <c r="E20" s="3"/>
      <c r="F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2"/>
      <c r="V20" s="2"/>
      <c r="W20" s="2"/>
      <c r="X20" s="23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8"/>
      <c r="BL20"/>
    </row>
    <row r="21" spans="1:64" s="6" customFormat="1" x14ac:dyDescent="0.25">
      <c r="A21">
        <f t="shared" si="1"/>
        <v>13</v>
      </c>
      <c r="B21" s="3"/>
      <c r="C21" s="3"/>
      <c r="D21" s="3"/>
      <c r="E21" s="3"/>
      <c r="F21" s="3"/>
      <c r="H21" s="3"/>
      <c r="I21"/>
      <c r="J21" s="14"/>
      <c r="K21" s="14"/>
      <c r="L21" s="14"/>
      <c r="M21" s="19"/>
      <c r="N21" s="19"/>
      <c r="O21" s="19"/>
      <c r="P21" s="14"/>
      <c r="Q21" s="14"/>
      <c r="R21" s="14"/>
      <c r="S21"/>
      <c r="T21"/>
      <c r="U21" s="2"/>
      <c r="V21" s="2"/>
      <c r="W21" s="2"/>
      <c r="X21" s="23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8"/>
      <c r="BL21"/>
    </row>
    <row r="22" spans="1:64" s="6" customFormat="1" x14ac:dyDescent="0.25">
      <c r="A22">
        <f t="shared" si="1"/>
        <v>14</v>
      </c>
      <c r="B22" s="3"/>
      <c r="C22" s="3"/>
      <c r="D22" s="3"/>
      <c r="E22" s="3"/>
      <c r="F22" s="3"/>
      <c r="H22" s="3"/>
      <c r="I22"/>
      <c r="J22" s="14"/>
      <c r="K22" s="14"/>
      <c r="L22" s="14"/>
      <c r="M22" s="19"/>
      <c r="N22" s="19"/>
      <c r="O22" s="19"/>
      <c r="P22" s="14"/>
      <c r="Q22" s="14"/>
      <c r="R22" s="14"/>
      <c r="S22"/>
      <c r="T22"/>
      <c r="U22" s="2"/>
      <c r="V22" s="2"/>
      <c r="W22" s="2"/>
      <c r="X22" s="23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8"/>
      <c r="BL22"/>
    </row>
    <row r="23" spans="1:64" s="6" customFormat="1" x14ac:dyDescent="0.25">
      <c r="A23">
        <f t="shared" si="1"/>
        <v>15</v>
      </c>
      <c r="B23" s="3"/>
      <c r="C23" s="3"/>
      <c r="D23" s="3"/>
      <c r="E23" s="3"/>
      <c r="F23" s="3"/>
      <c r="H23" s="3"/>
      <c r="I23"/>
      <c r="J23" s="14"/>
      <c r="K23" s="14"/>
      <c r="L23" s="14"/>
      <c r="M23" s="19"/>
      <c r="N23" s="19"/>
      <c r="O23" s="19"/>
      <c r="P23" s="14"/>
      <c r="Q23" s="14"/>
      <c r="R23" s="14"/>
      <c r="S23"/>
      <c r="T23"/>
      <c r="U23" s="2"/>
      <c r="V23" s="2"/>
      <c r="W23" s="2"/>
      <c r="X23" s="23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8"/>
      <c r="BL23"/>
    </row>
    <row r="24" spans="1:64" x14ac:dyDescent="0.25">
      <c r="A24">
        <f t="shared" si="1"/>
        <v>16</v>
      </c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14">
        <f>X24</f>
        <v>47.98</v>
      </c>
      <c r="K24" s="14">
        <f t="shared" ref="K24:K29" si="16">(SUM(Y24:AC24)+SUM(AI24:AU24))/(COUNT(Y24:AC24)+COUNT(AI24:AU24))</f>
        <v>49.606666666666662</v>
      </c>
      <c r="L24" s="14">
        <f t="shared" ref="L24:L29" si="17">(SUM(AD24:AH24)+SUM(AV24:BI24))/(COUNT(AD24:AH24)+COUNT(AV24:BI24))</f>
        <v>46.445263157894736</v>
      </c>
      <c r="M24" s="19">
        <f t="shared" ref="M24:M29" si="18">AVERAGE(Y24:AH24)</f>
        <v>53.259</v>
      </c>
      <c r="N24" s="19">
        <f t="shared" si="2"/>
        <v>51.033999999999999</v>
      </c>
      <c r="O24" s="19">
        <f t="shared" si="3"/>
        <v>55.484000000000002</v>
      </c>
      <c r="P24" s="14">
        <f t="shared" si="4"/>
        <v>46.02925925925927</v>
      </c>
      <c r="Q24" s="14">
        <f t="shared" si="5"/>
        <v>49.057692307692307</v>
      </c>
      <c r="R24" s="14">
        <f t="shared" si="6"/>
        <v>43.217142857142861</v>
      </c>
      <c r="T24">
        <v>1000</v>
      </c>
      <c r="U24" s="2">
        <v>52335.78</v>
      </c>
      <c r="V24" s="2">
        <v>2516.7199999999998</v>
      </c>
      <c r="W24" s="2">
        <v>91.02</v>
      </c>
      <c r="X24" s="23">
        <v>47.98</v>
      </c>
      <c r="Y24" s="24">
        <v>82.68</v>
      </c>
      <c r="Z24" s="24">
        <v>77.02</v>
      </c>
      <c r="AA24" s="24">
        <v>73.59</v>
      </c>
      <c r="AB24" s="24">
        <v>18.03</v>
      </c>
      <c r="AC24" s="24">
        <v>3.85</v>
      </c>
      <c r="AD24" s="24">
        <v>29.7</v>
      </c>
      <c r="AE24" s="24">
        <v>46.68</v>
      </c>
      <c r="AF24" s="24">
        <v>52.09</v>
      </c>
      <c r="AG24" s="24">
        <v>87.6</v>
      </c>
      <c r="AH24" s="24">
        <v>61.35</v>
      </c>
      <c r="AI24" s="22">
        <v>99.46</v>
      </c>
      <c r="AJ24" s="22">
        <v>97.49</v>
      </c>
      <c r="AK24" s="22">
        <v>9.8000000000000007</v>
      </c>
      <c r="AL24" s="22">
        <v>99.6</v>
      </c>
      <c r="AM24" s="22">
        <v>20.02</v>
      </c>
      <c r="AN24" s="22">
        <v>15</v>
      </c>
      <c r="AO24" s="22">
        <v>59.35</v>
      </c>
      <c r="AP24" s="22">
        <v>11.8</v>
      </c>
      <c r="AQ24" s="22">
        <v>65.61</v>
      </c>
      <c r="AR24" s="22">
        <v>10.9</v>
      </c>
      <c r="AS24" s="22">
        <v>34.5</v>
      </c>
      <c r="AT24" s="22">
        <v>28.37</v>
      </c>
      <c r="AU24" s="22">
        <v>85.85</v>
      </c>
      <c r="AV24" s="22">
        <v>17.54</v>
      </c>
      <c r="AW24" s="22">
        <v>63</v>
      </c>
      <c r="AX24" s="22">
        <v>31.75</v>
      </c>
      <c r="AY24" s="22">
        <v>12.71</v>
      </c>
      <c r="AZ24" s="22">
        <v>28.09</v>
      </c>
      <c r="BA24" s="22">
        <v>25.39</v>
      </c>
      <c r="BB24" s="22">
        <v>52.12</v>
      </c>
      <c r="BC24" s="22">
        <v>82.48</v>
      </c>
      <c r="BD24" s="22">
        <v>19.989999999999998</v>
      </c>
      <c r="BE24" s="22">
        <v>23.7</v>
      </c>
      <c r="BF24" s="22">
        <v>71.64</v>
      </c>
      <c r="BG24" s="22">
        <v>61.55</v>
      </c>
      <c r="BH24" s="22">
        <v>60.63</v>
      </c>
      <c r="BI24" s="22">
        <v>54.45</v>
      </c>
      <c r="BL24" t="str">
        <f t="shared" ref="BL24" si="19">B24</f>
        <v>UCBT no change point C linear 3 inputs</v>
      </c>
    </row>
    <row r="25" spans="1:64" x14ac:dyDescent="0.25">
      <c r="A25">
        <f t="shared" si="1"/>
        <v>17</v>
      </c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14">
        <f>X25</f>
        <v>49.91</v>
      </c>
      <c r="K25" s="14">
        <f t="shared" si="16"/>
        <v>49.151111111111113</v>
      </c>
      <c r="L25" s="14">
        <f t="shared" si="17"/>
        <v>50.631052631578953</v>
      </c>
      <c r="M25" s="19">
        <f t="shared" si="18"/>
        <v>54.746000000000002</v>
      </c>
      <c r="N25" s="19">
        <f t="shared" si="2"/>
        <v>49.374000000000002</v>
      </c>
      <c r="O25" s="19">
        <f t="shared" si="3"/>
        <v>60.118000000000009</v>
      </c>
      <c r="P25" s="14">
        <f t="shared" si="4"/>
        <v>48.12037037037036</v>
      </c>
      <c r="Q25" s="14">
        <f t="shared" si="5"/>
        <v>49.065384615384616</v>
      </c>
      <c r="R25" s="14">
        <f t="shared" si="6"/>
        <v>47.242857142857147</v>
      </c>
      <c r="T25">
        <v>1000</v>
      </c>
      <c r="U25" s="2">
        <v>52515.39</v>
      </c>
      <c r="V25" s="2">
        <v>2337.11</v>
      </c>
      <c r="W25" s="2">
        <v>91.24</v>
      </c>
      <c r="X25" s="23">
        <v>49.91</v>
      </c>
      <c r="Y25" s="24">
        <v>88.4</v>
      </c>
      <c r="Z25" s="24">
        <v>68.59</v>
      </c>
      <c r="AA25" s="24">
        <v>70.02</v>
      </c>
      <c r="AB25" s="24">
        <v>14.52</v>
      </c>
      <c r="AC25" s="24">
        <v>5.34</v>
      </c>
      <c r="AD25" s="24">
        <v>47.07</v>
      </c>
      <c r="AE25" s="24">
        <v>53.68</v>
      </c>
      <c r="AF25" s="24">
        <v>58.11</v>
      </c>
      <c r="AG25" s="24">
        <v>88.38</v>
      </c>
      <c r="AH25" s="24">
        <v>53.35</v>
      </c>
      <c r="AI25" s="22">
        <v>99.18</v>
      </c>
      <c r="AJ25" s="22">
        <v>97</v>
      </c>
      <c r="AK25" s="22">
        <v>20.12</v>
      </c>
      <c r="AL25" s="22">
        <v>99.2</v>
      </c>
      <c r="AM25" s="22">
        <v>11.62</v>
      </c>
      <c r="AN25" s="22">
        <v>15.08</v>
      </c>
      <c r="AO25" s="22">
        <v>66.08</v>
      </c>
      <c r="AP25" s="22">
        <v>11.24</v>
      </c>
      <c r="AQ25" s="22">
        <v>64.44</v>
      </c>
      <c r="AR25" s="22">
        <v>6.36</v>
      </c>
      <c r="AS25" s="22">
        <v>31.46</v>
      </c>
      <c r="AT25" s="22">
        <v>29.85</v>
      </c>
      <c r="AU25" s="22">
        <v>86.22</v>
      </c>
      <c r="AV25" s="22">
        <v>22.54</v>
      </c>
      <c r="AW25" s="22">
        <v>56</v>
      </c>
      <c r="AX25" s="22">
        <v>39.840000000000003</v>
      </c>
      <c r="AY25" s="22">
        <v>17.55</v>
      </c>
      <c r="AZ25" s="22">
        <v>46.29</v>
      </c>
      <c r="BA25" s="22">
        <v>41.66</v>
      </c>
      <c r="BB25" s="22">
        <v>58.12</v>
      </c>
      <c r="BC25" s="22">
        <v>82.62</v>
      </c>
      <c r="BD25" s="22">
        <v>21.25</v>
      </c>
      <c r="BE25" s="22">
        <v>20.48</v>
      </c>
      <c r="BF25" s="22">
        <v>78.86</v>
      </c>
      <c r="BG25" s="22">
        <v>72.2</v>
      </c>
      <c r="BH25" s="22">
        <v>54.25</v>
      </c>
      <c r="BI25" s="22">
        <v>49.74</v>
      </c>
      <c r="BL25" t="str">
        <f t="shared" si="7"/>
        <v>UCBT linear C1 to C2, with linear approx 2 inputs</v>
      </c>
    </row>
    <row r="26" spans="1:64" x14ac:dyDescent="0.25">
      <c r="A26">
        <f t="shared" si="1"/>
        <v>18</v>
      </c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14">
        <f t="shared" ref="J26" si="20">X26</f>
        <v>49.36</v>
      </c>
      <c r="K26" s="14">
        <f t="shared" si="16"/>
        <v>46.18888888888889</v>
      </c>
      <c r="L26" s="14">
        <f t="shared" si="17"/>
        <v>52.368947368421061</v>
      </c>
      <c r="M26" s="19">
        <f t="shared" si="18"/>
        <v>53.970000000000006</v>
      </c>
      <c r="N26" s="19">
        <f t="shared" si="2"/>
        <v>45.275999999999996</v>
      </c>
      <c r="O26" s="19">
        <f t="shared" si="3"/>
        <v>62.664000000000009</v>
      </c>
      <c r="P26" s="14">
        <f t="shared" si="4"/>
        <v>47.655925925925921</v>
      </c>
      <c r="Q26" s="14">
        <f t="shared" si="5"/>
        <v>46.54</v>
      </c>
      <c r="R26" s="14">
        <f t="shared" si="6"/>
        <v>48.692142857142862</v>
      </c>
      <c r="T26">
        <v>1000</v>
      </c>
      <c r="U26" s="2">
        <v>52549.85</v>
      </c>
      <c r="V26" s="2">
        <v>2302.65</v>
      </c>
      <c r="W26" s="2">
        <v>91.22</v>
      </c>
      <c r="X26" s="23">
        <v>49.36</v>
      </c>
      <c r="Y26" s="24">
        <v>86.74</v>
      </c>
      <c r="Z26" s="24">
        <v>61.96</v>
      </c>
      <c r="AA26" s="24">
        <v>64.06</v>
      </c>
      <c r="AB26" s="24">
        <v>8.93</v>
      </c>
      <c r="AC26" s="24">
        <v>4.6900000000000004</v>
      </c>
      <c r="AD26" s="24">
        <v>60.43</v>
      </c>
      <c r="AE26" s="24">
        <v>58.43</v>
      </c>
      <c r="AF26" s="24">
        <v>59.68</v>
      </c>
      <c r="AG26" s="24">
        <v>88.56</v>
      </c>
      <c r="AH26" s="24">
        <v>46.22</v>
      </c>
      <c r="AI26" s="22">
        <v>98.7</v>
      </c>
      <c r="AJ26" s="22">
        <v>94.88</v>
      </c>
      <c r="AK26" s="22">
        <v>22.9</v>
      </c>
      <c r="AL26" s="22">
        <v>99.2</v>
      </c>
      <c r="AM26" s="22">
        <v>9.36</v>
      </c>
      <c r="AN26" s="22">
        <v>7.29</v>
      </c>
      <c r="AO26" s="22">
        <v>61.2</v>
      </c>
      <c r="AP26" s="22">
        <v>7.4</v>
      </c>
      <c r="AQ26" s="22">
        <v>57.84</v>
      </c>
      <c r="AR26" s="22">
        <v>8.2100000000000009</v>
      </c>
      <c r="AS26" s="22">
        <v>26.61</v>
      </c>
      <c r="AT26" s="22">
        <v>26.73</v>
      </c>
      <c r="AU26" s="22">
        <v>84.7</v>
      </c>
      <c r="AV26" s="22">
        <v>18.149999999999999</v>
      </c>
      <c r="AW26" s="22">
        <v>72.400000000000006</v>
      </c>
      <c r="AX26" s="22">
        <v>40</v>
      </c>
      <c r="AY26" s="22">
        <v>20.04</v>
      </c>
      <c r="AZ26" s="22">
        <v>50.86</v>
      </c>
      <c r="BA26" s="22">
        <v>40.909999999999997</v>
      </c>
      <c r="BB26" s="22">
        <v>62.27</v>
      </c>
      <c r="BC26" s="22">
        <v>82.97</v>
      </c>
      <c r="BD26" s="22">
        <v>21.81</v>
      </c>
      <c r="BE26" s="22">
        <v>21.29</v>
      </c>
      <c r="BF26" s="22">
        <v>76.77</v>
      </c>
      <c r="BG26" s="22">
        <v>70.849999999999994</v>
      </c>
      <c r="BH26" s="22">
        <v>52.72</v>
      </c>
      <c r="BI26" s="22">
        <v>50.65</v>
      </c>
      <c r="BL26" t="str">
        <f t="shared" si="7"/>
        <v>UCBT linear C1 to C2, with linear approx 2 inputs</v>
      </c>
    </row>
    <row r="27" spans="1:64" x14ac:dyDescent="0.25">
      <c r="A27">
        <f t="shared" si="1"/>
        <v>19</v>
      </c>
      <c r="B27" s="3" t="s">
        <v>70</v>
      </c>
      <c r="C27" s="11">
        <v>1.5</v>
      </c>
      <c r="D27" s="11">
        <v>-0.3</v>
      </c>
      <c r="E27" s="11">
        <v>0.3</v>
      </c>
      <c r="F27" s="11">
        <v>1</v>
      </c>
      <c r="G27" s="11">
        <v>-0.2</v>
      </c>
      <c r="H27" s="11">
        <v>-0.4</v>
      </c>
      <c r="J27" s="14">
        <f t="shared" ref="J27:J28" si="21">X27</f>
        <v>47.64</v>
      </c>
      <c r="K27" s="14">
        <f t="shared" si="16"/>
        <v>47.951666666666668</v>
      </c>
      <c r="L27" s="14">
        <f t="shared" si="17"/>
        <v>47.342105263157897</v>
      </c>
      <c r="M27" s="19">
        <f t="shared" si="18"/>
        <v>50.963000000000001</v>
      </c>
      <c r="N27" s="19">
        <f t="shared" si="2"/>
        <v>47.72</v>
      </c>
      <c r="O27" s="19">
        <f t="shared" si="3"/>
        <v>54.205999999999996</v>
      </c>
      <c r="P27" s="14">
        <f t="shared" si="4"/>
        <v>46.407407407407405</v>
      </c>
      <c r="Q27" s="14">
        <f t="shared" si="5"/>
        <v>48.040769230769229</v>
      </c>
      <c r="R27" s="14">
        <f t="shared" si="6"/>
        <v>44.890714285714289</v>
      </c>
      <c r="T27">
        <v>494</v>
      </c>
      <c r="U27" s="2">
        <v>52256.25</v>
      </c>
      <c r="V27" s="2">
        <v>2596.25</v>
      </c>
      <c r="W27" s="2">
        <v>90.35</v>
      </c>
      <c r="X27" s="23">
        <v>47.64</v>
      </c>
      <c r="Y27" s="24">
        <v>90.22</v>
      </c>
      <c r="Z27" s="24">
        <v>65.959999999999994</v>
      </c>
      <c r="AA27" s="24">
        <v>62.32</v>
      </c>
      <c r="AB27" s="24">
        <v>12.6</v>
      </c>
      <c r="AC27" s="24">
        <v>7.5</v>
      </c>
      <c r="AD27" s="24">
        <v>46.09</v>
      </c>
      <c r="AE27" s="24">
        <v>50.91</v>
      </c>
      <c r="AF27" s="24">
        <v>59.56</v>
      </c>
      <c r="AG27" s="24">
        <v>89.14</v>
      </c>
      <c r="AH27" s="24">
        <v>25.33</v>
      </c>
      <c r="AI27" s="22">
        <v>98.64</v>
      </c>
      <c r="AJ27" s="22">
        <v>95.67</v>
      </c>
      <c r="AK27" s="22">
        <v>14.37</v>
      </c>
      <c r="AL27" s="22">
        <v>99.2</v>
      </c>
      <c r="AM27" s="22">
        <v>11.21</v>
      </c>
      <c r="AN27" s="22">
        <v>17.79</v>
      </c>
      <c r="AO27" s="22">
        <v>65.040000000000006</v>
      </c>
      <c r="AP27" s="22">
        <v>9.51</v>
      </c>
      <c r="AQ27" s="22">
        <v>60.47</v>
      </c>
      <c r="AR27" s="22">
        <v>10.31</v>
      </c>
      <c r="AS27" s="22">
        <v>24.16</v>
      </c>
      <c r="AT27" s="22">
        <v>35.28</v>
      </c>
      <c r="AU27" s="22">
        <v>82.88</v>
      </c>
      <c r="AV27" s="22">
        <v>24.88</v>
      </c>
      <c r="AW27" s="22">
        <v>63.6</v>
      </c>
      <c r="AX27" s="22">
        <v>41.6</v>
      </c>
      <c r="AY27" s="22">
        <v>21.4</v>
      </c>
      <c r="AZ27" s="22">
        <v>53.49</v>
      </c>
      <c r="BA27" s="22">
        <v>43.14</v>
      </c>
      <c r="BB27" s="22">
        <v>53.17</v>
      </c>
      <c r="BC27" s="22">
        <v>82.61</v>
      </c>
      <c r="BD27" s="22">
        <v>26.01</v>
      </c>
      <c r="BE27" s="22">
        <v>18.86</v>
      </c>
      <c r="BF27" s="22">
        <v>76.349999999999994</v>
      </c>
      <c r="BG27" s="22">
        <v>70.989999999999995</v>
      </c>
      <c r="BH27" s="22">
        <v>27.99</v>
      </c>
      <c r="BI27" s="22">
        <v>24.38</v>
      </c>
      <c r="BL27" t="str">
        <f t="shared" si="7"/>
        <v>UCBT linear C1 to C2, with linear approx 2 inputs</v>
      </c>
    </row>
    <row r="28" spans="1:64" x14ac:dyDescent="0.25">
      <c r="A28">
        <f t="shared" si="1"/>
        <v>20</v>
      </c>
      <c r="B28" s="3" t="s">
        <v>70</v>
      </c>
      <c r="C28" s="11">
        <v>0.7</v>
      </c>
      <c r="D28" s="11">
        <v>0.5</v>
      </c>
      <c r="E28" s="11">
        <v>0.3</v>
      </c>
      <c r="F28" s="11">
        <v>0.9</v>
      </c>
      <c r="G28" s="11">
        <v>-0.2</v>
      </c>
      <c r="H28" s="11">
        <v>0.1</v>
      </c>
      <c r="J28" s="14">
        <f t="shared" si="21"/>
        <v>46.87</v>
      </c>
      <c r="K28" s="14">
        <f t="shared" si="16"/>
        <v>46.836111111111123</v>
      </c>
      <c r="L28" s="14">
        <f t="shared" si="17"/>
        <v>46.901578947368421</v>
      </c>
      <c r="M28" s="19">
        <f t="shared" si="18"/>
        <v>50.274000000000008</v>
      </c>
      <c r="N28" s="19">
        <f t="shared" si="2"/>
        <v>46.43</v>
      </c>
      <c r="O28" s="19">
        <f t="shared" si="3"/>
        <v>54.118000000000009</v>
      </c>
      <c r="P28" s="14">
        <f t="shared" si="4"/>
        <v>45.608888888888899</v>
      </c>
      <c r="Q28" s="14">
        <f t="shared" si="5"/>
        <v>46.992307692307705</v>
      </c>
      <c r="R28" s="14">
        <f t="shared" si="6"/>
        <v>44.324285714285715</v>
      </c>
      <c r="T28">
        <v>372</v>
      </c>
      <c r="U28" s="2">
        <v>52185.41</v>
      </c>
      <c r="V28" s="2">
        <v>2667.09</v>
      </c>
      <c r="W28" s="2">
        <v>90.21</v>
      </c>
      <c r="X28" s="23">
        <v>46.87</v>
      </c>
      <c r="Y28" s="24">
        <v>82.04</v>
      </c>
      <c r="Z28" s="24">
        <v>65.400000000000006</v>
      </c>
      <c r="AA28" s="24">
        <v>68.62</v>
      </c>
      <c r="AB28" s="24">
        <v>15.27</v>
      </c>
      <c r="AC28" s="24">
        <v>0.82</v>
      </c>
      <c r="AD28" s="24">
        <v>48.33</v>
      </c>
      <c r="AE28" s="24">
        <v>51.98</v>
      </c>
      <c r="AF28" s="24">
        <v>58.24</v>
      </c>
      <c r="AG28" s="24">
        <v>88.61</v>
      </c>
      <c r="AH28" s="24">
        <v>23.43</v>
      </c>
      <c r="AI28" s="22">
        <v>99.15</v>
      </c>
      <c r="AJ28" s="22">
        <v>96.06</v>
      </c>
      <c r="AK28" s="22">
        <v>24.3</v>
      </c>
      <c r="AL28" s="22">
        <v>99.2</v>
      </c>
      <c r="AM28" s="22">
        <v>14.25</v>
      </c>
      <c r="AN28" s="22">
        <v>15.05</v>
      </c>
      <c r="AO28" s="22">
        <v>64.69</v>
      </c>
      <c r="AP28" s="22">
        <v>6.99</v>
      </c>
      <c r="AQ28" s="22">
        <v>59.1</v>
      </c>
      <c r="AR28" s="22">
        <v>8.2200000000000006</v>
      </c>
      <c r="AS28" s="22">
        <v>22.67</v>
      </c>
      <c r="AT28" s="22">
        <v>20.27</v>
      </c>
      <c r="AU28" s="22">
        <v>80.95</v>
      </c>
      <c r="AV28" s="22">
        <v>24.95</v>
      </c>
      <c r="AW28" s="22">
        <v>57.8</v>
      </c>
      <c r="AX28" s="22">
        <v>41.08</v>
      </c>
      <c r="AY28" s="22">
        <v>24.44</v>
      </c>
      <c r="AZ28" s="22">
        <v>40.840000000000003</v>
      </c>
      <c r="BA28" s="22">
        <v>44.32</v>
      </c>
      <c r="BB28" s="22">
        <v>57.63</v>
      </c>
      <c r="BC28" s="22">
        <v>82.68</v>
      </c>
      <c r="BD28" s="22">
        <v>24.23</v>
      </c>
      <c r="BE28" s="22">
        <v>19.559999999999999</v>
      </c>
      <c r="BF28" s="22">
        <v>75.739999999999995</v>
      </c>
      <c r="BG28" s="22">
        <v>69.56</v>
      </c>
      <c r="BH28" s="22">
        <v>27.66</v>
      </c>
      <c r="BI28" s="22">
        <v>30.05</v>
      </c>
      <c r="BL28" t="str">
        <f t="shared" si="7"/>
        <v>UCBT linear C1 to C2, with linear approx 2 inputs</v>
      </c>
    </row>
    <row r="29" spans="1:64" x14ac:dyDescent="0.25">
      <c r="A29">
        <f t="shared" si="1"/>
        <v>21</v>
      </c>
      <c r="B29" s="3" t="s">
        <v>70</v>
      </c>
      <c r="C29" s="3">
        <v>0.9</v>
      </c>
      <c r="D29" s="3">
        <v>-0.2</v>
      </c>
      <c r="E29" s="3">
        <v>-0.18</v>
      </c>
      <c r="F29" s="3">
        <v>0.9</v>
      </c>
      <c r="G29" s="3">
        <v>-0.2</v>
      </c>
      <c r="H29" s="3">
        <v>-0.25</v>
      </c>
      <c r="J29" s="14">
        <f t="shared" ref="J29" si="22">X29</f>
        <v>50.02</v>
      </c>
      <c r="K29" s="14">
        <f t="shared" si="16"/>
        <v>49.720555555555556</v>
      </c>
      <c r="L29" s="14">
        <f t="shared" si="17"/>
        <v>50.298421052631582</v>
      </c>
      <c r="M29" s="19">
        <f t="shared" si="18"/>
        <v>53.647000000000006</v>
      </c>
      <c r="N29" s="19">
        <f t="shared" ref="N29" si="23">(SUM(Y29:AC29))/(COUNT(Y29:AC29))</f>
        <v>48.843999999999994</v>
      </c>
      <c r="O29" s="19">
        <f t="shared" ref="O29" si="24">(SUM(AD29:AH29))/(COUNT(AD29:AH29))</f>
        <v>58.45</v>
      </c>
      <c r="P29" s="14">
        <f t="shared" ref="P29" si="25">AVERAGE(AI29:BI29)</f>
        <v>48.672962962962956</v>
      </c>
      <c r="Q29" s="14">
        <f t="shared" ref="Q29" si="26">(SUM(AI29:AU29))/(COUNT(AI29:AU29))</f>
        <v>50.057692307692307</v>
      </c>
      <c r="R29" s="14">
        <f t="shared" ref="R29" si="27">(SUM(AV29:BI29))/(COUNT(AV29:BI29))</f>
        <v>47.387142857142862</v>
      </c>
      <c r="T29">
        <v>1000</v>
      </c>
      <c r="U29" s="2">
        <v>52475.39</v>
      </c>
      <c r="V29" s="2">
        <v>2377.11</v>
      </c>
      <c r="W29" s="2">
        <v>91</v>
      </c>
      <c r="X29" s="23">
        <v>50.02</v>
      </c>
      <c r="Y29" s="24">
        <v>90.02</v>
      </c>
      <c r="Z29" s="24">
        <v>68.69</v>
      </c>
      <c r="AA29" s="24">
        <v>69.81</v>
      </c>
      <c r="AB29" s="24">
        <v>12.19</v>
      </c>
      <c r="AC29" s="24">
        <v>3.51</v>
      </c>
      <c r="AD29" s="24">
        <v>45.73</v>
      </c>
      <c r="AE29" s="24">
        <v>54.13</v>
      </c>
      <c r="AF29" s="24">
        <v>58.51</v>
      </c>
      <c r="AG29" s="24">
        <v>88.03</v>
      </c>
      <c r="AH29" s="24">
        <v>45.85</v>
      </c>
      <c r="AI29" s="22">
        <v>98.92</v>
      </c>
      <c r="AJ29" s="22">
        <v>97.22</v>
      </c>
      <c r="AK29" s="22">
        <v>24.62</v>
      </c>
      <c r="AL29" s="22">
        <v>99.2</v>
      </c>
      <c r="AM29" s="22">
        <v>15.14</v>
      </c>
      <c r="AN29" s="22">
        <v>9.11</v>
      </c>
      <c r="AO29" s="22">
        <v>66.48</v>
      </c>
      <c r="AP29" s="22">
        <v>8.82</v>
      </c>
      <c r="AQ29" s="22">
        <v>59</v>
      </c>
      <c r="AR29" s="22">
        <v>13.23</v>
      </c>
      <c r="AS29" s="22">
        <v>31.37</v>
      </c>
      <c r="AT29" s="22">
        <v>38.479999999999997</v>
      </c>
      <c r="AU29" s="22">
        <v>89.16</v>
      </c>
      <c r="AV29" s="22">
        <v>26.98</v>
      </c>
      <c r="AW29" s="22">
        <v>55.4</v>
      </c>
      <c r="AX29" s="22">
        <v>41.55</v>
      </c>
      <c r="AY29" s="22">
        <v>19.77</v>
      </c>
      <c r="AZ29" s="22">
        <v>49.52</v>
      </c>
      <c r="BA29" s="22">
        <v>43.62</v>
      </c>
      <c r="BB29" s="22">
        <v>59.45</v>
      </c>
      <c r="BC29" s="22">
        <v>82.77</v>
      </c>
      <c r="BD29" s="22">
        <v>22.18</v>
      </c>
      <c r="BE29" s="22">
        <v>22.41</v>
      </c>
      <c r="BF29" s="22">
        <v>78.55</v>
      </c>
      <c r="BG29" s="22">
        <v>72.08</v>
      </c>
      <c r="BH29" s="22">
        <v>47.58</v>
      </c>
      <c r="BI29" s="22">
        <v>41.56</v>
      </c>
    </row>
    <row r="30" spans="1:64" x14ac:dyDescent="0.25">
      <c r="A30">
        <f t="shared" si="1"/>
        <v>22</v>
      </c>
      <c r="B30" s="3" t="s">
        <v>70</v>
      </c>
      <c r="C30" s="11">
        <v>1.1200000000000001</v>
      </c>
      <c r="D30" s="11">
        <v>-0.06</v>
      </c>
      <c r="E30" s="11">
        <v>0.3</v>
      </c>
      <c r="F30" s="11">
        <v>1.06</v>
      </c>
      <c r="G30" s="11">
        <v>0.06</v>
      </c>
      <c r="H30" s="11">
        <v>0.1</v>
      </c>
      <c r="J30" s="14">
        <f t="shared" ref="J30:J33" si="28">X30</f>
        <v>46.14</v>
      </c>
      <c r="K30" s="14">
        <f t="shared" ref="K30:K33" si="29">(SUM(Y30:AC30)+SUM(AI30:AU30))/(COUNT(Y30:AC30)+COUNT(AI30:AU30))</f>
        <v>43.094999999999999</v>
      </c>
      <c r="L30" s="14">
        <f t="shared" ref="L30:L33" si="30">(SUM(AD30:AH30)+SUM(AV30:BI30))/(COUNT(AD30:AH30)+COUNT(AV30:BI30))</f>
        <v>49.026315789473685</v>
      </c>
      <c r="M30" s="19">
        <f t="shared" ref="M30:M33" si="31">AVERAGE(Y30:AH30)</f>
        <v>50.387</v>
      </c>
      <c r="N30" s="19">
        <f t="shared" ref="N30:N33" si="32">(SUM(Y30:AC30))/(COUNT(Y30:AC30))</f>
        <v>44.15</v>
      </c>
      <c r="O30" s="19">
        <f t="shared" ref="O30:O33" si="33">(SUM(AD30:AH30))/(COUNT(AD30:AH30))</f>
        <v>56.624000000000002</v>
      </c>
      <c r="P30" s="14">
        <f t="shared" ref="P30:P33" si="34">AVERAGE(AI30:BI30)</f>
        <v>44.568148148148154</v>
      </c>
      <c r="Q30" s="14">
        <f t="shared" ref="Q30:Q33" si="35">(SUM(AI30:AU30))/(COUNT(AI30:AU30))</f>
        <v>42.689230769230775</v>
      </c>
      <c r="R30" s="14">
        <f t="shared" ref="R30:R33" si="36">(SUM(AV30:BI30))/(COUNT(AV30:BI30))</f>
        <v>46.312857142857141</v>
      </c>
      <c r="T30">
        <v>774</v>
      </c>
      <c r="U30" s="2">
        <v>52294.84</v>
      </c>
      <c r="V30" s="2">
        <v>2557.66</v>
      </c>
      <c r="W30" s="2">
        <v>90.4</v>
      </c>
      <c r="X30" s="23">
        <v>46.14</v>
      </c>
      <c r="Y30" s="24">
        <v>88.74</v>
      </c>
      <c r="Z30" s="24">
        <v>60.25</v>
      </c>
      <c r="AA30" s="24">
        <v>59.47</v>
      </c>
      <c r="AB30" s="24">
        <v>9.7200000000000006</v>
      </c>
      <c r="AC30" s="24">
        <v>2.57</v>
      </c>
      <c r="AD30" s="24">
        <v>61.71</v>
      </c>
      <c r="AE30" s="24">
        <v>54.21</v>
      </c>
      <c r="AF30" s="24">
        <v>59.99</v>
      </c>
      <c r="AG30" s="24">
        <v>87.86</v>
      </c>
      <c r="AH30" s="24">
        <v>19.350000000000001</v>
      </c>
      <c r="AI30" s="22">
        <v>99.26</v>
      </c>
      <c r="AJ30" s="22">
        <v>95.1</v>
      </c>
      <c r="AK30" s="22">
        <v>10.31</v>
      </c>
      <c r="AL30" s="22">
        <v>99.2</v>
      </c>
      <c r="AM30" s="22">
        <v>11.06</v>
      </c>
      <c r="AN30" s="22">
        <v>6.68</v>
      </c>
      <c r="AO30" s="22">
        <v>61.56</v>
      </c>
      <c r="AP30" s="22">
        <v>4.29</v>
      </c>
      <c r="AQ30" s="22">
        <v>51.23</v>
      </c>
      <c r="AR30" s="22">
        <v>11.25</v>
      </c>
      <c r="AS30" s="22">
        <v>14.09</v>
      </c>
      <c r="AT30" s="22">
        <v>15.57</v>
      </c>
      <c r="AU30" s="22">
        <v>75.36</v>
      </c>
      <c r="AV30" s="22">
        <v>22.54</v>
      </c>
      <c r="AW30" s="22">
        <v>89.2</v>
      </c>
      <c r="AX30" s="22">
        <v>40.9</v>
      </c>
      <c r="AY30" s="22">
        <v>18.97</v>
      </c>
      <c r="AZ30" s="22">
        <v>52.82</v>
      </c>
      <c r="BA30" s="22">
        <v>39.64</v>
      </c>
      <c r="BB30" s="22">
        <v>57.18</v>
      </c>
      <c r="BC30" s="22">
        <v>82.64</v>
      </c>
      <c r="BD30" s="22">
        <v>26.29</v>
      </c>
      <c r="BE30" s="22">
        <v>18.34</v>
      </c>
      <c r="BF30" s="22">
        <v>75.400000000000006</v>
      </c>
      <c r="BG30" s="22">
        <v>69.36</v>
      </c>
      <c r="BH30" s="22">
        <v>24.91</v>
      </c>
      <c r="BI30" s="22">
        <v>30.19</v>
      </c>
    </row>
    <row r="31" spans="1:64" x14ac:dyDescent="0.25">
      <c r="A31">
        <f t="shared" si="1"/>
        <v>23</v>
      </c>
      <c r="B31" s="3" t="s">
        <v>70</v>
      </c>
      <c r="C31" s="11">
        <v>1.08</v>
      </c>
      <c r="D31" s="11">
        <v>-0.13</v>
      </c>
      <c r="E31" s="11">
        <v>0.1</v>
      </c>
      <c r="F31" s="11">
        <v>1</v>
      </c>
      <c r="G31" s="11">
        <v>-0.1</v>
      </c>
      <c r="H31" s="11">
        <v>0</v>
      </c>
      <c r="J31" s="14">
        <f t="shared" si="28"/>
        <v>47.64</v>
      </c>
      <c r="K31" s="14">
        <f t="shared" si="29"/>
        <v>46.140555555555565</v>
      </c>
      <c r="L31" s="14">
        <f t="shared" si="30"/>
        <v>49.059473684210523</v>
      </c>
      <c r="M31" s="19">
        <f t="shared" si="31"/>
        <v>51.637</v>
      </c>
      <c r="N31" s="19">
        <f t="shared" si="32"/>
        <v>46.21</v>
      </c>
      <c r="O31" s="19">
        <f t="shared" si="33"/>
        <v>57.064</v>
      </c>
      <c r="P31" s="14">
        <f t="shared" si="34"/>
        <v>46.158888888888889</v>
      </c>
      <c r="Q31" s="14">
        <f t="shared" si="35"/>
        <v>46.113846153846161</v>
      </c>
      <c r="R31" s="14">
        <f t="shared" si="36"/>
        <v>46.200714285714284</v>
      </c>
      <c r="T31">
        <v>888</v>
      </c>
      <c r="U31" s="2">
        <v>52333.39</v>
      </c>
      <c r="V31" s="2">
        <v>2519.11</v>
      </c>
      <c r="W31" s="2">
        <v>90.63</v>
      </c>
      <c r="X31" s="23">
        <v>47.64</v>
      </c>
      <c r="Y31" s="24">
        <v>89.78</v>
      </c>
      <c r="Z31" s="24">
        <v>64.569999999999993</v>
      </c>
      <c r="AA31" s="24">
        <v>63.66</v>
      </c>
      <c r="AB31" s="24">
        <v>10.8</v>
      </c>
      <c r="AC31" s="24">
        <v>2.2400000000000002</v>
      </c>
      <c r="AD31" s="24">
        <v>56.62</v>
      </c>
      <c r="AE31" s="24">
        <v>54.94</v>
      </c>
      <c r="AF31" s="24">
        <v>60.18</v>
      </c>
      <c r="AG31" s="24">
        <v>89.26</v>
      </c>
      <c r="AH31" s="24">
        <v>24.32</v>
      </c>
      <c r="AI31" s="22">
        <v>99.1</v>
      </c>
      <c r="AJ31" s="22">
        <v>95.39</v>
      </c>
      <c r="AK31" s="22">
        <v>20.41</v>
      </c>
      <c r="AL31" s="22">
        <v>99.2</v>
      </c>
      <c r="AM31" s="22">
        <v>8.31</v>
      </c>
      <c r="AN31" s="22">
        <v>10.35</v>
      </c>
      <c r="AO31" s="22">
        <v>62.31</v>
      </c>
      <c r="AP31" s="22">
        <v>10.43</v>
      </c>
      <c r="AQ31" s="22">
        <v>59.15</v>
      </c>
      <c r="AR31" s="22">
        <v>8.69</v>
      </c>
      <c r="AS31" s="22">
        <v>26.79</v>
      </c>
      <c r="AT31" s="22">
        <v>19.63</v>
      </c>
      <c r="AU31" s="22">
        <v>79.72</v>
      </c>
      <c r="AV31" s="22">
        <v>21.29</v>
      </c>
      <c r="AW31" s="22">
        <v>78.2</v>
      </c>
      <c r="AX31" s="22">
        <v>42.39</v>
      </c>
      <c r="AY31" s="22">
        <v>20.28</v>
      </c>
      <c r="AZ31" s="22">
        <v>52.8</v>
      </c>
      <c r="BA31" s="22">
        <v>40.049999999999997</v>
      </c>
      <c r="BB31" s="22">
        <v>57.51</v>
      </c>
      <c r="BC31" s="22">
        <v>82.75</v>
      </c>
      <c r="BD31" s="22">
        <v>23.2</v>
      </c>
      <c r="BE31" s="22">
        <v>17.86</v>
      </c>
      <c r="BF31" s="22">
        <v>76.78</v>
      </c>
      <c r="BG31" s="22">
        <v>69.72</v>
      </c>
      <c r="BH31" s="22">
        <v>31.3</v>
      </c>
      <c r="BI31" s="22">
        <v>32.68</v>
      </c>
    </row>
    <row r="32" spans="1:64" x14ac:dyDescent="0.25">
      <c r="A32">
        <f t="shared" si="1"/>
        <v>24</v>
      </c>
      <c r="B32" s="3" t="s">
        <v>70</v>
      </c>
      <c r="C32" s="11">
        <v>0.59</v>
      </c>
      <c r="D32" s="11">
        <v>-0.4</v>
      </c>
      <c r="E32" s="11">
        <v>-0.44</v>
      </c>
      <c r="F32" s="11">
        <v>0.56000000000000005</v>
      </c>
      <c r="G32" s="11">
        <v>-0.27</v>
      </c>
      <c r="H32" s="11">
        <v>-0.47</v>
      </c>
      <c r="J32" s="14">
        <f t="shared" si="28"/>
        <v>45.73</v>
      </c>
      <c r="K32" s="14">
        <f t="shared" si="29"/>
        <v>56.609999999999992</v>
      </c>
      <c r="L32" s="14">
        <f t="shared" si="30"/>
        <v>35.430000000000007</v>
      </c>
      <c r="M32" s="19">
        <f t="shared" si="31"/>
        <v>46.840999999999994</v>
      </c>
      <c r="N32" s="19">
        <f t="shared" si="32"/>
        <v>54.837999999999987</v>
      </c>
      <c r="O32" s="19">
        <f t="shared" si="33"/>
        <v>38.844000000000008</v>
      </c>
      <c r="P32" s="14">
        <f t="shared" si="34"/>
        <v>45.323703703703707</v>
      </c>
      <c r="Q32" s="14">
        <f t="shared" si="35"/>
        <v>57.291538461538458</v>
      </c>
      <c r="R32" s="14">
        <f t="shared" si="36"/>
        <v>34.210714285714289</v>
      </c>
      <c r="T32">
        <v>825</v>
      </c>
      <c r="U32" s="2">
        <v>51970.39</v>
      </c>
      <c r="V32" s="2">
        <v>2882.11</v>
      </c>
      <c r="W32" s="2">
        <v>89.31</v>
      </c>
      <c r="X32" s="23">
        <v>45.73</v>
      </c>
      <c r="Y32" s="24">
        <v>73.849999999999994</v>
      </c>
      <c r="Z32" s="24">
        <v>85.67</v>
      </c>
      <c r="AA32" s="24">
        <v>76.709999999999994</v>
      </c>
      <c r="AB32" s="24">
        <v>32.96</v>
      </c>
      <c r="AC32" s="24">
        <v>5</v>
      </c>
      <c r="AD32" s="24">
        <v>15.23</v>
      </c>
      <c r="AE32" s="24">
        <v>37.86</v>
      </c>
      <c r="AF32" s="24">
        <v>39.44</v>
      </c>
      <c r="AG32" s="24">
        <v>88.39</v>
      </c>
      <c r="AH32" s="24">
        <v>13.3</v>
      </c>
      <c r="AI32" s="22">
        <v>99.54</v>
      </c>
      <c r="AJ32" s="22">
        <v>97.3</v>
      </c>
      <c r="AK32" s="22">
        <v>7.85</v>
      </c>
      <c r="AL32" s="22">
        <v>99.6</v>
      </c>
      <c r="AM32" s="22">
        <v>29.62</v>
      </c>
      <c r="AN32" s="22">
        <v>26.45</v>
      </c>
      <c r="AO32" s="22">
        <v>57.09</v>
      </c>
      <c r="AP32" s="22">
        <v>18.809999999999999</v>
      </c>
      <c r="AQ32" s="22">
        <v>59.64</v>
      </c>
      <c r="AR32" s="22">
        <v>17.64</v>
      </c>
      <c r="AS32" s="22">
        <v>58.84</v>
      </c>
      <c r="AT32" s="22">
        <v>95.5</v>
      </c>
      <c r="AU32" s="22">
        <v>76.91</v>
      </c>
      <c r="AV32" s="22">
        <v>22.91</v>
      </c>
      <c r="AW32" s="22">
        <v>49.8</v>
      </c>
      <c r="AX32" s="22">
        <v>29.51</v>
      </c>
      <c r="AY32" s="22">
        <v>9.61</v>
      </c>
      <c r="AZ32" s="22">
        <v>22.37</v>
      </c>
      <c r="BA32" s="22">
        <v>20.239999999999998</v>
      </c>
      <c r="BB32" s="22">
        <v>44.21</v>
      </c>
      <c r="BC32" s="22">
        <v>82.66</v>
      </c>
      <c r="BD32" s="22">
        <v>19.809999999999999</v>
      </c>
      <c r="BE32" s="22">
        <v>24.85</v>
      </c>
      <c r="BF32" s="22">
        <v>80.72</v>
      </c>
      <c r="BG32" s="22">
        <v>73.239999999999995</v>
      </c>
      <c r="BH32" s="22">
        <v>-1.37</v>
      </c>
      <c r="BI32" s="22">
        <v>0.39</v>
      </c>
    </row>
    <row r="33" spans="1:61" x14ac:dyDescent="0.25">
      <c r="A33">
        <f t="shared" si="1"/>
        <v>25</v>
      </c>
      <c r="B33" s="3" t="s">
        <v>70</v>
      </c>
      <c r="C33" s="11">
        <v>1.5</v>
      </c>
      <c r="D33" s="11">
        <v>0.5</v>
      </c>
      <c r="E33" s="11">
        <v>0.41</v>
      </c>
      <c r="F33" s="11">
        <v>1.29</v>
      </c>
      <c r="G33" s="11">
        <v>0.3</v>
      </c>
      <c r="H33">
        <v>0.21</v>
      </c>
      <c r="J33" s="14">
        <f t="shared" si="28"/>
        <v>43.38</v>
      </c>
      <c r="K33" s="14">
        <f t="shared" si="29"/>
        <v>39.777777777777779</v>
      </c>
      <c r="L33" s="14">
        <f t="shared" si="30"/>
        <v>46.797368421052639</v>
      </c>
      <c r="M33" s="19">
        <f t="shared" si="31"/>
        <v>47.493000000000002</v>
      </c>
      <c r="N33" s="19">
        <f t="shared" si="32"/>
        <v>40.051999999999992</v>
      </c>
      <c r="O33" s="19">
        <f t="shared" si="33"/>
        <v>54.934000000000005</v>
      </c>
      <c r="P33" s="14">
        <f t="shared" si="34"/>
        <v>41.860000000000007</v>
      </c>
      <c r="Q33" s="14">
        <f t="shared" si="35"/>
        <v>39.67230769230769</v>
      </c>
      <c r="R33" s="14">
        <f t="shared" si="36"/>
        <v>43.89142857142857</v>
      </c>
      <c r="T33">
        <v>830</v>
      </c>
      <c r="U33" s="2">
        <v>52099.18</v>
      </c>
      <c r="V33" s="2">
        <v>2753.32</v>
      </c>
      <c r="W33" s="2">
        <v>89.84</v>
      </c>
      <c r="X33" s="23">
        <v>43.38</v>
      </c>
      <c r="Y33" s="24">
        <v>83.43</v>
      </c>
      <c r="Z33" s="24">
        <v>52.51</v>
      </c>
      <c r="AA33" s="24">
        <v>53.08</v>
      </c>
      <c r="AB33" s="24">
        <v>6.51</v>
      </c>
      <c r="AC33" s="24">
        <v>4.7300000000000004</v>
      </c>
      <c r="AD33" s="24">
        <v>65.25</v>
      </c>
      <c r="AE33" s="24">
        <v>45.35</v>
      </c>
      <c r="AF33" s="24">
        <v>60.48</v>
      </c>
      <c r="AG33" s="24">
        <v>91.15</v>
      </c>
      <c r="AH33" s="24">
        <v>12.44</v>
      </c>
      <c r="AI33" s="22">
        <v>98.38</v>
      </c>
      <c r="AJ33" s="22">
        <v>94.83</v>
      </c>
      <c r="AK33" s="22">
        <v>-7.66</v>
      </c>
      <c r="AL33" s="22">
        <v>98.8</v>
      </c>
      <c r="AM33" s="22">
        <v>5.35</v>
      </c>
      <c r="AN33" s="22">
        <v>4.24</v>
      </c>
      <c r="AO33" s="22">
        <v>55.33</v>
      </c>
      <c r="AP33" s="22">
        <v>6.12</v>
      </c>
      <c r="AQ33" s="22">
        <v>51.55</v>
      </c>
      <c r="AR33" s="22">
        <v>9.7200000000000006</v>
      </c>
      <c r="AS33" s="22">
        <v>22.96</v>
      </c>
      <c r="AT33" s="22">
        <v>10.46</v>
      </c>
      <c r="AU33" s="22">
        <v>65.66</v>
      </c>
      <c r="AV33" s="22">
        <v>15.39</v>
      </c>
      <c r="AW33" s="22">
        <v>95.4</v>
      </c>
      <c r="AX33" s="22">
        <v>40.119999999999997</v>
      </c>
      <c r="AY33" s="22">
        <v>17.420000000000002</v>
      </c>
      <c r="AZ33" s="22">
        <v>59.58</v>
      </c>
      <c r="BA33" s="22">
        <v>34.01</v>
      </c>
      <c r="BB33" s="22">
        <v>47.6</v>
      </c>
      <c r="BC33" s="22">
        <v>82.47</v>
      </c>
      <c r="BD33" s="22">
        <v>31.11</v>
      </c>
      <c r="BE33" s="22">
        <v>13.73</v>
      </c>
      <c r="BF33" s="22">
        <v>70.73</v>
      </c>
      <c r="BG33" s="22">
        <v>67.09</v>
      </c>
      <c r="BH33" s="22">
        <v>16.16</v>
      </c>
      <c r="BI33" s="22">
        <v>23.67</v>
      </c>
    </row>
    <row r="34" spans="1:61" x14ac:dyDescent="0.25">
      <c r="A34">
        <f t="shared" si="1"/>
        <v>26</v>
      </c>
      <c r="J34" s="14"/>
      <c r="K34" s="14"/>
      <c r="L34" s="14"/>
      <c r="M34" s="19"/>
      <c r="N34" s="19"/>
      <c r="O34" s="19"/>
      <c r="P34" s="14"/>
      <c r="Q34" s="14"/>
      <c r="R34" s="14"/>
      <c r="X34" s="23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>
        <f t="shared" si="1"/>
        <v>27</v>
      </c>
      <c r="J35" s="14"/>
      <c r="K35" s="14"/>
      <c r="L35" s="14"/>
      <c r="M35" s="19"/>
      <c r="N35" s="19"/>
      <c r="O35" s="19"/>
      <c r="P35" s="14"/>
      <c r="Q35" s="14"/>
      <c r="R35" s="14"/>
      <c r="X35" s="23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>
        <f t="shared" si="1"/>
        <v>28</v>
      </c>
      <c r="J36" s="14"/>
      <c r="K36" s="14"/>
      <c r="L36" s="14"/>
      <c r="M36" s="19"/>
      <c r="N36" s="19"/>
      <c r="O36" s="19"/>
      <c r="P36" s="14"/>
      <c r="Q36" s="14"/>
      <c r="R36" s="14"/>
      <c r="X36" s="23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>
        <f t="shared" si="1"/>
        <v>29</v>
      </c>
      <c r="J37" s="14"/>
      <c r="K37" s="14"/>
      <c r="L37" s="14"/>
      <c r="M37" s="19"/>
      <c r="N37" s="19"/>
      <c r="O37" s="19"/>
      <c r="P37" s="14"/>
      <c r="Q37" s="14"/>
      <c r="R37" s="14"/>
      <c r="X37" s="23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>
        <f t="shared" si="1"/>
        <v>30</v>
      </c>
      <c r="J38" s="14"/>
      <c r="K38" s="14"/>
      <c r="L38" s="14"/>
      <c r="M38" s="19"/>
      <c r="N38" s="19"/>
      <c r="O38" s="19"/>
      <c r="P38" s="14"/>
      <c r="Q38" s="14"/>
      <c r="R38" s="14"/>
      <c r="X38" s="23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>
        <f t="shared" si="1"/>
        <v>31</v>
      </c>
      <c r="J39" s="14"/>
      <c r="K39" s="14"/>
      <c r="L39" s="14"/>
      <c r="M39" s="19"/>
      <c r="N39" s="19"/>
      <c r="O39" s="19"/>
      <c r="P39" s="14"/>
      <c r="Q39" s="14"/>
      <c r="R39" s="14"/>
      <c r="X39" s="23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>
        <f t="shared" si="1"/>
        <v>32</v>
      </c>
      <c r="J40" s="14"/>
      <c r="K40" s="14"/>
      <c r="L40" s="14"/>
      <c r="M40" s="19"/>
      <c r="N40" s="19"/>
      <c r="O40" s="19"/>
      <c r="P40" s="14"/>
      <c r="Q40" s="14"/>
      <c r="R40" s="14"/>
      <c r="X40" s="23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>
        <f t="shared" si="1"/>
        <v>33</v>
      </c>
      <c r="J41" s="14"/>
      <c r="K41" s="14"/>
      <c r="L41" s="14"/>
      <c r="M41" s="19"/>
      <c r="N41" s="19"/>
      <c r="O41" s="19"/>
      <c r="P41" s="14"/>
      <c r="Q41" s="14"/>
      <c r="R41" s="14"/>
      <c r="X41" s="23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>
        <f t="shared" si="1"/>
        <v>34</v>
      </c>
      <c r="J42" s="14"/>
      <c r="K42" s="14"/>
      <c r="L42" s="14"/>
      <c r="M42" s="19"/>
      <c r="N42" s="19"/>
      <c r="O42" s="19"/>
      <c r="P42" s="14"/>
      <c r="Q42" s="14"/>
      <c r="R42" s="14"/>
      <c r="X42" s="23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>
        <f t="shared" si="1"/>
        <v>35</v>
      </c>
      <c r="J43" s="14"/>
      <c r="K43" s="14"/>
      <c r="L43" s="14"/>
      <c r="M43" s="19"/>
      <c r="N43" s="19"/>
      <c r="O43" s="19"/>
      <c r="P43" s="14"/>
      <c r="Q43" s="14"/>
      <c r="R43" s="14"/>
      <c r="X43" s="23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>
        <f t="shared" si="1"/>
        <v>36</v>
      </c>
      <c r="J44" s="14"/>
      <c r="K44" s="14"/>
      <c r="L44" s="14"/>
      <c r="M44" s="19"/>
      <c r="N44" s="19"/>
      <c r="O44" s="19"/>
      <c r="P44" s="14"/>
      <c r="Q44" s="14"/>
      <c r="R44" s="14"/>
      <c r="X44" s="23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>
        <f t="shared" si="1"/>
        <v>37</v>
      </c>
      <c r="J45" s="14"/>
      <c r="K45" s="14"/>
      <c r="L45" s="14"/>
      <c r="M45" s="19"/>
      <c r="N45" s="19"/>
      <c r="O45" s="19"/>
      <c r="P45" s="14"/>
      <c r="Q45" s="14"/>
      <c r="R45" s="14"/>
      <c r="X45" s="23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>
        <f t="shared" si="1"/>
        <v>38</v>
      </c>
      <c r="J46" s="14"/>
      <c r="K46" s="14"/>
      <c r="L46" s="14"/>
      <c r="M46" s="19"/>
      <c r="N46" s="19"/>
      <c r="O46" s="19"/>
      <c r="P46" s="14"/>
      <c r="Q46" s="14"/>
      <c r="R46" s="14"/>
      <c r="X46" s="23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>
        <f t="shared" si="1"/>
        <v>39</v>
      </c>
      <c r="J47" s="14"/>
      <c r="K47" s="14"/>
      <c r="L47" s="14"/>
      <c r="M47" s="19"/>
      <c r="N47" s="19"/>
      <c r="O47" s="19"/>
      <c r="P47" s="14"/>
      <c r="Q47" s="14"/>
      <c r="R47" s="14"/>
      <c r="X47" s="23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>
        <f t="shared" si="1"/>
        <v>40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35:61" x14ac:dyDescent="0.25"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35:61" x14ac:dyDescent="0.25"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35:61" x14ac:dyDescent="0.25"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35:61" x14ac:dyDescent="0.25"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 spans="35:61" x14ac:dyDescent="0.25"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spans="35:61" x14ac:dyDescent="0.25"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spans="35:61" x14ac:dyDescent="0.25"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35:61" x14ac:dyDescent="0.25"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35:61" x14ac:dyDescent="0.25"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35:61" x14ac:dyDescent="0.25"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35:61" x14ac:dyDescent="0.25"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35:61" x14ac:dyDescent="0.25"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35:61" x14ac:dyDescent="0.25"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35:61" x14ac:dyDescent="0.25"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35:61" x14ac:dyDescent="0.25"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35:61" x14ac:dyDescent="0.25"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35:61" x14ac:dyDescent="0.25"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35:61" x14ac:dyDescent="0.25"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35:61" x14ac:dyDescent="0.25"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35:61" x14ac:dyDescent="0.25"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35:61" x14ac:dyDescent="0.25"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35:61" x14ac:dyDescent="0.25"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35:61" x14ac:dyDescent="0.25"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35:61" x14ac:dyDescent="0.25"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35:61" x14ac:dyDescent="0.25"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35:61" x14ac:dyDescent="0.25"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</sheetData>
  <conditionalFormatting sqref="Y83:Y92">
    <cfRule type="top10" priority="139" rank="20"/>
  </conditionalFormatting>
  <conditionalFormatting sqref="J8:J82">
    <cfRule type="top10" dxfId="55" priority="47" rank="2"/>
  </conditionalFormatting>
  <conditionalFormatting sqref="K8:K82">
    <cfRule type="top10" dxfId="54" priority="46" rank="2"/>
  </conditionalFormatting>
  <conditionalFormatting sqref="L8:L82">
    <cfRule type="top10" dxfId="53" priority="45" rank="2"/>
  </conditionalFormatting>
  <conditionalFormatting sqref="M8:M82">
    <cfRule type="top10" dxfId="52" priority="44" rank="2"/>
  </conditionalFormatting>
  <conditionalFormatting sqref="N8:N82">
    <cfRule type="top10" dxfId="51" priority="43" rank="2"/>
  </conditionalFormatting>
  <conditionalFormatting sqref="O8:O82">
    <cfRule type="top10" dxfId="50" priority="42" rank="2"/>
  </conditionalFormatting>
  <conditionalFormatting sqref="P8:P82">
    <cfRule type="top10" dxfId="49" priority="41" rank="2"/>
  </conditionalFormatting>
  <conditionalFormatting sqref="Q8:Q82">
    <cfRule type="top10" dxfId="48" priority="40" rank="2"/>
  </conditionalFormatting>
  <conditionalFormatting sqref="R8:R82">
    <cfRule type="top10" dxfId="47" priority="39" rank="2"/>
  </conditionalFormatting>
  <conditionalFormatting sqref="Y8:Y82">
    <cfRule type="top10" dxfId="46" priority="38" rank="2"/>
  </conditionalFormatting>
  <conditionalFormatting sqref="X8:X82">
    <cfRule type="top10" dxfId="45" priority="37" rank="2"/>
  </conditionalFormatting>
  <conditionalFormatting sqref="Z8:Z74">
    <cfRule type="top10" dxfId="44" priority="36" rank="2"/>
  </conditionalFormatting>
  <conditionalFormatting sqref="AA8:AA74">
    <cfRule type="top10" dxfId="43" priority="35" rank="2"/>
  </conditionalFormatting>
  <conditionalFormatting sqref="AB8:AB74">
    <cfRule type="top10" dxfId="42" priority="34" rank="2"/>
  </conditionalFormatting>
  <conditionalFormatting sqref="AC8:AC74">
    <cfRule type="top10" dxfId="41" priority="33" rank="2"/>
  </conditionalFormatting>
  <conditionalFormatting sqref="AD8:AD74">
    <cfRule type="top10" dxfId="40" priority="32" rank="2"/>
  </conditionalFormatting>
  <conditionalFormatting sqref="AE8:AE74">
    <cfRule type="top10" dxfId="39" priority="31" rank="2"/>
  </conditionalFormatting>
  <conditionalFormatting sqref="AF8:AF74">
    <cfRule type="top10" dxfId="38" priority="30" rank="2"/>
  </conditionalFormatting>
  <conditionalFormatting sqref="AG8:AG74">
    <cfRule type="top10" dxfId="37" priority="29" rank="2"/>
  </conditionalFormatting>
  <conditionalFormatting sqref="AH8:AH74">
    <cfRule type="top10" dxfId="36" priority="28" rank="2"/>
  </conditionalFormatting>
  <conditionalFormatting sqref="AI8:AI74">
    <cfRule type="top10" dxfId="35" priority="27" rank="2"/>
  </conditionalFormatting>
  <conditionalFormatting sqref="AJ8:AJ74">
    <cfRule type="top10" dxfId="34" priority="26" rank="2"/>
  </conditionalFormatting>
  <conditionalFormatting sqref="AK8:AK74">
    <cfRule type="top10" dxfId="33" priority="25" rank="2"/>
  </conditionalFormatting>
  <conditionalFormatting sqref="AL8:AL74">
    <cfRule type="top10" dxfId="32" priority="24" rank="2"/>
  </conditionalFormatting>
  <conditionalFormatting sqref="AM8:AM74">
    <cfRule type="top10" dxfId="31" priority="23" rank="2"/>
  </conditionalFormatting>
  <conditionalFormatting sqref="AN8:AN74">
    <cfRule type="top10" dxfId="30" priority="22" rank="2"/>
  </conditionalFormatting>
  <conditionalFormatting sqref="AO8:AO74">
    <cfRule type="top10" dxfId="29" priority="21" rank="2"/>
  </conditionalFormatting>
  <conditionalFormatting sqref="AP8:AP74">
    <cfRule type="top10" dxfId="28" priority="20" rank="2"/>
  </conditionalFormatting>
  <conditionalFormatting sqref="AQ8:AQ74">
    <cfRule type="top10" dxfId="27" priority="19" rank="2"/>
  </conditionalFormatting>
  <conditionalFormatting sqref="AR8:AR74">
    <cfRule type="top10" dxfId="26" priority="18" rank="2"/>
  </conditionalFormatting>
  <conditionalFormatting sqref="AS8:AS74">
    <cfRule type="top10" dxfId="25" priority="17" rank="2"/>
  </conditionalFormatting>
  <conditionalFormatting sqref="AT8:AT74">
    <cfRule type="top10" dxfId="24" priority="16" rank="2"/>
  </conditionalFormatting>
  <conditionalFormatting sqref="AU8:AU74">
    <cfRule type="top10" dxfId="23" priority="15" rank="2"/>
  </conditionalFormatting>
  <conditionalFormatting sqref="AV8:AV74">
    <cfRule type="top10" dxfId="22" priority="14" rank="2"/>
  </conditionalFormatting>
  <conditionalFormatting sqref="AW8:AW74">
    <cfRule type="top10" dxfId="21" priority="13" rank="2"/>
  </conditionalFormatting>
  <conditionalFormatting sqref="AX8:AX74">
    <cfRule type="top10" dxfId="20" priority="12" rank="2"/>
  </conditionalFormatting>
  <conditionalFormatting sqref="AY8:AY74">
    <cfRule type="top10" dxfId="19" priority="11" rank="2"/>
  </conditionalFormatting>
  <conditionalFormatting sqref="AZ8:AZ74">
    <cfRule type="top10" dxfId="18" priority="10" rank="2"/>
  </conditionalFormatting>
  <conditionalFormatting sqref="BA8:BA74">
    <cfRule type="top10" dxfId="17" priority="9" rank="2"/>
  </conditionalFormatting>
  <conditionalFormatting sqref="BB8:BB74">
    <cfRule type="top10" dxfId="16" priority="8" rank="2"/>
  </conditionalFormatting>
  <conditionalFormatting sqref="BC8:BC74">
    <cfRule type="top10" dxfId="15" priority="7" rank="2"/>
  </conditionalFormatting>
  <conditionalFormatting sqref="BD8:BD74">
    <cfRule type="top10" dxfId="14" priority="6" rank="2"/>
  </conditionalFormatting>
  <conditionalFormatting sqref="BE8:BE74">
    <cfRule type="top10" dxfId="13" priority="5" rank="2"/>
  </conditionalFormatting>
  <conditionalFormatting sqref="BF8:BF74">
    <cfRule type="top10" dxfId="12" priority="4" rank="2"/>
  </conditionalFormatting>
  <conditionalFormatting sqref="BG8:BG74">
    <cfRule type="top10" dxfId="11" priority="3" rank="2"/>
  </conditionalFormatting>
  <conditionalFormatting sqref="BH8:BH74">
    <cfRule type="top10" dxfId="10" priority="2" rank="2"/>
  </conditionalFormatting>
  <conditionalFormatting sqref="BI8:BI74">
    <cfRule type="top10" dxfId="9" priority="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workbookViewId="0">
      <selection activeCell="B5" sqref="B5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>
        <v>0.8</v>
      </c>
      <c r="C8">
        <v>0.5</v>
      </c>
      <c r="D8">
        <v>0.3</v>
      </c>
      <c r="E8">
        <v>0.9</v>
      </c>
      <c r="F8">
        <v>-0.2</v>
      </c>
      <c r="G8">
        <v>0.1</v>
      </c>
      <c r="J8" s="20">
        <f>$B8+J$3*$C8+J$4*$D8</f>
        <v>0.90500000000000003</v>
      </c>
      <c r="K8" s="20">
        <f>$E8+K$3*$F8+K$4*$G8</f>
        <v>0.86166666666666669</v>
      </c>
      <c r="L8" s="20">
        <f>$B8+L$3*$C8+L$4*$D8</f>
        <v>1.3049999999999999</v>
      </c>
      <c r="M8" s="20">
        <f>$E8+M$3*$F8+M$4*$G8</f>
        <v>0.70166666666666666</v>
      </c>
      <c r="N8" s="20">
        <f>$B8+N$3*$C8+N$4*$D8</f>
        <v>1.2</v>
      </c>
      <c r="O8" s="20">
        <f>$E8+O$3*$F8+O$4*$G8</f>
        <v>0.96</v>
      </c>
      <c r="P8" s="20">
        <f>$B8+P$3*$C8+P$4*$D8</f>
        <v>1.6</v>
      </c>
      <c r="Q8" s="20">
        <f>$E8+Q$3*$F8+Q$4*$G8</f>
        <v>0.79999999999999993</v>
      </c>
      <c r="S8" s="20">
        <f>K8-J8</f>
        <v>-4.3333333333333335E-2</v>
      </c>
      <c r="T8" s="20">
        <f>M8-L8</f>
        <v>-0.60333333333333328</v>
      </c>
      <c r="U8" s="20">
        <f>O8-N8</f>
        <v>-0.24</v>
      </c>
      <c r="V8" s="20">
        <f>Q8-P8</f>
        <v>-0.80000000000000016</v>
      </c>
      <c r="X8" s="21">
        <f>AVERAGE(J8:K8)</f>
        <v>0.8833333333333333</v>
      </c>
      <c r="Y8" s="21">
        <f>AVERAGE(L8:M8)</f>
        <v>1.0033333333333334</v>
      </c>
      <c r="Z8" s="21">
        <f>AVERAGE(N8:O8)</f>
        <v>1.08</v>
      </c>
      <c r="AA8" s="21">
        <f>AVERAGE(P8:Q8)</f>
        <v>1.2</v>
      </c>
      <c r="AC8" s="21">
        <f>AVERAGE(X8:AA8)</f>
        <v>1.0416666666666667</v>
      </c>
    </row>
    <row r="9" spans="2:29" x14ac:dyDescent="0.25">
      <c r="B9">
        <v>0.7</v>
      </c>
      <c r="C9">
        <v>0.5</v>
      </c>
      <c r="D9">
        <v>0.3</v>
      </c>
      <c r="E9">
        <v>0.9</v>
      </c>
      <c r="F9">
        <v>-0.2</v>
      </c>
      <c r="G9">
        <v>0.1</v>
      </c>
      <c r="J9" s="20">
        <f>$B9+J$3*$C9+J$4*$D9</f>
        <v>0.80499999999999994</v>
      </c>
      <c r="K9" s="20">
        <f>$E9+K$3*$F9+K$4*$G9</f>
        <v>0.86166666666666669</v>
      </c>
      <c r="L9" s="20">
        <f>$B9+L$3*$C9+L$4*$D9</f>
        <v>1.2049999999999998</v>
      </c>
      <c r="M9" s="20">
        <f>$E9+M$3*$F9+M$4*$G9</f>
        <v>0.70166666666666666</v>
      </c>
      <c r="N9" s="20">
        <f>$B9+N$3*$C9+N$4*$D9</f>
        <v>1.0999999999999999</v>
      </c>
      <c r="O9" s="20">
        <f>$E9+O$3*$F9+O$4*$G9</f>
        <v>0.96</v>
      </c>
      <c r="P9" s="20">
        <f>$B9+P$3*$C9+P$4*$D9</f>
        <v>1.5</v>
      </c>
      <c r="Q9" s="20">
        <f>$E9+Q$3*$F9+Q$4*$G9</f>
        <v>0.79999999999999993</v>
      </c>
      <c r="S9" s="20">
        <f t="shared" ref="S9:S12" si="0">K9-J9</f>
        <v>5.6666666666666754E-2</v>
      </c>
      <c r="T9" s="20">
        <f t="shared" ref="T9:T12" si="1">M9-L9</f>
        <v>-0.50333333333333319</v>
      </c>
      <c r="U9" s="20">
        <f t="shared" ref="U9:U12" si="2">O9-N9</f>
        <v>-0.1399999999999999</v>
      </c>
      <c r="V9" s="20">
        <f t="shared" ref="V9:V12" si="3">Q9-P9</f>
        <v>-0.70000000000000007</v>
      </c>
      <c r="X9" s="21">
        <f t="shared" ref="X9:X42" si="4">AVERAGE(J9:K9)</f>
        <v>0.83333333333333326</v>
      </c>
      <c r="Y9" s="21">
        <f t="shared" ref="Y9:Y42" si="5">AVERAGE(L9:M9)</f>
        <v>0.95333333333333325</v>
      </c>
      <c r="Z9" s="21">
        <f t="shared" ref="Z9:Z42" si="6">AVERAGE(N9:O9)</f>
        <v>1.0299999999999998</v>
      </c>
      <c r="AA9" s="21">
        <f t="shared" ref="AA9:AA42" si="7">AVERAGE(P9:Q9)</f>
        <v>1.1499999999999999</v>
      </c>
      <c r="AC9" s="21">
        <f t="shared" ref="AC9:AC41" si="8">AVERAGE(X9:AA9)</f>
        <v>0.99166666666666659</v>
      </c>
    </row>
    <row r="10" spans="2:29" x14ac:dyDescent="0.25">
      <c r="B10">
        <v>0.7</v>
      </c>
      <c r="C10">
        <v>0.5</v>
      </c>
      <c r="D10">
        <v>0.3</v>
      </c>
      <c r="E10">
        <v>0.9</v>
      </c>
      <c r="F10">
        <v>-0.2</v>
      </c>
      <c r="G10">
        <v>0.1</v>
      </c>
      <c r="J10" s="20">
        <f t="shared" ref="J10:J42" si="9">$B10+J$3*$C10+J$4*$D10</f>
        <v>0.80499999999999994</v>
      </c>
      <c r="K10" s="20">
        <f t="shared" ref="K10:K42" si="10">$E10+K$3*$F10+K$4*$G10</f>
        <v>0.86166666666666669</v>
      </c>
      <c r="L10" s="20">
        <f t="shared" ref="L10:L42" si="11">$B10+L$3*$C10+L$4*$D10</f>
        <v>1.2049999999999998</v>
      </c>
      <c r="M10" s="20">
        <f t="shared" ref="M10:M42" si="12">$E10+M$3*$F10+M$4*$G10</f>
        <v>0.70166666666666666</v>
      </c>
      <c r="N10" s="20">
        <f t="shared" ref="N10:N42" si="13">$B10+N$3*$C10+N$4*$D10</f>
        <v>1.0999999999999999</v>
      </c>
      <c r="O10" s="20">
        <f t="shared" ref="O10:O42" si="14">$E10+O$3*$F10+O$4*$G10</f>
        <v>0.96</v>
      </c>
      <c r="P10" s="20">
        <f t="shared" ref="P10:P42" si="15">$B10+P$3*$C10+P$4*$D10</f>
        <v>1.5</v>
      </c>
      <c r="Q10" s="20">
        <f t="shared" ref="Q10:Q42" si="16">$E10+Q$3*$F10+Q$4*$G10</f>
        <v>0.79999999999999993</v>
      </c>
      <c r="S10" s="20">
        <f t="shared" si="0"/>
        <v>5.6666666666666754E-2</v>
      </c>
      <c r="T10" s="20">
        <f t="shared" si="1"/>
        <v>-0.50333333333333319</v>
      </c>
      <c r="U10" s="20">
        <f t="shared" si="2"/>
        <v>-0.1399999999999999</v>
      </c>
      <c r="V10" s="20">
        <f t="shared" si="3"/>
        <v>-0.70000000000000007</v>
      </c>
      <c r="X10" s="21">
        <f t="shared" si="4"/>
        <v>0.83333333333333326</v>
      </c>
      <c r="Y10" s="21">
        <f t="shared" si="5"/>
        <v>0.95333333333333325</v>
      </c>
      <c r="Z10" s="21">
        <f t="shared" si="6"/>
        <v>1.0299999999999998</v>
      </c>
      <c r="AA10" s="21">
        <f t="shared" si="7"/>
        <v>1.1499999999999999</v>
      </c>
      <c r="AC10" s="21">
        <f t="shared" si="8"/>
        <v>0.99166666666666659</v>
      </c>
    </row>
    <row r="11" spans="2:29" x14ac:dyDescent="0.25">
      <c r="B11">
        <v>0.6</v>
      </c>
      <c r="C11">
        <v>0.5</v>
      </c>
      <c r="D11">
        <v>0.3</v>
      </c>
      <c r="E11">
        <v>1.1000000000000001</v>
      </c>
      <c r="F11">
        <v>-0.2</v>
      </c>
      <c r="G11">
        <v>0.2</v>
      </c>
      <c r="J11" s="20">
        <f t="shared" si="9"/>
        <v>0.70499999999999996</v>
      </c>
      <c r="K11" s="20">
        <f t="shared" si="10"/>
        <v>1.0633333333333335</v>
      </c>
      <c r="L11" s="20">
        <f t="shared" si="11"/>
        <v>1.105</v>
      </c>
      <c r="M11" s="20">
        <f t="shared" si="12"/>
        <v>0.90333333333333343</v>
      </c>
      <c r="N11" s="20">
        <f t="shared" si="13"/>
        <v>1</v>
      </c>
      <c r="O11" s="20">
        <f t="shared" si="14"/>
        <v>1.26</v>
      </c>
      <c r="P11" s="20">
        <f t="shared" si="15"/>
        <v>1.4000000000000001</v>
      </c>
      <c r="Q11" s="20">
        <f t="shared" si="16"/>
        <v>1.1000000000000001</v>
      </c>
      <c r="S11" s="20">
        <f t="shared" si="0"/>
        <v>0.3583333333333335</v>
      </c>
      <c r="T11" s="20">
        <f t="shared" si="1"/>
        <v>-0.20166666666666655</v>
      </c>
      <c r="U11" s="20">
        <f t="shared" si="2"/>
        <v>0.26</v>
      </c>
      <c r="V11" s="20">
        <f t="shared" si="3"/>
        <v>-0.30000000000000004</v>
      </c>
      <c r="X11" s="21">
        <f t="shared" si="4"/>
        <v>0.88416666666666677</v>
      </c>
      <c r="Y11" s="21">
        <f t="shared" si="5"/>
        <v>1.0041666666666667</v>
      </c>
      <c r="Z11" s="21">
        <f t="shared" si="6"/>
        <v>1.1299999999999999</v>
      </c>
      <c r="AA11" s="21">
        <f t="shared" si="7"/>
        <v>1.25</v>
      </c>
      <c r="AC11" s="21">
        <f t="shared" si="8"/>
        <v>1.0670833333333334</v>
      </c>
    </row>
    <row r="12" spans="2:29" x14ac:dyDescent="0.25">
      <c r="B12">
        <v>0.7</v>
      </c>
      <c r="C12">
        <v>0.5</v>
      </c>
      <c r="D12">
        <v>0.3</v>
      </c>
      <c r="E12">
        <v>0.9</v>
      </c>
      <c r="F12">
        <v>-0.2</v>
      </c>
      <c r="G12">
        <v>0.1</v>
      </c>
      <c r="J12" s="20">
        <f t="shared" si="9"/>
        <v>0.80499999999999994</v>
      </c>
      <c r="K12" s="20">
        <f t="shared" si="10"/>
        <v>0.86166666666666669</v>
      </c>
      <c r="L12" s="20">
        <f t="shared" si="11"/>
        <v>1.2049999999999998</v>
      </c>
      <c r="M12" s="20">
        <f t="shared" si="12"/>
        <v>0.70166666666666666</v>
      </c>
      <c r="N12" s="20">
        <f t="shared" si="13"/>
        <v>1.0999999999999999</v>
      </c>
      <c r="O12" s="20">
        <f t="shared" si="14"/>
        <v>0.96</v>
      </c>
      <c r="P12" s="20">
        <f t="shared" si="15"/>
        <v>1.5</v>
      </c>
      <c r="Q12" s="20">
        <f t="shared" si="16"/>
        <v>0.79999999999999993</v>
      </c>
      <c r="S12" s="20">
        <f t="shared" si="0"/>
        <v>5.6666666666666754E-2</v>
      </c>
      <c r="T12" s="20">
        <f t="shared" si="1"/>
        <v>-0.50333333333333319</v>
      </c>
      <c r="U12" s="20">
        <f t="shared" si="2"/>
        <v>-0.1399999999999999</v>
      </c>
      <c r="V12" s="20">
        <f t="shared" si="3"/>
        <v>-0.70000000000000007</v>
      </c>
      <c r="X12" s="21">
        <f t="shared" si="4"/>
        <v>0.83333333333333326</v>
      </c>
      <c r="Y12" s="21">
        <f t="shared" si="5"/>
        <v>0.95333333333333325</v>
      </c>
      <c r="Z12" s="21">
        <f t="shared" si="6"/>
        <v>1.0299999999999998</v>
      </c>
      <c r="AA12" s="21">
        <f t="shared" si="7"/>
        <v>1.1499999999999999</v>
      </c>
      <c r="AC12" s="21">
        <f t="shared" si="8"/>
        <v>0.99166666666666659</v>
      </c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5"/>
  <sheetViews>
    <sheetView workbookViewId="0">
      <selection activeCell="C5" sqref="C5:AR5"/>
    </sheetView>
  </sheetViews>
  <sheetFormatPr defaultRowHeight="15" x14ac:dyDescent="0.25"/>
  <sheetData>
    <row r="4" spans="3:44" x14ac:dyDescent="0.25">
      <c r="C4" s="25">
        <v>1000</v>
      </c>
      <c r="D4" s="27">
        <v>52605.64</v>
      </c>
      <c r="E4" s="27">
        <v>2246.86</v>
      </c>
      <c r="F4" s="27">
        <v>91.2</v>
      </c>
      <c r="G4" s="26">
        <v>52.01</v>
      </c>
      <c r="H4" s="28">
        <v>85.98</v>
      </c>
      <c r="I4" s="28">
        <v>72.42</v>
      </c>
      <c r="J4" s="28">
        <v>70.099999999999994</v>
      </c>
      <c r="K4" s="28">
        <v>29.75</v>
      </c>
      <c r="L4" s="28">
        <v>7.65</v>
      </c>
      <c r="M4" s="28">
        <v>33.92</v>
      </c>
      <c r="N4" s="28">
        <v>52.24</v>
      </c>
      <c r="O4" s="28">
        <v>54.68</v>
      </c>
      <c r="P4" s="28">
        <v>82.36</v>
      </c>
      <c r="Q4" s="28">
        <v>34.36</v>
      </c>
      <c r="R4" s="25">
        <v>97.31</v>
      </c>
      <c r="S4" s="25">
        <v>90.85</v>
      </c>
      <c r="T4" s="25">
        <v>27.66</v>
      </c>
      <c r="U4" s="25">
        <v>99.15</v>
      </c>
      <c r="V4" s="25">
        <v>15.06</v>
      </c>
      <c r="W4" s="25">
        <v>12.44</v>
      </c>
      <c r="X4" s="25">
        <v>66.569999999999993</v>
      </c>
      <c r="Y4" s="25">
        <v>22.26</v>
      </c>
      <c r="Z4" s="25">
        <v>65.209999999999994</v>
      </c>
      <c r="AA4" s="25">
        <v>17.829999999999998</v>
      </c>
      <c r="AB4" s="25">
        <v>47.44</v>
      </c>
      <c r="AC4" s="25">
        <v>75.569999999999993</v>
      </c>
      <c r="AD4" s="25">
        <v>88.95</v>
      </c>
      <c r="AE4" s="25">
        <v>23.49</v>
      </c>
      <c r="AF4" s="25">
        <v>93.93</v>
      </c>
      <c r="AG4" s="25">
        <v>40.56</v>
      </c>
      <c r="AH4" s="25">
        <v>21.17</v>
      </c>
      <c r="AI4" s="25">
        <v>46.82</v>
      </c>
      <c r="AJ4" s="25">
        <v>40.659999999999997</v>
      </c>
      <c r="AK4" s="25">
        <v>58.03</v>
      </c>
      <c r="AL4" s="25">
        <v>84.68</v>
      </c>
      <c r="AM4" s="25">
        <v>13.18</v>
      </c>
      <c r="AN4" s="25">
        <v>24.77</v>
      </c>
      <c r="AO4" s="25">
        <v>76.55</v>
      </c>
      <c r="AP4" s="25">
        <v>69.42</v>
      </c>
      <c r="AQ4" s="25">
        <v>41.58</v>
      </c>
      <c r="AR4" s="25">
        <v>39.630000000000003</v>
      </c>
    </row>
    <row r="5" spans="3:44" x14ac:dyDescent="0.25">
      <c r="C5" s="25">
        <v>1000</v>
      </c>
      <c r="D5" s="27">
        <v>51628.57</v>
      </c>
      <c r="E5" s="27">
        <v>3223.93</v>
      </c>
      <c r="F5" s="27">
        <v>88.26</v>
      </c>
      <c r="G5" s="26">
        <v>42.99</v>
      </c>
      <c r="H5" s="28">
        <v>78.099999999999994</v>
      </c>
      <c r="I5" s="28">
        <v>80.05</v>
      </c>
      <c r="J5" s="28">
        <v>66.33</v>
      </c>
      <c r="K5" s="28">
        <v>23.17</v>
      </c>
      <c r="L5" s="28">
        <v>13.84</v>
      </c>
      <c r="M5" s="28">
        <v>-11.88</v>
      </c>
      <c r="N5" s="28">
        <v>-15.92</v>
      </c>
      <c r="O5" s="28">
        <v>22.5</v>
      </c>
      <c r="P5" s="28">
        <v>57.98</v>
      </c>
      <c r="Q5" s="28">
        <v>-2.44</v>
      </c>
      <c r="R5" s="25">
        <v>72.84</v>
      </c>
      <c r="S5" s="25">
        <v>77.8</v>
      </c>
      <c r="T5" s="25">
        <v>2.4</v>
      </c>
      <c r="U5" s="25">
        <v>98.98</v>
      </c>
      <c r="V5" s="25">
        <v>38.340000000000003</v>
      </c>
      <c r="W5" s="25">
        <v>69.16</v>
      </c>
      <c r="X5" s="25">
        <v>57.39</v>
      </c>
      <c r="Y5" s="25">
        <v>47.16</v>
      </c>
      <c r="Z5" s="25">
        <v>61.76</v>
      </c>
      <c r="AA5" s="25">
        <v>13.18</v>
      </c>
      <c r="AB5" s="25">
        <v>71.12</v>
      </c>
      <c r="AC5" s="25">
        <v>97.17</v>
      </c>
      <c r="AD5" s="25">
        <v>93.5</v>
      </c>
      <c r="AE5" s="25">
        <v>29.18</v>
      </c>
      <c r="AF5" s="25">
        <v>93.46</v>
      </c>
      <c r="AG5" s="25">
        <v>31.23</v>
      </c>
      <c r="AH5" s="25">
        <v>9.51</v>
      </c>
      <c r="AI5" s="25">
        <v>20.03</v>
      </c>
      <c r="AJ5" s="25">
        <v>29.65</v>
      </c>
      <c r="AK5" s="25">
        <v>-21.8</v>
      </c>
      <c r="AL5" s="25">
        <v>60.05</v>
      </c>
      <c r="AM5" s="25">
        <v>38.43</v>
      </c>
      <c r="AN5" s="25">
        <v>38.54</v>
      </c>
      <c r="AO5" s="25">
        <v>69.16</v>
      </c>
      <c r="AP5" s="25">
        <v>62.98</v>
      </c>
      <c r="AQ5" s="25">
        <v>4.43</v>
      </c>
      <c r="AR5" s="25">
        <v>13.34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6par_calc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2014-11-12T22:15:42Z</dcterms:modified>
</cp:coreProperties>
</file>